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te contract\ITT50\Cost Tables\"/>
    </mc:Choice>
  </mc:AlternateContent>
  <bookViews>
    <workbookView xWindow="0" yWindow="0" windowWidth="16950" windowHeight="6690" tabRatio="928" activeTab="2"/>
  </bookViews>
  <sheets>
    <sheet name="FortiGate" sheetId="1" r:id="rId1"/>
    <sheet name="FortiGate Chassis" sheetId="48" r:id="rId2"/>
    <sheet name="FortiManager" sheetId="7" r:id="rId3"/>
    <sheet name="FortiAnalyzer" sheetId="8" r:id="rId4"/>
    <sheet name="FortiAP" sheetId="29" r:id="rId5"/>
    <sheet name="FortiSwitch" sheetId="25" r:id="rId6"/>
    <sheet name="FortiClient" sheetId="20" r:id="rId7"/>
    <sheet name="FortiToken" sheetId="37" r:id="rId8"/>
    <sheet name="FortiCarrier" sheetId="11" r:id="rId9"/>
    <sheet name="VDOM" sheetId="13" r:id="rId10"/>
    <sheet name="Modules" sheetId="12" r:id="rId11"/>
    <sheet name="FortiCloud" sheetId="47" r:id="rId12"/>
    <sheet name="FortiMail" sheetId="9" r:id="rId13"/>
    <sheet name="FortiWeb" sheetId="27" r:id="rId14"/>
    <sheet name="FortiDB" sheetId="10" r:id="rId15"/>
    <sheet name="FortiDDoS" sheetId="43" r:id="rId16"/>
    <sheet name="FortiVoice" sheetId="41" r:id="rId17"/>
    <sheet name="FortiBalancer" sheetId="36" r:id="rId18"/>
    <sheet name="FortiADC" sheetId="49" r:id="rId19"/>
    <sheet name="Other Products" sheetId="45" r:id="rId20"/>
    <sheet name="FortiDNS" sheetId="42" state="hidden" r:id="rId21"/>
    <sheet name="FortiCache" sheetId="39" state="hidden" r:id="rId22"/>
    <sheet name="FortiAuthenticator" sheetId="38" state="hidden" r:id="rId23"/>
    <sheet name="FortiBridge" sheetId="28" state="hidden" r:id="rId24"/>
    <sheet name="FortiScan" sheetId="24" state="hidden" r:id="rId25"/>
    <sheet name="Training" sheetId="15" r:id="rId26"/>
    <sheet name="ProService" sheetId="14" r:id="rId27"/>
    <sheet name="Accessories" sheetId="16" r:id="rId28"/>
    <sheet name="P-RMA" sheetId="21" r:id="rId29"/>
    <sheet name="PRMA Bundle Contracts" sheetId="33" r:id="rId30"/>
  </sheets>
  <externalReferences>
    <externalReference r:id="rId31"/>
  </externalReferences>
  <definedNames>
    <definedName name="_xlnm._FilterDatabase" localSheetId="0" hidden="1">FortiGate!$A$1:$H$918</definedName>
    <definedName name="_xlnm._FilterDatabase" localSheetId="28" hidden="1">'P-RMA'!$A$3:$G$215</definedName>
    <definedName name="EV__LASTREFTIME__" localSheetId="6" hidden="1">39547.5404861111</definedName>
    <definedName name="EV__LASTREFTIME__" localSheetId="28" hidden="1">39538.5493402778</definedName>
    <definedName name="_xlnm.Print_Titles" localSheetId="27">Accessories!#REF!</definedName>
    <definedName name="Zip">OFFSET('[1]Zip Code'!$A$1,0,0,COUNTA('[1]Zip Code'!$A$1:$A$65536),COUNTA('[1]Zip Code'!$A$1:$IV$1))</definedName>
  </definedNames>
  <calcPr calcId="152511"/>
</workbook>
</file>

<file path=xl/calcChain.xml><?xml version="1.0" encoding="utf-8"?>
<calcChain xmlns="http://schemas.openxmlformats.org/spreadsheetml/2006/main">
  <c r="G137" i="21" l="1"/>
  <c r="D137" i="21"/>
  <c r="E31" i="27" l="1"/>
  <c r="E29" i="27"/>
  <c r="E92" i="45" l="1"/>
  <c r="F92" i="45" s="1"/>
  <c r="E91" i="45"/>
  <c r="F91" i="45" s="1"/>
  <c r="G91" i="45" l="1"/>
  <c r="G92" i="45"/>
  <c r="E30" i="27" l="1"/>
  <c r="E40" i="27"/>
  <c r="E28" i="27"/>
  <c r="F28" i="27" s="1"/>
  <c r="E27" i="27"/>
  <c r="G27" i="27" s="1"/>
  <c r="E26" i="27"/>
  <c r="F27" i="27" l="1"/>
  <c r="G28" i="27"/>
  <c r="E24" i="25" l="1"/>
  <c r="A49" i="16" l="1"/>
  <c r="E8" i="43" l="1"/>
  <c r="E51" i="27" l="1"/>
  <c r="E62" i="27"/>
  <c r="E6" i="27"/>
  <c r="G6" i="27" s="1"/>
  <c r="F6" i="27" l="1"/>
  <c r="E97" i="27"/>
  <c r="E106" i="27"/>
  <c r="E115" i="27"/>
  <c r="E8" i="41" l="1"/>
  <c r="E36" i="29"/>
  <c r="G36" i="29" s="1"/>
  <c r="E35" i="29"/>
  <c r="D27" i="29"/>
  <c r="D28" i="29" s="1"/>
  <c r="E24" i="29"/>
  <c r="F24" i="29" s="1"/>
  <c r="E23" i="29"/>
  <c r="G23" i="29" s="1"/>
  <c r="D15" i="29"/>
  <c r="E84" i="27"/>
  <c r="E83" i="27"/>
  <c r="E82" i="27"/>
  <c r="E81" i="27"/>
  <c r="E113" i="27"/>
  <c r="E112" i="27"/>
  <c r="E104" i="27"/>
  <c r="E103" i="27"/>
  <c r="E94" i="27"/>
  <c r="F94" i="27" s="1"/>
  <c r="E95" i="27"/>
  <c r="G138" i="21"/>
  <c r="D138" i="21"/>
  <c r="D125" i="21"/>
  <c r="G125" i="21"/>
  <c r="E13" i="43"/>
  <c r="E3" i="43"/>
  <c r="E114" i="27"/>
  <c r="E105" i="27"/>
  <c r="E96" i="27"/>
  <c r="E73" i="27"/>
  <c r="E72" i="27"/>
  <c r="F72" i="27" s="1"/>
  <c r="E71" i="27"/>
  <c r="E70" i="27"/>
  <c r="E61" i="27"/>
  <c r="E60" i="27"/>
  <c r="E59" i="27"/>
  <c r="E8" i="8"/>
  <c r="F8" i="8" s="1"/>
  <c r="E7" i="8"/>
  <c r="G7" i="8" s="1"/>
  <c r="D3" i="29"/>
  <c r="E21" i="25"/>
  <c r="D113" i="29"/>
  <c r="D114" i="29" s="1"/>
  <c r="E122" i="29"/>
  <c r="G122" i="29" s="1"/>
  <c r="E121" i="29"/>
  <c r="D101" i="29"/>
  <c r="E110" i="29"/>
  <c r="E109" i="29"/>
  <c r="E48" i="29"/>
  <c r="E47" i="29"/>
  <c r="D39" i="29"/>
  <c r="E12" i="29"/>
  <c r="G12" i="29" s="1"/>
  <c r="E11" i="29"/>
  <c r="E28" i="41"/>
  <c r="E24" i="41"/>
  <c r="E98" i="29"/>
  <c r="G98" i="29" s="1"/>
  <c r="E97" i="29"/>
  <c r="E86" i="29"/>
  <c r="E85" i="29"/>
  <c r="E73" i="29"/>
  <c r="F73" i="29" s="1"/>
  <c r="E72" i="29"/>
  <c r="E60" i="29"/>
  <c r="F60" i="29" s="1"/>
  <c r="E59" i="29"/>
  <c r="E16" i="41"/>
  <c r="E12" i="41"/>
  <c r="E4" i="41"/>
  <c r="G136" i="21"/>
  <c r="D136" i="21"/>
  <c r="G135" i="21"/>
  <c r="D135" i="21"/>
  <c r="G134" i="21"/>
  <c r="D134" i="21"/>
  <c r="G133" i="21"/>
  <c r="D133" i="21"/>
  <c r="G132" i="21"/>
  <c r="D132" i="21"/>
  <c r="G131" i="21"/>
  <c r="D131" i="21"/>
  <c r="G130" i="21"/>
  <c r="D130" i="21"/>
  <c r="G128" i="21"/>
  <c r="D128" i="21"/>
  <c r="G127" i="21"/>
  <c r="D127" i="21"/>
  <c r="G126" i="21"/>
  <c r="D126" i="21"/>
  <c r="G124" i="21"/>
  <c r="D124" i="21"/>
  <c r="G123" i="21"/>
  <c r="D123" i="21"/>
  <c r="G122" i="21"/>
  <c r="D122" i="21"/>
  <c r="G121" i="21"/>
  <c r="D121" i="21"/>
  <c r="G120" i="21"/>
  <c r="D120" i="21"/>
  <c r="E4" i="8"/>
  <c r="E3" i="8"/>
  <c r="G3" i="8" s="1"/>
  <c r="E50" i="27"/>
  <c r="G50" i="27" s="1"/>
  <c r="E39" i="27"/>
  <c r="E17" i="27"/>
  <c r="E15" i="43"/>
  <c r="F15" i="43" s="1"/>
  <c r="E14" i="43"/>
  <c r="E10" i="43"/>
  <c r="F10" i="43" s="1"/>
  <c r="E9" i="43"/>
  <c r="E5" i="43"/>
  <c r="F5" i="43" s="1"/>
  <c r="E4" i="43"/>
  <c r="G97" i="21"/>
  <c r="D97" i="21"/>
  <c r="I92" i="33"/>
  <c r="F92" i="33"/>
  <c r="C92" i="33"/>
  <c r="E48" i="27"/>
  <c r="E37" i="27"/>
  <c r="E15" i="27"/>
  <c r="E4" i="27"/>
  <c r="E49" i="27"/>
  <c r="E16" i="27"/>
  <c r="E38" i="27"/>
  <c r="G38" i="27"/>
  <c r="E5" i="27"/>
  <c r="A3" i="42"/>
  <c r="A2" i="42"/>
  <c r="H15" i="9"/>
  <c r="A2" i="39"/>
  <c r="A3" i="39"/>
  <c r="H74" i="9"/>
  <c r="H75" i="9" s="1"/>
  <c r="A3" i="38"/>
  <c r="A2" i="24"/>
  <c r="A2" i="28"/>
  <c r="A3" i="24"/>
  <c r="A3" i="28"/>
  <c r="E39" i="9"/>
  <c r="G13" i="11"/>
  <c r="F13" i="11"/>
  <c r="G12" i="11"/>
  <c r="F12" i="11"/>
  <c r="G55" i="11"/>
  <c r="F55" i="11"/>
  <c r="G54" i="11"/>
  <c r="F54" i="11"/>
  <c r="F3" i="8"/>
  <c r="F4" i="8"/>
  <c r="F5" i="27"/>
  <c r="F38" i="27"/>
  <c r="F17" i="27"/>
  <c r="F72" i="29"/>
  <c r="F122" i="29"/>
  <c r="G86" i="29"/>
  <c r="G5" i="43" l="1"/>
  <c r="G14" i="43"/>
  <c r="F4" i="43"/>
  <c r="G4" i="43"/>
  <c r="G10" i="43"/>
  <c r="F14" i="43"/>
  <c r="G16" i="27"/>
  <c r="F103" i="27"/>
  <c r="F104" i="27"/>
  <c r="F112" i="27"/>
  <c r="F113" i="27"/>
  <c r="G17" i="27"/>
  <c r="G95" i="27"/>
  <c r="G94" i="27"/>
  <c r="F49" i="27"/>
  <c r="G49" i="27"/>
  <c r="F16" i="27"/>
  <c r="F109" i="29"/>
  <c r="F12" i="29"/>
  <c r="G48" i="29"/>
  <c r="G11" i="29"/>
  <c r="F9" i="43"/>
  <c r="G103" i="27"/>
  <c r="F23" i="29"/>
  <c r="G61" i="27"/>
  <c r="G112" i="27"/>
  <c r="F61" i="27"/>
  <c r="G72" i="27"/>
  <c r="F83" i="27"/>
  <c r="F86" i="29"/>
  <c r="G9" i="43"/>
  <c r="G15" i="43"/>
  <c r="G5" i="27"/>
  <c r="F71" i="27"/>
  <c r="G71" i="27"/>
  <c r="F39" i="27"/>
  <c r="G104" i="27"/>
  <c r="G113" i="27"/>
  <c r="G60" i="27"/>
  <c r="G39" i="27"/>
  <c r="F50" i="27"/>
  <c r="F60" i="27"/>
  <c r="F95" i="27"/>
  <c r="G82" i="27"/>
  <c r="F82" i="27"/>
  <c r="G83" i="27"/>
  <c r="G4" i="8"/>
  <c r="F7" i="8"/>
  <c r="G8" i="8"/>
  <c r="F39" i="9"/>
  <c r="G39" i="9"/>
  <c r="G59" i="29"/>
  <c r="F48" i="29"/>
  <c r="F121" i="29"/>
  <c r="G110" i="29"/>
  <c r="F110" i="29"/>
  <c r="F85" i="29"/>
  <c r="G85" i="29"/>
  <c r="G47" i="29"/>
  <c r="F59" i="29"/>
  <c r="D4" i="29"/>
  <c r="G109" i="29"/>
  <c r="F98" i="29"/>
  <c r="G73" i="29"/>
  <c r="G121" i="29"/>
  <c r="F36" i="29"/>
  <c r="D102" i="29"/>
  <c r="G60" i="29"/>
  <c r="G24" i="29"/>
  <c r="G35" i="29"/>
  <c r="G72" i="29"/>
  <c r="F47" i="29"/>
  <c r="F35" i="29"/>
  <c r="D115" i="29"/>
  <c r="D29" i="29"/>
  <c r="F97" i="29"/>
  <c r="G97" i="29"/>
  <c r="F11" i="29"/>
  <c r="D16" i="29"/>
  <c r="D40" i="29"/>
  <c r="D103" i="29" l="1"/>
  <c r="D5" i="29"/>
  <c r="D6" i="29" s="1"/>
  <c r="D41" i="29"/>
  <c r="D104" i="29"/>
  <c r="D17" i="29"/>
  <c r="D116" i="29"/>
  <c r="D30" i="29"/>
  <c r="D105" i="29" l="1"/>
  <c r="D7" i="29"/>
  <c r="D117" i="29"/>
  <c r="D18" i="29"/>
  <c r="D42" i="29"/>
  <c r="D31" i="29"/>
  <c r="D43" i="29" l="1"/>
  <c r="D19" i="29"/>
  <c r="D8" i="29"/>
  <c r="D32" i="29"/>
  <c r="D106" i="29"/>
  <c r="D118" i="29"/>
  <c r="D20" i="29" l="1"/>
  <c r="D119" i="29"/>
  <c r="D107" i="29"/>
  <c r="D9" i="29"/>
  <c r="D44" i="29"/>
  <c r="D33" i="29"/>
  <c r="D34" i="29" l="1"/>
  <c r="D10" i="29"/>
  <c r="D45" i="29"/>
  <c r="D108" i="29"/>
  <c r="D120" i="29"/>
  <c r="D21" i="29"/>
  <c r="D46" i="29" l="1"/>
  <c r="D22" i="29"/>
</calcChain>
</file>

<file path=xl/sharedStrings.xml><?xml version="1.0" encoding="utf-8"?>
<sst xmlns="http://schemas.openxmlformats.org/spreadsheetml/2006/main" count="10658" uniqueCount="4164">
  <si>
    <t>ASM-SAS</t>
  </si>
  <si>
    <t>ADM-FB8 Module</t>
  </si>
  <si>
    <t>ADM-FB8</t>
  </si>
  <si>
    <t>ASM-CE4 Module</t>
  </si>
  <si>
    <t>ASM-CE4</t>
  </si>
  <si>
    <r>
      <t xml:space="preserve">Professional Services   </t>
    </r>
    <r>
      <rPr>
        <sz val="12"/>
        <rFont val="Arial"/>
        <family val="2"/>
      </rPr>
      <t xml:space="preserve"> </t>
    </r>
  </si>
  <si>
    <t>FP-10-00000-M08-00-00</t>
  </si>
  <si>
    <t>Notes: No CRA returns on PS Services</t>
  </si>
  <si>
    <t>4-hour Onsite Engineer (4HR-OSE)</t>
  </si>
  <si>
    <t>SP-FG-50B-60B-MOUNT</t>
  </si>
  <si>
    <t>Power Supply</t>
  </si>
  <si>
    <t>FG1000A Power Supply</t>
  </si>
  <si>
    <t>FG1000A</t>
  </si>
  <si>
    <t>SP-FG1000A-PS</t>
  </si>
  <si>
    <t>SP-FG3000-PS</t>
  </si>
  <si>
    <t>FG3600A, FG3016B</t>
  </si>
  <si>
    <t>SP-FG3600A-PS</t>
  </si>
  <si>
    <t>FG3810A-E4</t>
  </si>
  <si>
    <t>SP-FG3810A-PS</t>
  </si>
  <si>
    <t>FG3810A-DC</t>
  </si>
  <si>
    <t>SP-FG3810A-DC-PS</t>
  </si>
  <si>
    <t>Drives</t>
  </si>
  <si>
    <t>SP-D1000</t>
  </si>
  <si>
    <t>250GB replacement drive for FortiAnalyzer and FortiMail systems</t>
  </si>
  <si>
    <t>FL-400D2</t>
  </si>
  <si>
    <t>FCX2-10-03600-100-02-DD</t>
  </si>
  <si>
    <t>FCX2-10-03600-107-02-DD</t>
  </si>
  <si>
    <t>FCX2-10-03600-108-02-DD</t>
  </si>
  <si>
    <t>FCX2-10-03600-112-02-DD</t>
  </si>
  <si>
    <t>FCX2-10-03600-114-02-DD</t>
  </si>
  <si>
    <t>FC-10-V1002-311-02-DD</t>
  </si>
  <si>
    <t>FC-10-V1002-247-02-DD</t>
  </si>
  <si>
    <t>FC-10-00301-900-02-DD</t>
  </si>
  <si>
    <t>SP-EAR-FG1000AFA2</t>
  </si>
  <si>
    <t>Item Category</t>
  </si>
  <si>
    <t xml:space="preserve">List Price Per Person                                                                      </t>
  </si>
  <si>
    <t>FT-02201</t>
  </si>
  <si>
    <t>D</t>
  </si>
  <si>
    <t>FT-03301</t>
  </si>
  <si>
    <t>Exam Vouchers</t>
  </si>
  <si>
    <t>FCNSA</t>
  </si>
  <si>
    <t>Exam Voucher</t>
  </si>
  <si>
    <t>Voucher for single access to FCNSA Exam</t>
  </si>
  <si>
    <t>FCNSP</t>
  </si>
  <si>
    <t>FortiMail-400</t>
  </si>
  <si>
    <t>FortiMail-2000A</t>
  </si>
  <si>
    <t>FortiGate-3600</t>
  </si>
  <si>
    <t>FortiGate-3600LX2</t>
  </si>
  <si>
    <t>FortiGate-3600LX4</t>
  </si>
  <si>
    <t>FortiGate-3810A-DC</t>
  </si>
  <si>
    <t>FortiGate-5001A-DW</t>
  </si>
  <si>
    <t>FG-5001A-DW</t>
  </si>
  <si>
    <t>FortiGate-5001A-SW</t>
  </si>
  <si>
    <t>FG-5001A-SW</t>
  </si>
  <si>
    <t>FortiGate-5005FA2</t>
  </si>
  <si>
    <t>FG-5005FA2</t>
  </si>
  <si>
    <t>FortiGate 5020 Chassis</t>
  </si>
  <si>
    <t>FortiGate 5020 Fan Tray</t>
  </si>
  <si>
    <t>FortiGate 5050 Chassis</t>
  </si>
  <si>
    <t>FG-5050-DC</t>
  </si>
  <si>
    <t>FG-5140-DC</t>
  </si>
  <si>
    <t>FortiGate 5053 Power converter tray</t>
  </si>
  <si>
    <t>FortiGate 5020/5050 Power Supply</t>
  </si>
  <si>
    <t>FG-5020PS</t>
  </si>
  <si>
    <t>Virtual Domain License 101-250</t>
  </si>
  <si>
    <t>FG-VDOM-250</t>
  </si>
  <si>
    <t>FC-10-00501-900-02-DD</t>
  </si>
  <si>
    <t>FCH-10-00501-900-02-DD</t>
  </si>
  <si>
    <t>FC-10-00620-900-02-DD</t>
  </si>
  <si>
    <t>FortiGate 5140 Fan Tray</t>
  </si>
  <si>
    <t>FG-5140FA</t>
  </si>
  <si>
    <t>Spare, Fan Tray for FG-5140 Chassis</t>
  </si>
  <si>
    <t>FG-5001SX-BDL</t>
  </si>
  <si>
    <t>Part Number</t>
  </si>
  <si>
    <t>FC-10-00052-311-02-DD</t>
  </si>
  <si>
    <t>FC-10-00052-247-02-DD</t>
  </si>
  <si>
    <t>FortiGate-200A-HD</t>
  </si>
  <si>
    <t>FCR-5001A-DW-BDL</t>
  </si>
  <si>
    <t>FortiCarrier-3810A</t>
  </si>
  <si>
    <t>FortiCarrier-5001A-DW</t>
  </si>
  <si>
    <t>FC-10-L0402-311-02-DD</t>
  </si>
  <si>
    <t>FC-10-L0402-247-02-DD</t>
  </si>
  <si>
    <t>FG620B Quick Start kit</t>
  </si>
  <si>
    <t>SP-FG620B-QSK</t>
  </si>
  <si>
    <t>FG310B Quick Start Kit</t>
  </si>
  <si>
    <t>SP-FG310B-QSK</t>
  </si>
  <si>
    <t>FG-310B</t>
  </si>
  <si>
    <t>FC-10-00067-900-02-DD</t>
  </si>
  <si>
    <t>FC-10-00113-900-02-DD</t>
  </si>
  <si>
    <t>FC-10-00114-900-02-DD</t>
  </si>
  <si>
    <t>FC-10-00201-900-02-DD</t>
  </si>
  <si>
    <t>FCH-10-00201-900-02-DD</t>
  </si>
  <si>
    <t>FC-10-00224-900-02-DD</t>
  </si>
  <si>
    <t>FG-50B</t>
  </si>
  <si>
    <t>FortiGate-30B</t>
  </si>
  <si>
    <t>FC-10-00032-900-02-DD</t>
  </si>
  <si>
    <t>FC-10-00032-950-02-DD</t>
  </si>
  <si>
    <t>FC-10-00032-311-02-DD</t>
  </si>
  <si>
    <t>FC-10-00032-247-02-DD</t>
  </si>
  <si>
    <t>Quick Start Kit</t>
  </si>
  <si>
    <t>(Includes CD, QuickStart Guide &amp; Warranty Card)</t>
  </si>
  <si>
    <t>FG60  Quick Start Kit</t>
  </si>
  <si>
    <t>SP-FG0060-QSK</t>
  </si>
  <si>
    <t>FG100A  Quick Start Kit</t>
  </si>
  <si>
    <t>SP-FG010A-QSK</t>
  </si>
  <si>
    <t>FG200A Quick Start Kit</t>
  </si>
  <si>
    <t>FG200A</t>
  </si>
  <si>
    <t>SP-FG020A-QSK</t>
  </si>
  <si>
    <t>FG300A Quick Start Kit</t>
  </si>
  <si>
    <t>FG300A</t>
  </si>
  <si>
    <t>SP-FG030A-QSK</t>
  </si>
  <si>
    <t>FG400A Quick Start Kit</t>
  </si>
  <si>
    <t>FG400A</t>
  </si>
  <si>
    <t>SP-FG040A-QSK</t>
  </si>
  <si>
    <t>FG500A Quick Start Kit</t>
  </si>
  <si>
    <t>FG500A</t>
  </si>
  <si>
    <t>SP-FG050A-QSK</t>
  </si>
  <si>
    <t>FG800 Quick Start Kit</t>
  </si>
  <si>
    <t>FG800</t>
  </si>
  <si>
    <t>SP-FG0800-QSK</t>
  </si>
  <si>
    <t>FG800F Quick Start Kit</t>
  </si>
  <si>
    <t>FG800F</t>
  </si>
  <si>
    <t>SP-FG080F-QSK</t>
  </si>
  <si>
    <t>FG3000 Quick Start Kit</t>
  </si>
  <si>
    <t>FG3000</t>
  </si>
  <si>
    <t>SP-FG3000-QSK</t>
  </si>
  <si>
    <t>FG3600 Quick Start Kit</t>
  </si>
  <si>
    <t>FG3600</t>
  </si>
  <si>
    <t>SP-FG3600-QSK</t>
  </si>
  <si>
    <t>FG5020 Quick Start Kit</t>
  </si>
  <si>
    <t>SP-FG5020-QSK</t>
  </si>
  <si>
    <t>FG5050 Quick Start Kit</t>
  </si>
  <si>
    <t>SP-FG5050-QSK</t>
  </si>
  <si>
    <t>FC-10-D1000-247-02-DD</t>
  </si>
  <si>
    <t>FC-10-D0400-311-02-DD</t>
  </si>
  <si>
    <t>FC-10-D0400-247-02-DD</t>
  </si>
  <si>
    <t>FC-10-D2000-311-02-DD</t>
  </si>
  <si>
    <t>FC-10-D2000-247-02-DD</t>
  </si>
  <si>
    <t>FortiManager-400B</t>
  </si>
  <si>
    <t>FC-10-M0402-311-02-DD</t>
  </si>
  <si>
    <t>FC-10-M0402-247-02-DD</t>
  </si>
  <si>
    <t>FC-10-00800-900-02-DD</t>
  </si>
  <si>
    <t>FC-10-00224-950-02-DD</t>
  </si>
  <si>
    <t>FC-10-00301-950-02-DD</t>
  </si>
  <si>
    <t>FCH-10-00301-950-02-DD</t>
  </si>
  <si>
    <t>FC-10-00312-950-02-DD</t>
  </si>
  <si>
    <t>FC-10-00401-950-02-DD</t>
  </si>
  <si>
    <t>FCH-10-00401-950-02-DD</t>
  </si>
  <si>
    <t>FC-10-00501-950-02-DD</t>
  </si>
  <si>
    <t>FCH-10-00501-950-02-DD</t>
  </si>
  <si>
    <t>FC-10-00620-950-02-DD</t>
  </si>
  <si>
    <t>FC-10-00800-950-02-DD</t>
  </si>
  <si>
    <t>FC-10-00801-950-02-DD</t>
  </si>
  <si>
    <t>FC-10-01001-950-02-DD</t>
  </si>
  <si>
    <t>FC-10-10012-950-02-DD</t>
  </si>
  <si>
    <t>FC-10-03000-950-02-DD</t>
  </si>
  <si>
    <t>FC-10-03016-950-02-DD</t>
  </si>
  <si>
    <t>FC-10-03600-950-02-DD</t>
  </si>
  <si>
    <t>FC-10-03601-950-02-DD</t>
  </si>
  <si>
    <t>FortiGate-51B</t>
  </si>
  <si>
    <t>FortiGate-111C</t>
  </si>
  <si>
    <t>Product</t>
  </si>
  <si>
    <t>Description</t>
  </si>
  <si>
    <t>SKU</t>
  </si>
  <si>
    <t>List Price</t>
  </si>
  <si>
    <t>FC-10-03800-108-02-DD</t>
  </si>
  <si>
    <t>FC-10-03800-112-02-DD</t>
  </si>
  <si>
    <t>FC-10-03800-114-02-DD</t>
  </si>
  <si>
    <t>FC-10-02012-114-02-DD</t>
  </si>
  <si>
    <t>FC-10-D0400-135-02-DD</t>
  </si>
  <si>
    <t>FC-10-D1000-135-02-DD</t>
  </si>
  <si>
    <t>FC-10-D2000-135-02-DD</t>
  </si>
  <si>
    <t>FC-10-00411-114-02-DD</t>
  </si>
  <si>
    <t>FC-10-02012-100-02-DD</t>
  </si>
  <si>
    <t>FC-10-00501-311-02-DD</t>
  </si>
  <si>
    <t>FCH-10-00501-311-02-DD</t>
  </si>
  <si>
    <t>FC-10-00620-311-02-DD</t>
  </si>
  <si>
    <t>FC-10-00800-311-02-DD</t>
  </si>
  <si>
    <t>FC-10-00801-311-02-DD</t>
  </si>
  <si>
    <t>FC-10-01001-311-02-DD</t>
  </si>
  <si>
    <t>FC-10-10012-311-02-DD</t>
  </si>
  <si>
    <t>FC-10-03016-311-02-DD</t>
  </si>
  <si>
    <t>FC-10-03600-311-02-DD</t>
  </si>
  <si>
    <t>FCX2-10-03600-311-02-DD</t>
  </si>
  <si>
    <t>FCX4-10-03600-311-02-DD</t>
  </si>
  <si>
    <t>FC-10-03601-311-02-DD</t>
  </si>
  <si>
    <t>FC-10-03800-311-02-DD</t>
  </si>
  <si>
    <t>FC-10-03801-311-02-DD</t>
  </si>
  <si>
    <t>FC-10-05001-311-02-DD</t>
  </si>
  <si>
    <t>FC-10-50011-311-02-DD</t>
  </si>
  <si>
    <t>FC-10-50013-311-02-DD</t>
  </si>
  <si>
    <t>FC-10-50012-311-02-DD</t>
  </si>
  <si>
    <t>FC-10-05003-311-02-DD</t>
  </si>
  <si>
    <t>FC-10-05004-311-02-DD</t>
  </si>
  <si>
    <t>FC-10-05005-311-02-DD</t>
  </si>
  <si>
    <t>FC-10-05208-311-02-DD</t>
  </si>
  <si>
    <t>FC-10-00054-247-02-DD</t>
  </si>
  <si>
    <t>AV Service Renewal</t>
  </si>
  <si>
    <t>Web Service Renewal</t>
  </si>
  <si>
    <t>AS Service Renewal</t>
  </si>
  <si>
    <t>8x5 FortiCare Renewal</t>
  </si>
  <si>
    <t>24x7 FortiCare Renewal</t>
  </si>
  <si>
    <t>FortiGate-311B</t>
  </si>
  <si>
    <t>FG-311B</t>
  </si>
  <si>
    <t>FG-311B-BDL</t>
  </si>
  <si>
    <t>FC-10-00313-900-02-DD</t>
  </si>
  <si>
    <t>FC-10-00313-950-02-DD</t>
  </si>
  <si>
    <t>FC-10-00313-100-02-DD</t>
  </si>
  <si>
    <t>FC-10-00313-107-02-DD</t>
  </si>
  <si>
    <t>FC-10-00313-108-02-DD</t>
  </si>
  <si>
    <t>FC-10-00313-112-02-DD</t>
  </si>
  <si>
    <t>FC-10-00313-114-02-DD</t>
  </si>
  <si>
    <t>FC-10-00313-311-02-DD</t>
  </si>
  <si>
    <t>FC-10-00313-247-02-DD</t>
  </si>
  <si>
    <t>FC-10-00033-900-02-DD</t>
  </si>
  <si>
    <t>FC-10-00033-950-02-DD</t>
  </si>
  <si>
    <t>FC-10-00033-311-02-DD</t>
  </si>
  <si>
    <t>FC-10-00033-247-02-DD</t>
  </si>
  <si>
    <t>Professional Services Travel Expenses</t>
  </si>
  <si>
    <t>FG-VDOM-25</t>
  </si>
  <si>
    <t>FC-10-L0102-247-02-DD</t>
  </si>
  <si>
    <t>FC-10-L0802-311-02-DD</t>
  </si>
  <si>
    <t>FC-10-L0802-247-02-DD</t>
  </si>
  <si>
    <t>FC6-10-L2000-311-02-DD</t>
  </si>
  <si>
    <t>FC6-10-L2000-247-02-DD</t>
  </si>
  <si>
    <t>FortiAnalyzer-2000 w/ 400HD</t>
  </si>
  <si>
    <t>FC-10-M0401-247-02-DD</t>
  </si>
  <si>
    <t>FC-10-M3002-311-02-DD</t>
  </si>
  <si>
    <t>FC-10-M3002-247-02-DD</t>
  </si>
  <si>
    <t>FC-10-L0102-311-02-DD</t>
  </si>
  <si>
    <t>FG-5001A-SW-BDL</t>
  </si>
  <si>
    <t>FG-5001A-DW-BDL</t>
  </si>
  <si>
    <t>FG3000, FG3600, FMG3000</t>
  </si>
  <si>
    <t>FMG3000</t>
  </si>
  <si>
    <t>FMG3000 Quick Start Kit</t>
  </si>
  <si>
    <t>FG200A, FG300A, FG400A, FG500A, FMG400A Ear Bracket</t>
  </si>
  <si>
    <t>FG200A, FG300A, FG400A, FG500A, FMG400A</t>
  </si>
  <si>
    <t>FG3000, FG3600, FMG3000 Power Supply</t>
  </si>
  <si>
    <t>FortiGate-620B</t>
  </si>
  <si>
    <t>FortiGate-1000A</t>
  </si>
  <si>
    <t>FortiGate-1000AFA2</t>
  </si>
  <si>
    <t>Virtual Domain License 26-50</t>
  </si>
  <si>
    <t>FG-VDOM-50</t>
  </si>
  <si>
    <t>Virtual Domain License 51-100</t>
  </si>
  <si>
    <t>FG-VDOM-100</t>
  </si>
  <si>
    <t>FG5020</t>
  </si>
  <si>
    <t>FG5050</t>
  </si>
  <si>
    <t>FG5140</t>
  </si>
  <si>
    <t>Virtual Domain License 11-250</t>
  </si>
  <si>
    <t>FG-VDOM</t>
  </si>
  <si>
    <t>All Systems</t>
  </si>
  <si>
    <t>FG3600A, FG3016B Power Supply</t>
  </si>
  <si>
    <t>FG3810A-E4 Power Supply</t>
  </si>
  <si>
    <t>FG3810-DC Power Supply</t>
  </si>
  <si>
    <t>FortiBridge</t>
  </si>
  <si>
    <t>FortiGate-3016B</t>
  </si>
  <si>
    <t>FortiGate-3600A</t>
  </si>
  <si>
    <t>FortiGate-3810A-E4</t>
  </si>
  <si>
    <t>FortiGate-5001 SX</t>
  </si>
  <si>
    <t>FG-5001SX</t>
  </si>
  <si>
    <t>FortiGate-5001FA2</t>
  </si>
  <si>
    <t>FG-5001FA2</t>
  </si>
  <si>
    <t>FortiManager-100</t>
  </si>
  <si>
    <t>FortiManager-400A</t>
  </si>
  <si>
    <t>FortiManager-3000B</t>
  </si>
  <si>
    <t>FortiAnalyzer-100B</t>
  </si>
  <si>
    <t>FC-10-00201-100-02-DD</t>
  </si>
  <si>
    <t>FC-10-00201-107-02-DD</t>
  </si>
  <si>
    <t>FC-10-00201-108-02-DD</t>
  </si>
  <si>
    <t>FC-10-00201-112-02-DD</t>
  </si>
  <si>
    <t xml:space="preserve">FCH6-10-L2000-311-02-DD </t>
  </si>
  <si>
    <t xml:space="preserve">FCH6-10-L2000-247-02-DD </t>
  </si>
  <si>
    <t>FC-10-L4001-311-02-DD</t>
  </si>
  <si>
    <t>FC-10-L4001-247-02-DD</t>
  </si>
  <si>
    <t>FortiMail-100</t>
  </si>
  <si>
    <t>FC-10-00111-311-02-DD</t>
  </si>
  <si>
    <t>FC-10-00111-247-02-DD</t>
  </si>
  <si>
    <t>FC-10-00411-311-02-DD</t>
  </si>
  <si>
    <t>FCH-10-00301-900-02-DD</t>
  </si>
  <si>
    <t>FC-10-00312-900-02-DD</t>
  </si>
  <si>
    <t>FC-10-00401-900-02-DD</t>
  </si>
  <si>
    <t>FCH-10-00401-900-02-DD</t>
  </si>
  <si>
    <t>FC-10-00081-900-02-DD</t>
  </si>
  <si>
    <t>FC-10-00081-950-02-DD</t>
  </si>
  <si>
    <t>FC-10-00201-311-02-DD</t>
  </si>
  <si>
    <t>FCH-10-00201-311-02-DD</t>
  </si>
  <si>
    <t>FC-10-00224-311-02-DD</t>
  </si>
  <si>
    <t>FC-10-03601-114-02-DD</t>
  </si>
  <si>
    <t>FC-10-03800-100-02-DD</t>
  </si>
  <si>
    <t>FC-10-03801-107-02-DD</t>
  </si>
  <si>
    <t>FC-10-03801-108-02-DD</t>
  </si>
  <si>
    <t>FC-10-03801-112-02-DD</t>
  </si>
  <si>
    <t>FC-10-03801-114-02-DD</t>
  </si>
  <si>
    <t>FC-10-05001-100-02-DD</t>
  </si>
  <si>
    <t>FC-10-05001-107-02-DD</t>
  </si>
  <si>
    <t>FC-10-05001-108-02-DD</t>
  </si>
  <si>
    <t>FC-10-05001-112-02-DD</t>
  </si>
  <si>
    <t>FC-10-05001-114-02-DD</t>
  </si>
  <si>
    <t>FC-10-50011-100-02-DD</t>
  </si>
  <si>
    <t>FC-10-50011-107-02-DD</t>
  </si>
  <si>
    <t>FC-10-50011-108-02-DD</t>
  </si>
  <si>
    <t>SP-FL100B-PDC</t>
  </si>
  <si>
    <t xml:space="preserve"> </t>
  </si>
  <si>
    <t>FCX4-10-03600-100-02-DD</t>
  </si>
  <si>
    <t>FCX4-10-03600-107-02-DD</t>
  </si>
  <si>
    <t>FCX4-10-03600-108-02-DD</t>
  </si>
  <si>
    <t>FCX4-10-03600-112-02-DD</t>
  </si>
  <si>
    <t>FCX4-10-03600-114-02-DD</t>
  </si>
  <si>
    <t>FG1000A Ear Bracket</t>
  </si>
  <si>
    <t>SP-EAR-FG1000A</t>
  </si>
  <si>
    <t>FG1000AFA2 Ear Bracket</t>
  </si>
  <si>
    <t>FG1000AFA2</t>
  </si>
  <si>
    <t>FG60</t>
  </si>
  <si>
    <t>FG100A</t>
  </si>
  <si>
    <t>FCH-10-00301-247-02-DD</t>
  </si>
  <si>
    <t>FC-10-00312-247-02-DD</t>
  </si>
  <si>
    <t>FC-10-00401-247-02-DD</t>
  </si>
  <si>
    <t>FCH-10-00401-247-02-DD</t>
  </si>
  <si>
    <t>FC-10-00501-247-02-DD</t>
  </si>
  <si>
    <t>FCH-10-00501-247-02-DD</t>
  </si>
  <si>
    <t>FC-10-00620-247-02-DD</t>
  </si>
  <si>
    <t>FC-10-00800-247-02-DD</t>
  </si>
  <si>
    <t>VDOM SKU</t>
  </si>
  <si>
    <t>Price per Unit Pricing</t>
  </si>
  <si>
    <t>Virtual Domain License 11-25</t>
  </si>
  <si>
    <t>FG620B Ear Bracket</t>
  </si>
  <si>
    <t>FG310B</t>
  </si>
  <si>
    <t>FG620B</t>
  </si>
  <si>
    <t>SP-EAR-FG310B</t>
  </si>
  <si>
    <t>SP-EAR-FG620B</t>
  </si>
  <si>
    <t>AMC module, Single-width, 4 port 10/100/1000 Base-T, accelerated IPS</t>
  </si>
  <si>
    <t>Rear transition module for FG-5000 series, 2 10-Gig internal ports for backplane fabric.</t>
  </si>
  <si>
    <t xml:space="preserve">Transceiver SX module for all FortiGate models with SFP interfaces </t>
  </si>
  <si>
    <t>10-Gig transceiver, SFP+, Long Range</t>
  </si>
  <si>
    <t xml:space="preserve">10-Gig transceiver, XFP, Long Range </t>
  </si>
  <si>
    <t>FC-10-01001-247-02-DD</t>
  </si>
  <si>
    <t>FC-10-10012-247-02-DD</t>
  </si>
  <si>
    <t>FC-10-03016-247-02-DD</t>
  </si>
  <si>
    <t>FC-10-03600-247-02-DD</t>
  </si>
  <si>
    <t>FCX2-10-03600-247-02-DD</t>
  </si>
  <si>
    <t>FCX4-10-03600-247-02-DD</t>
  </si>
  <si>
    <t>FC-10-03601-247-02-DD</t>
  </si>
  <si>
    <t>FC-10-03800-247-02-DD</t>
  </si>
  <si>
    <t>FC-10-03801-247-02-DD</t>
  </si>
  <si>
    <t>FC-10-05001-247-02-DD</t>
  </si>
  <si>
    <t>FC-10-50011-247-02-DD</t>
  </si>
  <si>
    <t>FC-10-50013-247-02-DD</t>
  </si>
  <si>
    <t>FC-10-50012-247-02-DD</t>
  </si>
  <si>
    <t>FC-10-05003-247-02-DD</t>
  </si>
  <si>
    <t>FC-10-05004-247-02-DD</t>
  </si>
  <si>
    <t>FC-10-05005-247-02-DD</t>
  </si>
  <si>
    <t>FC-10-05208-247-02-DD</t>
  </si>
  <si>
    <t>FC-10-M0100-311-02-DD</t>
  </si>
  <si>
    <t>FC-10-M0100-247-02-DD</t>
  </si>
  <si>
    <t>FC-10-M0401-311-02-DD</t>
  </si>
  <si>
    <t>FCR-5001A blade with 2 10/100/1000 ports and a Dual-width AMC slot, Carrier Edition</t>
  </si>
  <si>
    <t>FC-10-50014-900-02-DD</t>
  </si>
  <si>
    <t>FC-10-50014-950-02-DD</t>
  </si>
  <si>
    <t>FC-10-50014-100-02-DD</t>
  </si>
  <si>
    <t>FC-10-50014-108-02-DD</t>
  </si>
  <si>
    <t>FC-10-50014-311-02-DD</t>
  </si>
  <si>
    <t>FC-10-50014-247-02-DD</t>
  </si>
  <si>
    <t>FDB-400B</t>
  </si>
  <si>
    <t>Accessory Item</t>
  </si>
  <si>
    <t>Fortinet System</t>
  </si>
  <si>
    <t>SP-FGPCOR-AU</t>
  </si>
  <si>
    <t>FC-10-00412-953-02-DD</t>
  </si>
  <si>
    <t>FC-10-00412-100-02-DD</t>
  </si>
  <si>
    <t>FC-10-00412-114-02-DD</t>
  </si>
  <si>
    <t>FC-10-00412-311-02-DD</t>
  </si>
  <si>
    <t>FC-10-00412-247-02-DD</t>
  </si>
  <si>
    <t>FC-10-00114-247-02-DD</t>
  </si>
  <si>
    <t>FC-10-00301-311-02-DD</t>
  </si>
  <si>
    <t>FCH-10-00301-311-02-DD</t>
  </si>
  <si>
    <t>Accessories</t>
  </si>
  <si>
    <t>FC-10-L1002-311-02-DD</t>
  </si>
  <si>
    <t>FC-10-L1002-247-02-DD</t>
  </si>
  <si>
    <t>FWF-30B</t>
  </si>
  <si>
    <t>FCH-10-00301-112-02-DD</t>
  </si>
  <si>
    <t>FCH-10-00301-114-02-DD</t>
  </si>
  <si>
    <t>FC-10-00312-100-02-DD</t>
  </si>
  <si>
    <t>FC-10-00312-107-02-DD</t>
  </si>
  <si>
    <t>FC-10-00312-108-02-DD</t>
  </si>
  <si>
    <t>FC-10-00312-112-02-DD</t>
  </si>
  <si>
    <t>FC-10-00312-114-02-DD</t>
  </si>
  <si>
    <t>FC-10-00401-100-02-DD</t>
  </si>
  <si>
    <t>FC-10-00401-107-02-DD</t>
  </si>
  <si>
    <t>FC-10-00401-108-02-DD</t>
  </si>
  <si>
    <t>Custom Travel Expenses for Professional Services</t>
  </si>
  <si>
    <t>FP-MISC-TE</t>
  </si>
  <si>
    <t>FC-10-50012-108-02-DD</t>
  </si>
  <si>
    <t>FC-10-00411-100-02-DD</t>
  </si>
  <si>
    <t>4-hour Courier (4HR-C)</t>
  </si>
  <si>
    <t>FortiGate-800F</t>
  </si>
  <si>
    <t>FC-10-00054-311-02-DD</t>
  </si>
  <si>
    <t>FC-10-00053-311-02-DD</t>
  </si>
  <si>
    <t>Global Gold Premium Support Service</t>
  </si>
  <si>
    <t>FP-10-PS001-910-02-12</t>
  </si>
  <si>
    <t>FP-10-PS001-909-02-12</t>
  </si>
  <si>
    <t>Gold Premium Support Service - One Year</t>
  </si>
  <si>
    <t>Global Gold Premium Support Service - One Year</t>
  </si>
  <si>
    <t>ASM-CX4</t>
  </si>
  <si>
    <t>ASM-ET4</t>
  </si>
  <si>
    <t>FG-30B</t>
  </si>
  <si>
    <t>FWF-50B</t>
  </si>
  <si>
    <t>FG-110C</t>
  </si>
  <si>
    <t>FG-200A</t>
  </si>
  <si>
    <t>FG-224B</t>
  </si>
  <si>
    <t>FG-300A</t>
  </si>
  <si>
    <t>FG-620B</t>
  </si>
  <si>
    <t>FG-800</t>
  </si>
  <si>
    <t>FG-3016B</t>
  </si>
  <si>
    <t>FG-3600A</t>
  </si>
  <si>
    <t>FG-3810A-E4</t>
  </si>
  <si>
    <t>FG-5020AC</t>
  </si>
  <si>
    <t>FMG-100</t>
  </si>
  <si>
    <t>FMG-400A</t>
  </si>
  <si>
    <t>FAZ-4000A-HD500</t>
  </si>
  <si>
    <t>FML-100</t>
  </si>
  <si>
    <t>FML-400</t>
  </si>
  <si>
    <t>FML-2000A</t>
  </si>
  <si>
    <t>FG-3016B-BDL</t>
  </si>
  <si>
    <t>FG-3810A-E4-BDL</t>
  </si>
  <si>
    <t>FG-224B-BDL</t>
  </si>
  <si>
    <t>FG-310B-BDL</t>
  </si>
  <si>
    <t>FG-620B-BDL</t>
  </si>
  <si>
    <t>FG-800-BDL</t>
  </si>
  <si>
    <t>FG-50B-BDL</t>
  </si>
  <si>
    <t>FWF-50B-BDL</t>
  </si>
  <si>
    <t>FG-110C-BDL</t>
  </si>
  <si>
    <t>FG-51B</t>
  </si>
  <si>
    <t>FG-80C</t>
  </si>
  <si>
    <t>FG-80C-BDL</t>
  </si>
  <si>
    <t>FG-80CM</t>
  </si>
  <si>
    <t>FG-80CM-BDL</t>
  </si>
  <si>
    <t>FWF-80CM</t>
  </si>
  <si>
    <t>FWF-80CM-BDL</t>
  </si>
  <si>
    <t>FG-111C</t>
  </si>
  <si>
    <t>FG-111C-BDL</t>
  </si>
  <si>
    <t>FG-200A-HD</t>
  </si>
  <si>
    <t>FG-300A-HD</t>
  </si>
  <si>
    <t>FG-400A</t>
  </si>
  <si>
    <t>FG-400A-HD</t>
  </si>
  <si>
    <t>FG-500A</t>
  </si>
  <si>
    <t>FG-500A-HD</t>
  </si>
  <si>
    <t>FG-800F</t>
  </si>
  <si>
    <t>FG-800F-BDL</t>
  </si>
  <si>
    <t>FG-3600</t>
  </si>
  <si>
    <t>FG-3600LX2</t>
  </si>
  <si>
    <t>FG-3600LX4</t>
  </si>
  <si>
    <t>FG-3810A-DC</t>
  </si>
  <si>
    <t>FG-3810A-DC-BDL</t>
  </si>
  <si>
    <t>FG-5020FA</t>
  </si>
  <si>
    <t>FG-5053</t>
  </si>
  <si>
    <t>FMG-400B</t>
  </si>
  <si>
    <t>FAZ-100B</t>
  </si>
  <si>
    <t>FAZ-400B</t>
  </si>
  <si>
    <t>FML-400B</t>
  </si>
  <si>
    <t>FML-4000A</t>
  </si>
  <si>
    <t>FDB-2000B-EMS01</t>
  </si>
  <si>
    <t>FCR-3810A</t>
  </si>
  <si>
    <t>FCR-3810A-BDL</t>
  </si>
  <si>
    <t>FC-10-50012-112-02-DD</t>
  </si>
  <si>
    <t>FC-10-50012-114-02-DD</t>
  </si>
  <si>
    <t>FC-10-05005-100-02-DD</t>
  </si>
  <si>
    <t>FG5140 Quick Start Kit</t>
  </si>
  <si>
    <t>SP-FG5140-QSK</t>
  </si>
  <si>
    <t>SP-FM3000-QSK</t>
  </si>
  <si>
    <t>Cable Sets</t>
  </si>
  <si>
    <t>Console Cable (DB9)</t>
  </si>
  <si>
    <t>FG60, FG100A, FG800</t>
  </si>
  <si>
    <t>SP-CABLE-DB9</t>
  </si>
  <si>
    <t>Console Cable (RJ45)</t>
  </si>
  <si>
    <t>SP-CABLE-R45</t>
  </si>
  <si>
    <t>Cross over</t>
  </si>
  <si>
    <t>All (except FL800)</t>
  </si>
  <si>
    <t>SP-CABLE-CRS</t>
  </si>
  <si>
    <t>Straight through</t>
  </si>
  <si>
    <t>SP-CABLE-STR</t>
  </si>
  <si>
    <t>FC-10-03801-100-02-DD</t>
  </si>
  <si>
    <t>FG800 Ear Bracket</t>
  </si>
  <si>
    <t>SP-EAR-FG800</t>
  </si>
  <si>
    <t>FG3000, FG3600 Ear Bracket</t>
  </si>
  <si>
    <t>FG-5050SAP</t>
  </si>
  <si>
    <t>FortiGate 5050 SAP</t>
  </si>
  <si>
    <t>FC-10-00066-311-02-DD</t>
  </si>
  <si>
    <t>FC2-10-FPR00-022-30-DD</t>
  </si>
  <si>
    <t>FC-10-00111-953-02-DD</t>
  </si>
  <si>
    <t>FC-10-00411-953-02-DD</t>
  </si>
  <si>
    <t>FC-10-02012-953-02-DD</t>
  </si>
  <si>
    <t>FC-10-D0400-957-02-DD</t>
  </si>
  <si>
    <t>FC-10-D1000-957-02-DD</t>
  </si>
  <si>
    <t>FC-10-D2000-957-02-DD</t>
  </si>
  <si>
    <t>FortiGuard Premier Signature Service</t>
  </si>
  <si>
    <t>FC1-10-FPR00-022-30-DD</t>
  </si>
  <si>
    <t xml:space="preserve">Category </t>
  </si>
  <si>
    <t>E</t>
  </si>
  <si>
    <t>Description - See "General Info" Tab for Full Description of Services</t>
  </si>
  <si>
    <t>B</t>
  </si>
  <si>
    <t>C</t>
  </si>
  <si>
    <t>FC-10-00080-900-02-DD</t>
  </si>
  <si>
    <t>FC-10-00080-950-02-DD</t>
  </si>
  <si>
    <t>FC-10-00080-311-02-DD</t>
  </si>
  <si>
    <t>FC-10-00080-247-02-DD</t>
  </si>
  <si>
    <t>10-Gig transceiver, short range XFP module for all FortiGate models with XFP interfaces</t>
  </si>
  <si>
    <t>FC-10-00801-247-02-DD</t>
  </si>
  <si>
    <t>FortiGate-224B</t>
  </si>
  <si>
    <t>FortiGate-300A</t>
  </si>
  <si>
    <t>FortiGate-300A-HD</t>
  </si>
  <si>
    <t>FortiGate-400A</t>
  </si>
  <si>
    <t>FortiGate-400A-HD</t>
  </si>
  <si>
    <t>FortiGate-500A</t>
  </si>
  <si>
    <t>FortiGate-500A-HD</t>
  </si>
  <si>
    <t>FG110C Ear Bracket</t>
  </si>
  <si>
    <t>FG110C</t>
  </si>
  <si>
    <t>SP-EAR-FG110C</t>
  </si>
  <si>
    <t>FG110C Quick Start Kit</t>
  </si>
  <si>
    <t>SP-FG011C-QSK</t>
  </si>
  <si>
    <t>FortiWeb-1000B</t>
  </si>
  <si>
    <t>A</t>
  </si>
  <si>
    <t xml:space="preserve">Voucher for single access to FCNSP Exam    </t>
  </si>
  <si>
    <t>Special Training</t>
  </si>
  <si>
    <t>FT-ONSITE</t>
  </si>
  <si>
    <t>Call for Quote</t>
  </si>
  <si>
    <t xml:space="preserve">FT-CUSTOM </t>
  </si>
  <si>
    <t>Private Training Customization</t>
  </si>
  <si>
    <t>Power Cords</t>
  </si>
  <si>
    <t>Power cord, US</t>
  </si>
  <si>
    <t>SP-FGPCOR-US</t>
  </si>
  <si>
    <t>Power cord, UK</t>
  </si>
  <si>
    <t>SP-FGPCOR-UK</t>
  </si>
  <si>
    <t>Power cord, EU</t>
  </si>
  <si>
    <t>SP-FGPCOR-EU</t>
  </si>
  <si>
    <t>Power cord, AU</t>
  </si>
  <si>
    <t>FortiGate-80C</t>
  </si>
  <si>
    <t>Mounting Ear Brackets</t>
  </si>
  <si>
    <t>Price (per pair)</t>
  </si>
  <si>
    <t>FC-10-03802-900-02-DD</t>
  </si>
  <si>
    <t>FC-10-03802-950-02-DD</t>
  </si>
  <si>
    <t>FC-10-03802-100-02-DD</t>
  </si>
  <si>
    <t>FC-10-03802-108-02-DD</t>
  </si>
  <si>
    <t>FC-10-03802-311-02-DD</t>
  </si>
  <si>
    <t>FC-10-03802-247-02-DD</t>
  </si>
  <si>
    <t>SP-FG1000A-QSK</t>
  </si>
  <si>
    <t>SP-FG3016-QSK</t>
  </si>
  <si>
    <t>SP-FG3600A-QSK</t>
  </si>
  <si>
    <t>SP-FG3810A-QSK</t>
  </si>
  <si>
    <t>FG3016B</t>
  </si>
  <si>
    <t>FG3600A</t>
  </si>
  <si>
    <t>FG3810A</t>
  </si>
  <si>
    <t>FG1000A Quick Start Kit</t>
  </si>
  <si>
    <t>FG3016B Quick Start Kit</t>
  </si>
  <si>
    <t>FG3600A Quick Start Kit</t>
  </si>
  <si>
    <t>FG3810A Quick Start Kit</t>
  </si>
  <si>
    <t>FC-10-00067-247-02-DD</t>
  </si>
  <si>
    <t>FC-10-00113-247-02-DD</t>
  </si>
  <si>
    <t>FC-10-00201-247-02-DD</t>
  </si>
  <si>
    <t>FCH-10-00201-247-02-DD</t>
  </si>
  <si>
    <t>FC-10-00224-247-02-DD</t>
  </si>
  <si>
    <t>FC-10-00301-247-02-DD</t>
  </si>
  <si>
    <t>FC-10-00082-900-02-DD</t>
  </si>
  <si>
    <t>FC-10-00082-950-02-DD</t>
  </si>
  <si>
    <t>FC-10-00082-311-02-DD</t>
  </si>
  <si>
    <t>FC-10-00082-247-02-DD</t>
  </si>
  <si>
    <t>FC-10-00801-900-02-DD</t>
  </si>
  <si>
    <t>FC-10-01001-900-02-DD</t>
  </si>
  <si>
    <t>FC-10-10012-900-02-DD</t>
  </si>
  <si>
    <t xml:space="preserve">FortiGate-3000 </t>
  </si>
  <si>
    <t>FC-10-03000-900-02-DD</t>
  </si>
  <si>
    <t>FC-10-03016-900-02-DD</t>
  </si>
  <si>
    <t>FC-10-03600-900-02-DD</t>
  </si>
  <si>
    <t>FC-10-03601-900-02-DD</t>
  </si>
  <si>
    <t>FC-10-03800-900-02-DD</t>
  </si>
  <si>
    <t>FC-10-03801-900-02-DD</t>
  </si>
  <si>
    <t>FC-10-50013-900-02-DD</t>
  </si>
  <si>
    <t>FC-10-50011-900-02-DD</t>
  </si>
  <si>
    <t>FC-10-05001-900-02-DD</t>
  </si>
  <si>
    <t>FC-10-50012-900-02-DD</t>
  </si>
  <si>
    <t>FC-10-05005-900-02-DD</t>
  </si>
  <si>
    <t>FC-10-D0400-902-02-DD</t>
  </si>
  <si>
    <t>FC-10-D1000-902-02-DD</t>
  </si>
  <si>
    <t>FC-10-D2000-902-02-DD</t>
  </si>
  <si>
    <t>FC-10-00054-950-02-DD</t>
  </si>
  <si>
    <t>FC-10-00053-950-02-DD</t>
  </si>
  <si>
    <t>FC-10-00066-950-02-DD</t>
  </si>
  <si>
    <t>FC-10-00067-950-02-DD</t>
  </si>
  <si>
    <t>FC-10-00113-950-02-DD</t>
  </si>
  <si>
    <t>FC-10-00114-950-02-DD</t>
  </si>
  <si>
    <t>FC-10-00201-950-02-DD</t>
  </si>
  <si>
    <t>FCH-10-00201-950-02-DD</t>
  </si>
  <si>
    <t>FC-10-00054-900-02-DD</t>
  </si>
  <si>
    <t>FC-10-00053-900-02-DD</t>
  </si>
  <si>
    <t>FC-10-00066-900-02-DD</t>
  </si>
  <si>
    <t>FC-10-00401-112-02-DD</t>
  </si>
  <si>
    <t>FC-10-00401-114-02-DD</t>
  </si>
  <si>
    <t>FCH-10-00401-100-02-DD</t>
  </si>
  <si>
    <t>FCH-10-00401-107-02-DD</t>
  </si>
  <si>
    <t>FCH-10-00401-108-02-DD</t>
  </si>
  <si>
    <t>FCH-10-00401-112-02-DD</t>
  </si>
  <si>
    <t>FCH-10-00401-114-02-DD</t>
  </si>
  <si>
    <t>FC-10-00501-100-02-DD</t>
  </si>
  <si>
    <t>FC-10-00501-107-02-DD</t>
  </si>
  <si>
    <t>FC-10-00501-108-02-DD</t>
  </si>
  <si>
    <t>FC-10-00501-112-02-DD</t>
  </si>
  <si>
    <t>FC-10-00501-114-02-DD</t>
  </si>
  <si>
    <t>FCH-10-00501-100-02-DD</t>
  </si>
  <si>
    <t>FCH-10-00501-107-02-DD</t>
  </si>
  <si>
    <t>FCH-10-00501-108-02-DD</t>
  </si>
  <si>
    <t>FCH-10-00501-112-02-DD</t>
  </si>
  <si>
    <t>FCH-10-00501-114-02-DD</t>
  </si>
  <si>
    <t>FC-10-00620-100-02-DD</t>
  </si>
  <si>
    <t>ADM-XB2 Module</t>
  </si>
  <si>
    <t>ADM-XB2</t>
  </si>
  <si>
    <t>RTM-XB2</t>
  </si>
  <si>
    <t>RTM-XB2 Module</t>
  </si>
  <si>
    <t>ADM-XE2 Module</t>
  </si>
  <si>
    <t>ADM-XE2</t>
  </si>
  <si>
    <t>FG-TRAN-XFPSR</t>
  </si>
  <si>
    <t>FG-TRAN-XFPLR</t>
  </si>
  <si>
    <t>FC-10-00411-247-02-DD</t>
  </si>
  <si>
    <t>FC-10-02012-311-02-DD</t>
  </si>
  <si>
    <t>FC-10-02012-247-02-DD</t>
  </si>
  <si>
    <t>FC-10-50011-112-02-DD</t>
  </si>
  <si>
    <t>FC-10-50011-114-02-DD</t>
  </si>
  <si>
    <t>FC-10-50013-100-02-DD</t>
  </si>
  <si>
    <t>FC-10-50013-107-02-DD</t>
  </si>
  <si>
    <t>FC-10-50013-108-02-DD</t>
  </si>
  <si>
    <t>FC-10-50013-112-02-DD</t>
  </si>
  <si>
    <t>FC-10-50013-114-02-DD</t>
  </si>
  <si>
    <t>FC-10-50012-100-02-DD</t>
  </si>
  <si>
    <t>FC-10-50012-107-02-DD</t>
  </si>
  <si>
    <t>FC-10-03800-950-02-DD</t>
  </si>
  <si>
    <t>FC-10-03801-950-02-DD</t>
  </si>
  <si>
    <t>FC-10-50011-950-02-DD</t>
  </si>
  <si>
    <t>FC-10-00067-311-02-DD</t>
  </si>
  <si>
    <t>FC-10-00113-311-02-DD</t>
  </si>
  <si>
    <t>FC-10-00114-311-02-DD</t>
  </si>
  <si>
    <t>FC-10-00081-311-02-DD</t>
  </si>
  <si>
    <t>FC-10-00081-247-02-DD</t>
  </si>
  <si>
    <t>FortiGate-50B</t>
  </si>
  <si>
    <t>FortiWiFi-50B</t>
  </si>
  <si>
    <t>FortiGate-60B</t>
  </si>
  <si>
    <t>FortiWiFi-60B</t>
  </si>
  <si>
    <t>FortiGate-80CM</t>
  </si>
  <si>
    <t>FortiGate-800</t>
  </si>
  <si>
    <t>FG3000, FG3600</t>
  </si>
  <si>
    <t>SP-EAR-FG3000</t>
  </si>
  <si>
    <t>SP-EAR-FG200A</t>
  </si>
  <si>
    <t>Mounting Rails</t>
  </si>
  <si>
    <t>AMC module, single-width, two port fiber bypass module, LC-type Connectors</t>
  </si>
  <si>
    <t>FG-TRAN-LX</t>
  </si>
  <si>
    <t>FG-TRAN-GC</t>
  </si>
  <si>
    <t>FG-TRAN-SX</t>
  </si>
  <si>
    <t>SFP+ Transceiver Module</t>
  </si>
  <si>
    <t>FG-TRAN-SFP+SR</t>
  </si>
  <si>
    <t>XFP Transceiver Module</t>
  </si>
  <si>
    <t>SFP+ Long Range Transceiver Module</t>
  </si>
  <si>
    <t>FG-TRAN-SFP+LR</t>
  </si>
  <si>
    <t>FC-10-05005-107-02-DD</t>
  </si>
  <si>
    <t>FC-10-05005-108-02-DD</t>
  </si>
  <si>
    <t>FC-10-05005-112-02-DD</t>
  </si>
  <si>
    <t>FC-10-05005-114-02-DD</t>
  </si>
  <si>
    <t>ASM-FB4 Module</t>
  </si>
  <si>
    <t>ASM-FB4</t>
  </si>
  <si>
    <t>ASM-CX4 Module</t>
  </si>
  <si>
    <t>XFP Long Range Transceiver Module</t>
  </si>
  <si>
    <t>AMC module, single-width, four port SFP accelerated, includes 4 SX SFPs</t>
  </si>
  <si>
    <t xml:space="preserve">AMC module, single-width, 4 port 10/100/1000 bypass module </t>
  </si>
  <si>
    <t>F</t>
  </si>
  <si>
    <t>FC-10-D1000-311-02-DD</t>
  </si>
  <si>
    <t>Gold Premium Support Service</t>
  </si>
  <si>
    <t>FortiGate-110C</t>
  </si>
  <si>
    <t>FortiGate-200A</t>
  </si>
  <si>
    <t>FortiGate-310B</t>
  </si>
  <si>
    <t>FC-10-00312-311-02-DD</t>
  </si>
  <si>
    <t>FC-10-00401-311-02-DD</t>
  </si>
  <si>
    <t>FCH-10-00401-311-02-DD</t>
  </si>
  <si>
    <t>Model number</t>
  </si>
  <si>
    <t>FortiAnalyzer-800B</t>
  </si>
  <si>
    <t>FortiGate 5140 SAP</t>
  </si>
  <si>
    <t>Professional Service Consultant</t>
  </si>
  <si>
    <t>FG-620B Redundant AC power supply, supports two FG-620B units</t>
  </si>
  <si>
    <t>SP-FG620B-RPS</t>
  </si>
  <si>
    <t>SP-FG310B-RPS</t>
  </si>
  <si>
    <t>FG-5000 Accessories</t>
  </si>
  <si>
    <t>Rear Slot Filler Panel for FG-5140 and FG-5050 Chassis</t>
  </si>
  <si>
    <t>FG-5140 or FG-5050</t>
  </si>
  <si>
    <t>SP-FG5K-RTMPNL</t>
  </si>
  <si>
    <t>Replacement Drive</t>
  </si>
  <si>
    <t>SP-D1TB</t>
  </si>
  <si>
    <t>FC-10-00053-247-02-DD</t>
  </si>
  <si>
    <t>FC-10-00066-247-02-DD</t>
  </si>
  <si>
    <t>FC-10-50013-950-02-DD</t>
  </si>
  <si>
    <t>FC-10-05001-950-02-DD</t>
  </si>
  <si>
    <t>FC-10-50012-950-02-DD</t>
  </si>
  <si>
    <t>FC-10-05005-950-02-DD</t>
  </si>
  <si>
    <t>FCR-5001A-DW</t>
  </si>
  <si>
    <t xml:space="preserve">8 10/100/1000 Ports, 2 SFP accelerated ports, and 4 AMC slots, Carrier Edition </t>
  </si>
  <si>
    <t>FortiGate-5020/5050 power supply</t>
  </si>
  <si>
    <t>Item</t>
  </si>
  <si>
    <t>Category</t>
  </si>
  <si>
    <t>FortiGate 5140 Power Supply</t>
  </si>
  <si>
    <t>FG-5140PS</t>
  </si>
  <si>
    <t>FortiGate 5050 Fan Tray</t>
  </si>
  <si>
    <t>FG-5050FA</t>
  </si>
  <si>
    <t>FS-5003</t>
  </si>
  <si>
    <t>FS-5003A</t>
  </si>
  <si>
    <t>FG-5050 Shelf Manager</t>
  </si>
  <si>
    <t>FG-5050SM</t>
  </si>
  <si>
    <t>FG-5140 Shelf Manager</t>
  </si>
  <si>
    <t>FG-5140SM-12</t>
  </si>
  <si>
    <t>FortiController-5208</t>
  </si>
  <si>
    <t>FCtrl-5208</t>
  </si>
  <si>
    <t>RTM-XD2</t>
  </si>
  <si>
    <t>Rear transition module for FG-5000 series, 2 10-Gig internal ports for backplane fabric</t>
  </si>
  <si>
    <t>ADM-XD4</t>
  </si>
  <si>
    <t>AMC module, Double-width, 4 port 10-GigE SFP+ interfaces, 2 SFP+ transceivers included</t>
  </si>
  <si>
    <t>RTM-XD2 Module</t>
  </si>
  <si>
    <t>ADM-XD4 Module</t>
  </si>
  <si>
    <t>FortiScan Pricing Guide - CONFIDENTIAL</t>
  </si>
  <si>
    <t>FortiScan</t>
  </si>
  <si>
    <t>VM &amp; Compliance</t>
  </si>
  <si>
    <t>FortiGate-82C</t>
  </si>
  <si>
    <t>FG-82C</t>
  </si>
  <si>
    <t>FortiManager-5001A</t>
  </si>
  <si>
    <t>FMG-5001A</t>
  </si>
  <si>
    <t>FC-10-M5001-311-02-DD</t>
  </si>
  <si>
    <t>FC-10-M5001-247-02-DD</t>
  </si>
  <si>
    <t>FortiAnalyzer-100C</t>
  </si>
  <si>
    <t>FC-10-L0103-311-02-DD</t>
  </si>
  <si>
    <t>FC-10-L0103-247-02-DD</t>
  </si>
  <si>
    <t>FAZ-100C</t>
  </si>
  <si>
    <t>FortiMail-5001A</t>
  </si>
  <si>
    <t>FML-5001A</t>
  </si>
  <si>
    <t>ASM-S08 Module</t>
  </si>
  <si>
    <t>ASM-S08</t>
  </si>
  <si>
    <t>SAS Cable</t>
  </si>
  <si>
    <t>SP-CABLE-SAS</t>
  </si>
  <si>
    <t>RJ-48 T1/E1 Cable</t>
  </si>
  <si>
    <t>SP-CABLE-RJ48</t>
  </si>
  <si>
    <t>FC-10-00201-114-02-DD</t>
  </si>
  <si>
    <t>FCH-10-00201-100-02-DD</t>
  </si>
  <si>
    <t>FCH-10-00201-107-02-DD</t>
  </si>
  <si>
    <t>ASM-FX2 Module</t>
  </si>
  <si>
    <t>ASM-FX2</t>
  </si>
  <si>
    <t>FCH-10-00201-108-02-DD</t>
  </si>
  <si>
    <t>FCH-10-00201-112-02-DD</t>
  </si>
  <si>
    <t>FCH-10-00201-114-02-DD</t>
  </si>
  <si>
    <t>FC-10-00224-100-02-DD</t>
  </si>
  <si>
    <t>FC-10-00224-107-02-DD</t>
  </si>
  <si>
    <t>FC-10-00224-108-02-DD</t>
  </si>
  <si>
    <t>FC-10-00224-112-02-DD</t>
  </si>
  <si>
    <t>FC-10-00224-114-02-DD</t>
  </si>
  <si>
    <t>FC-10-00301-100-02-DD</t>
  </si>
  <si>
    <t>FC-10-00301-107-02-DD</t>
  </si>
  <si>
    <t>FC-10-00301-108-02-DD</t>
  </si>
  <si>
    <t>FC-10-00301-112-02-DD</t>
  </si>
  <si>
    <t>FC-10-00301-114-02-DD</t>
  </si>
  <si>
    <t>FCH-10-00301-100-02-DD</t>
  </si>
  <si>
    <t>FCH-10-00301-107-02-DD</t>
  </si>
  <si>
    <t>FCH-10-00301-108-02-DD</t>
  </si>
  <si>
    <t>FC-10-00620-107-02-DD</t>
  </si>
  <si>
    <t>FC-10-00620-108-02-DD</t>
  </si>
  <si>
    <t>FC-10-00620-112-02-DD</t>
  </si>
  <si>
    <t>FC-10-03800-107-02-DD</t>
  </si>
  <si>
    <t>FC-10-10012-114-02-DD</t>
  </si>
  <si>
    <t>FC-10-03016-100-02-DD</t>
  </si>
  <si>
    <t>FC-10-03016-107-02-DD</t>
  </si>
  <si>
    <t>FC-10-03016-108-02-DD</t>
  </si>
  <si>
    <t>FC-10-03016-112-02-DD</t>
  </si>
  <si>
    <t>FC-10-03016-114-02-DD</t>
  </si>
  <si>
    <t>FC-10-03600-100-02-DD</t>
  </si>
  <si>
    <t>FC-10-03600-107-02-DD</t>
  </si>
  <si>
    <t>FC-10-03600-108-02-DD</t>
  </si>
  <si>
    <t>FC-10-03600-112-02-DD</t>
  </si>
  <si>
    <t>FC-10-03600-114-02-DD</t>
  </si>
  <si>
    <t>FC-10-03601-100-02-DD</t>
  </si>
  <si>
    <t>FC-10-03601-107-02-DD</t>
  </si>
  <si>
    <t>FC-10-03601-108-02-DD</t>
  </si>
  <si>
    <t>FC-10-03601-112-02-DD</t>
  </si>
  <si>
    <t>Comments</t>
  </si>
  <si>
    <t>FC-10-00052-900-02-DD</t>
  </si>
  <si>
    <t>FC-10-00052-950-02-DD</t>
  </si>
  <si>
    <t>UNIT</t>
  </si>
  <si>
    <t>FC-10-00620-114-02-DD</t>
  </si>
  <si>
    <t>FC-10-00800-100-02-DD</t>
  </si>
  <si>
    <t>FC-10-00800-107-02-DD</t>
  </si>
  <si>
    <t>FC-10-00800-108-02-DD</t>
  </si>
  <si>
    <t>FC-10-00800-112-02-DD</t>
  </si>
  <si>
    <t>FC-10-00800-114-02-DD</t>
  </si>
  <si>
    <t>FC-10-00801-100-02-DD</t>
  </si>
  <si>
    <t>FC-10-00801-107-02-DD</t>
  </si>
  <si>
    <t>FC-10-00801-108-02-DD</t>
  </si>
  <si>
    <t>FC-10-00801-112-02-DD</t>
  </si>
  <si>
    <t>FC-10-00801-114-02-DD</t>
  </si>
  <si>
    <t>FC-10-01001-100-02-DD</t>
  </si>
  <si>
    <t>FC-10-01001-107-02-DD</t>
  </si>
  <si>
    <t>FC-10-01001-108-02-DD</t>
  </si>
  <si>
    <t>FC-10-01001-112-02-DD</t>
  </si>
  <si>
    <t>FC-10-01001-114-02-DD</t>
  </si>
  <si>
    <t>FC-10-10012-100-02-DD</t>
  </si>
  <si>
    <t>FC-10-10012-107-02-DD</t>
  </si>
  <si>
    <t>FC-10-10012-108-02-DD</t>
  </si>
  <si>
    <t>FC-10-10012-112-02-DD</t>
  </si>
  <si>
    <t>Enter your discount below to show your discounted price.</t>
  </si>
  <si>
    <t>Price</t>
  </si>
  <si>
    <t>1 Yr Contract</t>
  </si>
  <si>
    <t>2 Yr Contract</t>
  </si>
  <si>
    <t>3 Yr Contract</t>
  </si>
  <si>
    <t>AV Service</t>
  </si>
  <si>
    <t>Web Service</t>
  </si>
  <si>
    <t>AS Service</t>
  </si>
  <si>
    <t>FortiDB Security Service (DBS)</t>
  </si>
  <si>
    <t>FC-10-00111-954-02-DD</t>
  </si>
  <si>
    <t>FC-10-00411-954-02-DD</t>
  </si>
  <si>
    <t>FC-10-00412-954-02-DD</t>
  </si>
  <si>
    <t>FC-10-02012-954-02-DD</t>
  </si>
  <si>
    <t>Remote Installation Service</t>
  </si>
  <si>
    <t>FP-10-INS01-000-02-00</t>
  </si>
  <si>
    <t>FortiAnalyzer-400B</t>
  </si>
  <si>
    <t>FortiAnalyzer-1000B</t>
  </si>
  <si>
    <t>FortiAnalyzer-4000A-HD500</t>
  </si>
  <si>
    <t>FortiAnalyzer-2000A-HD500</t>
  </si>
  <si>
    <t>FortiMail-400B</t>
  </si>
  <si>
    <t>FortiMail-4000A</t>
  </si>
  <si>
    <t>FortiDB-400B</t>
  </si>
  <si>
    <t>FortiDB-1000B</t>
  </si>
  <si>
    <t>FortiDB-2000B</t>
  </si>
  <si>
    <t>FSM-064</t>
  </si>
  <si>
    <t>FSM-064 Module</t>
  </si>
  <si>
    <t xml:space="preserve">FT-01241  </t>
  </si>
  <si>
    <t xml:space="preserve">FT-01211 </t>
  </si>
  <si>
    <t>FortiManager-3000C</t>
  </si>
  <si>
    <t>FMG-3000C-E02S</t>
  </si>
  <si>
    <t>FC-10-M3003-311-02-DD</t>
  </si>
  <si>
    <t>FC-10-M3003-247-02-DD</t>
  </si>
  <si>
    <t>FWF-81CM</t>
  </si>
  <si>
    <t>FC-10-00084-900-02-DD</t>
  </si>
  <si>
    <t>FC-10-00084-950-02-DD</t>
  </si>
  <si>
    <t>FC-10-00084-311-02-DD</t>
  </si>
  <si>
    <t>FC-10-00084-247-02-DD</t>
  </si>
  <si>
    <t>Fortigate-310B-DC</t>
  </si>
  <si>
    <t>FG-310B-DC</t>
  </si>
  <si>
    <t>FG-310B-DC-BDL</t>
  </si>
  <si>
    <t>FG-310B-DC-BDL-900-DD</t>
  </si>
  <si>
    <t>FG-310B-DC-BDL-950-DD</t>
  </si>
  <si>
    <t>FC-10-00314-900-02-DD</t>
  </si>
  <si>
    <t>FC-10-00314-950-02-DD</t>
  </si>
  <si>
    <t>FC-10-00314-100-02-DD</t>
  </si>
  <si>
    <t xml:space="preserve">AV Service </t>
  </si>
  <si>
    <t>FC-10-00314-107-02-DD</t>
  </si>
  <si>
    <t>FC-10-00314-108-02-DD</t>
  </si>
  <si>
    <t>FC-10-00314-112-02-DD</t>
  </si>
  <si>
    <t xml:space="preserve">Web Service </t>
  </si>
  <si>
    <t>FC-10-00314-114-02-DD</t>
  </si>
  <si>
    <t xml:space="preserve">AS Service </t>
  </si>
  <si>
    <t>FC-10-00314-311-02-DD</t>
  </si>
  <si>
    <t>FC-10-00314-247-02-DD</t>
  </si>
  <si>
    <t>FG-620B-DC</t>
  </si>
  <si>
    <t>FG-620B-DC-BDL</t>
  </si>
  <si>
    <t>FG-620B-DC-BDL-900-DD</t>
  </si>
  <si>
    <t>FG-620B-DC-BDL-950-DD</t>
  </si>
  <si>
    <t>FC-10-00621-900-02-DD</t>
  </si>
  <si>
    <t>FC-10-00621-950-02-DD</t>
  </si>
  <si>
    <t>FC-10-00621-100-02-DD</t>
  </si>
  <si>
    <t>FC-10-00621-107-02-DD</t>
  </si>
  <si>
    <t>FC-10-00621-108-02-DD</t>
  </si>
  <si>
    <t>FC-10-00621-112-02-DD</t>
  </si>
  <si>
    <t>FC-10-00621-114-02-DD</t>
  </si>
  <si>
    <t>FC-10-00621-311-02-DD</t>
  </si>
  <si>
    <t>FC-10-00621-247-02-DD</t>
  </si>
  <si>
    <t>FortiGate-1240B</t>
  </si>
  <si>
    <t>FG-1240B</t>
  </si>
  <si>
    <t>FG-1240B-BDL</t>
  </si>
  <si>
    <t>FG-1240B-BDL-900-DD</t>
  </si>
  <si>
    <t>FG-1240B-BDL-950-DD</t>
  </si>
  <si>
    <t>FC-10-01240-900-02-DD</t>
  </si>
  <si>
    <t>FC-10-01240-950-02-DD</t>
  </si>
  <si>
    <t>FC-10-01240-100-02-DD</t>
  </si>
  <si>
    <t>FC-10-01240-107-02-DD</t>
  </si>
  <si>
    <t>FC-10-01240-108-02-DD</t>
  </si>
  <si>
    <t>FC-10-01240-112-02-DD</t>
  </si>
  <si>
    <t>FC-10-01240-114-02-DD</t>
  </si>
  <si>
    <t>FC-10-01240-311-02-DD</t>
  </si>
  <si>
    <t>FC-10-01240-247-02-DD</t>
  </si>
  <si>
    <t>FortiGate-1240B-DC</t>
  </si>
  <si>
    <t>FG-1240B-DC</t>
  </si>
  <si>
    <t>FG-1240B-DC-BDL</t>
  </si>
  <si>
    <t>FG-1240B-DC-BDL-900-DD</t>
  </si>
  <si>
    <t>FG-1240B-DC-BDL-950-DD</t>
  </si>
  <si>
    <t>FC-10-01241-900-02-DD</t>
  </si>
  <si>
    <t>FC-10-01241-950-02-DD</t>
  </si>
  <si>
    <t>FC-10-01241-100-02-DD</t>
  </si>
  <si>
    <t>FC-10-01241-107-02-DD</t>
  </si>
  <si>
    <t>FC-10-01241-108-02-DD</t>
  </si>
  <si>
    <t>FC-10-01241-112-02-DD</t>
  </si>
  <si>
    <t>FC-10-01241-114-02-DD</t>
  </si>
  <si>
    <t>FC-10-01241-311-02-DD</t>
  </si>
  <si>
    <t>FC-10-01241-247-02-DD</t>
  </si>
  <si>
    <t>FortiAnalyzer-2000B</t>
  </si>
  <si>
    <t>FAZ-2000B-E02S</t>
  </si>
  <si>
    <t>FC-10-L2002-311-02-DD</t>
  </si>
  <si>
    <t>FC-10-L2002-247-02-DD</t>
  </si>
  <si>
    <t>FortiMail-2000B</t>
  </si>
  <si>
    <t>FML-2000B-E02S</t>
  </si>
  <si>
    <t>FML-2000B-E02S-BDL</t>
  </si>
  <si>
    <t>FML-2000B-E02S-BDL-954-DD</t>
  </si>
  <si>
    <t>FML-2000B-E02S-BDL-953-DD</t>
  </si>
  <si>
    <t>FC-10-02013-954-02-DD</t>
  </si>
  <si>
    <t>FC-10-02013-953-02-DD</t>
  </si>
  <si>
    <t>FC-10-02013-100-02-DD</t>
  </si>
  <si>
    <t>FC-10-02013-114-02-DD</t>
  </si>
  <si>
    <t>FC-10-02013-311-02-DD</t>
  </si>
  <si>
    <t>FC-10-02013-247-02-DD</t>
  </si>
  <si>
    <t>FGV-80C</t>
  </si>
  <si>
    <t>FC-10-00085-900-02-DD</t>
  </si>
  <si>
    <t>FC-10-00085-950-02-DD</t>
  </si>
  <si>
    <t>FC-10-00085-311-02-DD</t>
  </si>
  <si>
    <t>FC-10-00085-247-02-DD</t>
  </si>
  <si>
    <t>SP-D1TC</t>
  </si>
  <si>
    <t>AMC module, double-width, 8 port SFP accelerated, includes 4 SX SFPs</t>
  </si>
  <si>
    <t>AMC module, double-width, two port 10 Gig accelerated, includes 2 SR XFPs</t>
  </si>
  <si>
    <t>AMC module, double-width, 2 port 10-Gig XFP, accelerated IPS, includes 2 SR XFPs</t>
  </si>
  <si>
    <t>Support for Additional FortiGate</t>
  </si>
  <si>
    <t>Support for Additional FortiManager</t>
  </si>
  <si>
    <t>Support for Additional FortiAnalyzer</t>
  </si>
  <si>
    <t>Support for Additional FortiMail</t>
  </si>
  <si>
    <t>Support for Additional FortiBridge</t>
  </si>
  <si>
    <t>FG-200B</t>
  </si>
  <si>
    <t>FortiGate-200B</t>
  </si>
  <si>
    <t>FG-200B-BDL</t>
  </si>
  <si>
    <t>FG-200B-BDL-900-DD</t>
  </si>
  <si>
    <t>FG-200B-BDL-950-DD</t>
  </si>
  <si>
    <t>FC-10-00202-900-02-DD</t>
  </si>
  <si>
    <t>FC-10-00202-950-02-DD</t>
  </si>
  <si>
    <t>FC-10-00202-100-02-DD</t>
  </si>
  <si>
    <t>FC-10-00202-107-02-DD</t>
  </si>
  <si>
    <t>FC-10-00202-108-02-DD</t>
  </si>
  <si>
    <t>FC-10-00202-112-02-DD</t>
  </si>
  <si>
    <t>FC-10-00202-114-02-DD</t>
  </si>
  <si>
    <t>FC-10-00202-311-02-DD</t>
  </si>
  <si>
    <t>FC-10-00202-247-02-DD</t>
  </si>
  <si>
    <t>DC Adaptor for SOHO products</t>
  </si>
  <si>
    <t>FG-80C/FG-80CM/FWF-80CM/FWF-81CM, FG-60B/FWF-60B, FG-50B/FG-51B/FWF-50B/FWF-30B</t>
  </si>
  <si>
    <t>SP-FG80-PDC</t>
  </si>
  <si>
    <t>ADM-FE8 Module</t>
  </si>
  <si>
    <t>ADM-FE8</t>
  </si>
  <si>
    <t>FC-10-V1002-137-02-DD</t>
  </si>
  <si>
    <t>FortiWeb Security Service for FortiWeb-1000B</t>
  </si>
  <si>
    <t>FortiMail-100C</t>
  </si>
  <si>
    <t>FortiManager-1000C</t>
  </si>
  <si>
    <t>FMG-1000C-E07S</t>
  </si>
  <si>
    <t>FC-10-M1003-311-02-DD</t>
  </si>
  <si>
    <t>FC-10-M1003-247-02-DD</t>
  </si>
  <si>
    <t>FML-100C</t>
  </si>
  <si>
    <t>FC-10-00112-954-02-DD</t>
  </si>
  <si>
    <t>FC-10-00112-953-02-DD</t>
  </si>
  <si>
    <t>FC-10-00112-311-02-DD</t>
  </si>
  <si>
    <t>FC-10-00112-247-02-DD</t>
  </si>
  <si>
    <t>FortiManager-100C</t>
  </si>
  <si>
    <t>FMG-100C</t>
  </si>
  <si>
    <t>FC-10-M0102-311-02-DD</t>
  </si>
  <si>
    <t>FC-10-M0102-247-02-DD</t>
  </si>
  <si>
    <t>2-slot chassis with fan and dual AC power supplies</t>
  </si>
  <si>
    <t>Fan tray for FG-5020 chassis</t>
  </si>
  <si>
    <t>5-slot chassis with fan, 1 shelf manager card, DC powered</t>
  </si>
  <si>
    <t>Fan tray for FG-5050 chassis</t>
  </si>
  <si>
    <t>Shelf manager for FG-5140 chassis</t>
  </si>
  <si>
    <t>Self alarm panel for FG-5140 chassis</t>
  </si>
  <si>
    <t>Security Processing Module accelerates IPS/FW/Multicast, double-width AMC form factor, 8 SFP ports, 2 1000Base-SX SFP transceivers included</t>
  </si>
  <si>
    <t>FG-50B-BDL-900-DD</t>
  </si>
  <si>
    <t>FG-50B-BDL-950-DD</t>
  </si>
  <si>
    <t>FWF-50B-BDL-900-DD</t>
  </si>
  <si>
    <t>FWF-50B-BDL-950-DD</t>
  </si>
  <si>
    <t>FG-80C-BDL-900-DD</t>
  </si>
  <si>
    <t>FG-80C-BDL-950-DD</t>
  </si>
  <si>
    <t>FG-80CM-BDL-900-DD</t>
  </si>
  <si>
    <t>FG-80CM-BDL-950-DD</t>
  </si>
  <si>
    <t>FWF-80CM-BDL-900-DD</t>
  </si>
  <si>
    <t>FWF-80CM-BDL-950-DD</t>
  </si>
  <si>
    <t>FG-110C-BDL-900-DD</t>
  </si>
  <si>
    <t>FG-110C-BDL-950-DD</t>
  </si>
  <si>
    <t>FG-111C-BDL-900-DD</t>
  </si>
  <si>
    <t>FG-111C-BDL-950-DD</t>
  </si>
  <si>
    <t>FG-224B-BDL-900-DD</t>
  </si>
  <si>
    <t>FG-224B-BDL-950-DD</t>
  </si>
  <si>
    <t>FG-310B-BDL-900-DD</t>
  </si>
  <si>
    <t>FG-310B-BDL-950-DD</t>
  </si>
  <si>
    <t>FG-311B-BDL-900-DD</t>
  </si>
  <si>
    <t>FG-311B-BDL-950-DD</t>
  </si>
  <si>
    <t>FG-620B-BDL-900-DD</t>
  </si>
  <si>
    <t>FG-620B-BDL-950-DD</t>
  </si>
  <si>
    <t>FG-3016B-BDL-900-DD</t>
  </si>
  <si>
    <t>FG-3016B-BDL-950-DD</t>
  </si>
  <si>
    <t>FG-3810A-E4-BDL-900-DD</t>
  </si>
  <si>
    <t>FG-3810A-E4-BDL-950-DD</t>
  </si>
  <si>
    <t>FG-3810A-DC-BDL-900-DD</t>
  </si>
  <si>
    <t>FG-3810A-DC-BDL-950-DD</t>
  </si>
  <si>
    <t>FG-5001A-DW-BDL-900-DD</t>
  </si>
  <si>
    <t>FG-5001A-DW-BDL-950-DD</t>
  </si>
  <si>
    <t>FG-5001A-SW-BDL-900-DD</t>
  </si>
  <si>
    <t>FG-5001A-SW-BDL-950-DD</t>
  </si>
  <si>
    <t>FortiWiFi-30B</t>
  </si>
  <si>
    <t>FortiWiFi-80CM</t>
  </si>
  <si>
    <t>FortiWiFi 81CM</t>
  </si>
  <si>
    <t>FAZ-100A/B/C, FML-100/100C, FMG-100/100C</t>
  </si>
  <si>
    <t>Fortinet Storage Module (FSM), 64 GB Solid State Drive for FortiGate with FSM slot</t>
  </si>
  <si>
    <t>FortiSwitch-5003A</t>
  </si>
  <si>
    <t>FortiMail-2000B, Quad Core CPU, redundant power, 6x 10/100/1000 ports, 2 x 1TB HDD</t>
  </si>
  <si>
    <t>FortiBridge Pricing Guide - CONFIDENTIAL</t>
  </si>
  <si>
    <t>FortiCarrier-3810A-DC</t>
  </si>
  <si>
    <t>FortiWeb-400B</t>
  </si>
  <si>
    <t>FortiGate-200B-POE</t>
  </si>
  <si>
    <t>FCR-3810A-DC</t>
  </si>
  <si>
    <t>FCR-3810A-DC-BDL</t>
  </si>
  <si>
    <t>8 10/100/1000 ports, 2 SFP accelerated ports, 4 AMC slots, and dual -48VDC power supplies</t>
  </si>
  <si>
    <t>FC-10-03803-900-02-DD</t>
  </si>
  <si>
    <t>FC-10-03803-950-02-DD</t>
  </si>
  <si>
    <t>FC-10-03803-100-02-DD</t>
  </si>
  <si>
    <t>FC-10-03803-108-02-DD</t>
  </si>
  <si>
    <t>FC-10-03803-311-02-DD</t>
  </si>
  <si>
    <t>FC-10-03803-247-02-DD</t>
  </si>
  <si>
    <t>FWV-80CS</t>
  </si>
  <si>
    <t>FC-10-00086-900-02-DD</t>
  </si>
  <si>
    <t>FC-10-00086-950-02-DD</t>
  </si>
  <si>
    <t>FC-10-00086-311-02-DD</t>
  </si>
  <si>
    <t>FC-10-00086-247-02-DD</t>
  </si>
  <si>
    <t>FG-200B-POE</t>
  </si>
  <si>
    <t>FG-200B-POE-BDL</t>
  </si>
  <si>
    <t>FG-200B-POE-BDL-900-DD</t>
  </si>
  <si>
    <t>FG-200B-POE-BDL-950-DD</t>
  </si>
  <si>
    <t>FC-10-00203-900-02-DD</t>
  </si>
  <si>
    <t>FC-10-00203-950-02-DD</t>
  </si>
  <si>
    <t>FC-10-00203-100-02-DD</t>
  </si>
  <si>
    <t>FC-10-00203-107-02-DD</t>
  </si>
  <si>
    <t>FC-10-00203-108-02-DD</t>
  </si>
  <si>
    <t>FC-10-00203-112-02-DD</t>
  </si>
  <si>
    <t>FC-10-00203-114-02-DD</t>
  </si>
  <si>
    <t>FC-10-00203-311-02-DD</t>
  </si>
  <si>
    <t>FC-10-00203-247-02-DD</t>
  </si>
  <si>
    <t>FWB-400B</t>
  </si>
  <si>
    <t>FC-10-V0402-137-02-DD</t>
  </si>
  <si>
    <t>FortiWeb Security Service for FortiWeb-400B</t>
  </si>
  <si>
    <t>FC-10-V0402-311-02-DD</t>
  </si>
  <si>
    <t>FC-10-V0402-247-02-DD</t>
  </si>
  <si>
    <t>FC-10-P0220-311-02-DD</t>
  </si>
  <si>
    <t>FC-10-P0220-247-02-DD</t>
  </si>
  <si>
    <t>FortiWiFi Voice-80CS</t>
  </si>
  <si>
    <t>FortiGate Voice-80C</t>
  </si>
  <si>
    <t>Single Blade VDOM License Key 11 to 25 Virtual Domain Upgrade</t>
  </si>
  <si>
    <t>Single Blade VDOM License Key 26 to 50 Virtual Domain Upgrade</t>
  </si>
  <si>
    <t>Single Blade VDOM License Key 51 to 100 Virtual Domain Upgrade</t>
  </si>
  <si>
    <t>Single Blade VDOM License Key 101 to 250 Virtual Domain Upgrade</t>
  </si>
  <si>
    <t>Single Blade VDOM License Key 11 to 250 Virtual Domain Upgrade</t>
  </si>
  <si>
    <t>FortiWeb Security Service for FortiWeb-3000C</t>
  </si>
  <si>
    <t>FortiWeb-3000C</t>
  </si>
  <si>
    <t>FWB-3000C-E02S</t>
  </si>
  <si>
    <t>FortiWeb-3000C, 6 10/100/1000 RJ45 ports, 2 1TB Hard Drive</t>
  </si>
  <si>
    <t>FC-10-V3002-137-02-DD</t>
  </si>
  <si>
    <t>FC-10-V3002-311-02-DD</t>
  </si>
  <si>
    <t>FC-10-V3002-247-02-DD</t>
  </si>
  <si>
    <t>FMC-XD2</t>
  </si>
  <si>
    <t>FMC-XD2 Firewall module, 2 10-Gig SFP+ ports, includes 2 SR SFP+ transceivers</t>
  </si>
  <si>
    <t>FMC-XD2 Module</t>
  </si>
  <si>
    <t>FortiBridge-2002</t>
  </si>
  <si>
    <t>FBG-2002</t>
  </si>
  <si>
    <t xml:space="preserve">FortiBridge-2002,  power failure bypass functionality for two network segments. 8 RJ45 10/100/1000, 2 RJ45 Management Ports, Dual Power Supply, Dual CPU </t>
  </si>
  <si>
    <t>FC-10-02001-311-02-DD</t>
  </si>
  <si>
    <t>FC-10-02001-247-02-DD</t>
  </si>
  <si>
    <t>FortiBridge-2002F</t>
  </si>
  <si>
    <t>FBG-2002F</t>
  </si>
  <si>
    <t>FortiBridge-2002F, power failure bypass functionality for two network segments. 4 1G SPF, 4 1G LC , 2 RJ45 Management Ports, Dual Power Supply, Dual CP, includes 4 SR SFP transceivers</t>
  </si>
  <si>
    <t>FC-10-02002-311-02-DD</t>
  </si>
  <si>
    <t>FC-10-02002-247-02-DD</t>
  </si>
  <si>
    <t>FortiGate-3950B</t>
  </si>
  <si>
    <t>FG-3950B</t>
  </si>
  <si>
    <t>FG-3950B-BDL</t>
  </si>
  <si>
    <t>FG-3950B-BDL-900-DD</t>
  </si>
  <si>
    <t>FG-3950B-BDL-950-DD</t>
  </si>
  <si>
    <t>FC-10-03951-900-02-DD</t>
  </si>
  <si>
    <t>FC-10-03951-950-02-DD</t>
  </si>
  <si>
    <t>FC-10-03951-100-02-DD</t>
  </si>
  <si>
    <t>FC-10-03951-107-02-DD</t>
  </si>
  <si>
    <t>FC-10-03951-108-02-DD</t>
  </si>
  <si>
    <t>FC-10-03951-112-02-DD</t>
  </si>
  <si>
    <t>FC-10-03951-114-02-DD</t>
  </si>
  <si>
    <t>FC-10-03951-311-02-DD</t>
  </si>
  <si>
    <t>FC-10-03951-247-02-DD</t>
  </si>
  <si>
    <t>FortiGate-3951B</t>
  </si>
  <si>
    <t>FG-3951B</t>
  </si>
  <si>
    <t>FC-10-03952-900-02-DD</t>
  </si>
  <si>
    <t>FC-10-03952-950-02-DD</t>
  </si>
  <si>
    <t>FC-10-03952-100-02-DD</t>
  </si>
  <si>
    <t>FC-10-03952-107-02-DD</t>
  </si>
  <si>
    <t>FC-10-03952-108-02-DD</t>
  </si>
  <si>
    <t>FC-10-03952-112-02-DD</t>
  </si>
  <si>
    <t>FC-10-03952-114-02-DD</t>
  </si>
  <si>
    <t>FC-10-03952-311-02-DD</t>
  </si>
  <si>
    <t>FC-10-03952-247-02-DD</t>
  </si>
  <si>
    <t>FortiGate-60C</t>
  </si>
  <si>
    <t>FG-60C</t>
  </si>
  <si>
    <t>FG-60C-BDL</t>
  </si>
  <si>
    <t>FG-60C-BDL-900-DD</t>
  </si>
  <si>
    <t>FG-60C-BDL-950-DD</t>
  </si>
  <si>
    <t>FC-10-00068-900-02-DD</t>
  </si>
  <si>
    <t>FC-10-00068-950-02-DD</t>
  </si>
  <si>
    <t>FC-10-00068-311-02-DD</t>
  </si>
  <si>
    <t>FC-10-00068-247-02-DD</t>
  </si>
  <si>
    <t>FortiWiFi-60C</t>
  </si>
  <si>
    <t>FWF-60C</t>
  </si>
  <si>
    <t>FWF-60C-BDL</t>
  </si>
  <si>
    <t>FWF-60C-BDL-900-DD</t>
  </si>
  <si>
    <t>FWF-60C-BDL-950-DD</t>
  </si>
  <si>
    <t>FC-10-00069-900-02-DD</t>
  </si>
  <si>
    <t>FC-10-00069-950-02-DD</t>
  </si>
  <si>
    <t>FC-10-00069-311-02-DD</t>
  </si>
  <si>
    <t>FC-10-00069-247-02-DD</t>
  </si>
  <si>
    <t>FortiGate-3040B</t>
  </si>
  <si>
    <t>FG-3040B</t>
  </si>
  <si>
    <t>FG-3040B-BDL</t>
  </si>
  <si>
    <t>FG-3040B-BDL-900-DD</t>
  </si>
  <si>
    <t>FG-3040B-BDL-950-DD</t>
  </si>
  <si>
    <t>FC-10-03040-900-02-DD</t>
  </si>
  <si>
    <t>FC-10-03040-950-02-DD</t>
  </si>
  <si>
    <t>FC-10-03040-100-02-DD</t>
  </si>
  <si>
    <t>FC-10-03040-107-02-DD</t>
  </si>
  <si>
    <t>FC-10-03040-108-02-DD</t>
  </si>
  <si>
    <t>FC-10-03040-112-02-DD</t>
  </si>
  <si>
    <t>FC-10-03040-114-02-DD</t>
  </si>
  <si>
    <t>FC-10-03040-311-02-DD</t>
  </si>
  <si>
    <t>FC-10-03040-247-02-DD</t>
  </si>
  <si>
    <t>FortiAnalyzer-1000C</t>
  </si>
  <si>
    <t>FAZ-1000C-E07S</t>
  </si>
  <si>
    <t>FC-10-L1003-311-02-DD</t>
  </si>
  <si>
    <t>FC-10-L1003-247-02-DD</t>
  </si>
  <si>
    <t>FortiWeb-1000C</t>
  </si>
  <si>
    <t>FWB-1000C-E07S</t>
  </si>
  <si>
    <t>FortiWeb Security Service for FortiWeb-1000C</t>
  </si>
  <si>
    <t>FortiAP-210B</t>
  </si>
  <si>
    <t>FAP-210B</t>
  </si>
  <si>
    <t>FC-10-P0210-311-02-DD</t>
  </si>
  <si>
    <t>FC-10-P0210-247-02-DD</t>
  </si>
  <si>
    <t>FortiAP-220B</t>
  </si>
  <si>
    <t>FAP-220B</t>
  </si>
  <si>
    <t>FC-10-P0221-311-02-DD</t>
  </si>
  <si>
    <t>FC-10-P0221-247-02-DD</t>
  </si>
  <si>
    <t>FortiAnalyzer-4000B</t>
  </si>
  <si>
    <t>FAZ-4000B</t>
  </si>
  <si>
    <t>FC-10-L4002-311-02-DD</t>
  </si>
  <si>
    <t>FC-10-L4002-247-02-DD</t>
  </si>
  <si>
    <t>FMC-XG2 Security Processing Module (SP2) acceleration, 2 10-Gig SFP+ ports, includes 2 SR SFP+ transceivers</t>
  </si>
  <si>
    <t>FMC-XG2</t>
  </si>
  <si>
    <t>FortiGate-5060DC Chassis</t>
  </si>
  <si>
    <t xml:space="preserve">FG-5060-DC  </t>
  </si>
  <si>
    <t>FMC-XG2 Module</t>
  </si>
  <si>
    <t>FC-10-V1003-137-02-DD</t>
  </si>
  <si>
    <t>FC-10-V1003-311-02-DD</t>
  </si>
  <si>
    <t>FC-10-V1003-247-02-DD</t>
  </si>
  <si>
    <t xml:space="preserve">Voucher for single access to FCESP (Fortinet Certified Email Security Professional) exam   </t>
  </si>
  <si>
    <t>FCESP</t>
  </si>
  <si>
    <t>FDB-1000C-E07S</t>
  </si>
  <si>
    <t>FortiDB-1000C, includes license for 30 database instances, 4 10/100/1000 ports, 1TB HDD</t>
  </si>
  <si>
    <t>FDB-1000C-E07S-BDL</t>
  </si>
  <si>
    <t>FC-10-D1001-902-02-DD</t>
  </si>
  <si>
    <t>FC-10-D1001-957-02-DD</t>
  </si>
  <si>
    <t>FC-10-D1001-135-02-DD</t>
  </si>
  <si>
    <t>FC-10-D1001-311-02-DD</t>
  </si>
  <si>
    <t>FC-10-D1001-247-02-DD</t>
  </si>
  <si>
    <t>FortiDB-1000C</t>
  </si>
  <si>
    <t>SP-FG1240B-PS</t>
  </si>
  <si>
    <t>FG-1240B AC POWER SUPPLY</t>
  </si>
  <si>
    <t xml:space="preserve">FG-3950B AND FG-3951B AC POWER SUPPLY </t>
  </si>
  <si>
    <t>SP-FG3950B-PS</t>
  </si>
  <si>
    <t>FG-3950B, FG-3951B</t>
  </si>
  <si>
    <t>FortiBridge-2002X</t>
  </si>
  <si>
    <t>FBG-2002X</t>
  </si>
  <si>
    <t>FortiBridge-2002X,  power failure bypass functionality for two network segments. 4 10G SPF+, 4 10G LC , 2 RJ45 Management Ports, Dual Power Supply, Dual CP, includes 4 SR SFP+ transceivers.</t>
  </si>
  <si>
    <t>FC-10-02003-311-02-DD</t>
  </si>
  <si>
    <t>FC-10-02003-247-02-DD</t>
  </si>
  <si>
    <t>FCR-3950B</t>
  </si>
  <si>
    <t>FCR-3951B</t>
  </si>
  <si>
    <t>FAZ-1000C</t>
  </si>
  <si>
    <t>FDB-1000C</t>
  </si>
  <si>
    <t>FC-10-00032-262-02-12</t>
  </si>
  <si>
    <t>FC-10-00032-263-02-12</t>
  </si>
  <si>
    <t>FC-10-00032-264-02-12</t>
  </si>
  <si>
    <t>FC-10-00033-262-02-12</t>
  </si>
  <si>
    <t>FC-10-00033-263-02-12</t>
  </si>
  <si>
    <t>FC-10-00033-264-02-12</t>
  </si>
  <si>
    <t>FC-10-00052-262-02-12</t>
  </si>
  <si>
    <t>FC-10-00052-263-02-12</t>
  </si>
  <si>
    <t>FC-10-00052-264-02-12</t>
  </si>
  <si>
    <t>FC-10-00054-262-02-12</t>
  </si>
  <si>
    <t>FC-10-00054-263-02-12</t>
  </si>
  <si>
    <t>FC-10-00054-264-02-12</t>
  </si>
  <si>
    <t>FC-10-00053-262-02-12</t>
  </si>
  <si>
    <t>FC-10-00053-263-02-12</t>
  </si>
  <si>
    <t>FC-10-00053-264-02-12</t>
  </si>
  <si>
    <t>FC-10-00068-262-02-12</t>
  </si>
  <si>
    <t>FC-10-00068-263-02-12</t>
  </si>
  <si>
    <t>FC-10-00068-264-02-12</t>
  </si>
  <si>
    <t>FC-10-00069-262-02-12</t>
  </si>
  <si>
    <t>FC-10-00069-263-02-12</t>
  </si>
  <si>
    <t>FC-10-00069-264-02-12</t>
  </si>
  <si>
    <t>FC-10-00080-262-02-12</t>
  </si>
  <si>
    <t>FC-10-00080-263-02-12</t>
  </si>
  <si>
    <t>FC-10-00080-264-02-12</t>
  </si>
  <si>
    <t>FC-10-00081-262-02-12</t>
  </si>
  <si>
    <t>FC-10-00081-263-02-12</t>
  </si>
  <si>
    <t>FC-10-00081-264-02-12</t>
  </si>
  <si>
    <t>FC-10-00082-262-02-12</t>
  </si>
  <si>
    <t>FC-10-00082-263-02-12</t>
  </si>
  <si>
    <t>FC-10-00082-264-02-12</t>
  </si>
  <si>
    <t>FC-10-00083-262-02-12</t>
  </si>
  <si>
    <t>FC-10-00083-263-02-12</t>
  </si>
  <si>
    <t>FC-10-00083-264-02-12</t>
  </si>
  <si>
    <t>FC-10-00084-262-02-12</t>
  </si>
  <si>
    <t>FC-10-00084-263-02-12</t>
  </si>
  <si>
    <t>FC-10-00084-264-02-12</t>
  </si>
  <si>
    <t>FC-10-00085-262-02-12</t>
  </si>
  <si>
    <t>FC-10-00085-263-02-12</t>
  </si>
  <si>
    <t>FC-10-00085-264-02-12</t>
  </si>
  <si>
    <t>FC-10-00086-262-02-12</t>
  </si>
  <si>
    <t>FC-10-00086-263-02-12</t>
  </si>
  <si>
    <t>FC-10-00086-264-02-12</t>
  </si>
  <si>
    <t>FC-10-00113-262-02-12</t>
  </si>
  <si>
    <t>FC-10-00113-263-02-12</t>
  </si>
  <si>
    <t>FC-10-00113-264-02-12</t>
  </si>
  <si>
    <t>FC-10-00114-262-02-12</t>
  </si>
  <si>
    <t>FC-10-00114-263-02-12</t>
  </si>
  <si>
    <t>FC-10-00114-264-02-12</t>
  </si>
  <si>
    <t>FC-10-00201-262-02-12</t>
  </si>
  <si>
    <t>FC-10-00201-263-02-12</t>
  </si>
  <si>
    <t>FC-10-00201-264-02-12</t>
  </si>
  <si>
    <t>FCH-10-00201-262-02-12</t>
  </si>
  <si>
    <t>FCH-10-00201-263-02-12</t>
  </si>
  <si>
    <t>FCH-10-00201-264-02-12</t>
  </si>
  <si>
    <t>FC-10-00202-262-02-12</t>
  </si>
  <si>
    <t>FC-10-00202-263-02-12</t>
  </si>
  <si>
    <t>FC-10-00202-264-02-12</t>
  </si>
  <si>
    <t>FC-10-00203-262-02-12</t>
  </si>
  <si>
    <t>FC-10-00203-263-02-12</t>
  </si>
  <si>
    <t>FC-10-00203-264-02-12</t>
  </si>
  <si>
    <t>FC-10-00224-262-02-12</t>
  </si>
  <si>
    <t>FC-10-00224-263-02-12</t>
  </si>
  <si>
    <t>FC-10-00224-264-02-12</t>
  </si>
  <si>
    <t>FC-10-00301-262-02-12</t>
  </si>
  <si>
    <t>FC-10-00301-263-02-12</t>
  </si>
  <si>
    <t>FC-10-00301-264-02-12</t>
  </si>
  <si>
    <t>FCH-10-00301-262-02-12</t>
  </si>
  <si>
    <t>FCH-10-00301-263-02-12</t>
  </si>
  <si>
    <t>FCH-10-00301-264-02-12</t>
  </si>
  <si>
    <t>FC-10-00312-262-02-12</t>
  </si>
  <si>
    <t>FC-10-00312-263-02-12</t>
  </si>
  <si>
    <t>FC-10-00312-264-02-12</t>
  </si>
  <si>
    <t>FC-10-00314-262-02-12</t>
  </si>
  <si>
    <t>FC-10-00314-263-02-12</t>
  </si>
  <si>
    <t>FC-10-00314-264-02-12</t>
  </si>
  <si>
    <t>FC-10-00313-262-02-12</t>
  </si>
  <si>
    <t>FC-10-00313-263-02-12</t>
  </si>
  <si>
    <t>FC-10-00313-264-02-12</t>
  </si>
  <si>
    <t>FC-10-00401-262-02-12</t>
  </si>
  <si>
    <t>FC-10-00401-263-02-12</t>
  </si>
  <si>
    <t>FC-10-00401-264-02-12</t>
  </si>
  <si>
    <t>FCH-10-00401-262-02-12</t>
  </si>
  <si>
    <t>FCH-10-00401-263-02-12</t>
  </si>
  <si>
    <t>FCH-10-00401-264-02-12</t>
  </si>
  <si>
    <t>FC-10-00501-262-02-12</t>
  </si>
  <si>
    <t>FC-10-00501-263-02-12</t>
  </si>
  <si>
    <t>FC-10-00501-264-02-12</t>
  </si>
  <si>
    <t>FCH-10-00501-262-02-12</t>
  </si>
  <si>
    <t>FCH-10-00501-263-02-12</t>
  </si>
  <si>
    <t>FCH-10-00501-264-02-12</t>
  </si>
  <si>
    <t>FC-10-00620-262-02-12</t>
  </si>
  <si>
    <t>FC-10-00620-263-02-12</t>
  </si>
  <si>
    <t>FC-10-00620-264-02-12</t>
  </si>
  <si>
    <t>FC-10-00621-262-02-12</t>
  </si>
  <si>
    <t>FC-10-00621-263-02-12</t>
  </si>
  <si>
    <t>FC-10-00621-264-02-12</t>
  </si>
  <si>
    <t>FC-10-00800-262-02-12</t>
  </si>
  <si>
    <t>FC-10-00800-263-02-12</t>
  </si>
  <si>
    <t>FC-10-00800-264-02-12</t>
  </si>
  <si>
    <t>FC-10-00801-262-02-12</t>
  </si>
  <si>
    <t>FC-10-00801-263-02-12</t>
  </si>
  <si>
    <t>FC-10-00801-264-02-12</t>
  </si>
  <si>
    <t>FC-10-01240-262-02-12</t>
  </si>
  <si>
    <t>FC-10-01240-263-02-12</t>
  </si>
  <si>
    <t>FC-10-01240-264-02-12</t>
  </si>
  <si>
    <t>FC-10-01241-262-02-12</t>
  </si>
  <si>
    <t>FC-10-01241-263-02-12</t>
  </si>
  <si>
    <t>FC-10-01241-264-02-12</t>
  </si>
  <si>
    <t>FC-10-03016-262-02-12</t>
  </si>
  <si>
    <t>FC-10-03016-263-02-12</t>
  </si>
  <si>
    <t>FC-10-03016-264-02-12</t>
  </si>
  <si>
    <t>FC-10-03040-262-02-12</t>
  </si>
  <si>
    <t>FC-10-03040-263-02-12</t>
  </si>
  <si>
    <t>FC-10-03040-264-02-12</t>
  </si>
  <si>
    <t>FC-10-03600-262-02-12</t>
  </si>
  <si>
    <t>FC-10-03600-263-02-12</t>
  </si>
  <si>
    <t>FC-10-03600-264-02-12</t>
  </si>
  <si>
    <t>FC-10-03601-262-02-12</t>
  </si>
  <si>
    <t>FC-10-03601-263-02-12</t>
  </si>
  <si>
    <t>FC-10-03601-264-02-12</t>
  </si>
  <si>
    <t>FC-10-03800-262-02-12</t>
  </si>
  <si>
    <t>FC-10-03800-263-02-12</t>
  </si>
  <si>
    <t>FC-10-03800-264-02-12</t>
  </si>
  <si>
    <t>FC-10-03801-262-02-12</t>
  </si>
  <si>
    <t>FC-10-03801-263-02-12</t>
  </si>
  <si>
    <t>FC-10-03801-264-02-12</t>
  </si>
  <si>
    <t>FC-10-03802-262-02-12</t>
  </si>
  <si>
    <t>FC-10-03802-263-02-12</t>
  </si>
  <si>
    <t>FC-10-03802-264-02-12</t>
  </si>
  <si>
    <t>FC-10-03803-262-02-12</t>
  </si>
  <si>
    <t>FC-10-03803-263-02-12</t>
  </si>
  <si>
    <t>FC-10-03803-264-02-12</t>
  </si>
  <si>
    <t>FC-10-03950-262-02-12</t>
  </si>
  <si>
    <t>FC-10-03950-263-02-12</t>
  </si>
  <si>
    <t>FC-10-03950-264-02-12</t>
  </si>
  <si>
    <t>FC-10-03953-262-02-12</t>
  </si>
  <si>
    <t>FC-10-03953-263-02-12</t>
  </si>
  <si>
    <t>FC-10-03953-264-02-12</t>
  </si>
  <si>
    <t>FC-10-03951-262-02-12</t>
  </si>
  <si>
    <t>FC-10-03951-263-02-12</t>
  </si>
  <si>
    <t>FC-10-03951-264-02-12</t>
  </si>
  <si>
    <t>FC-10-03952-262-02-12</t>
  </si>
  <si>
    <t>FC-10-03952-263-02-12</t>
  </si>
  <si>
    <t>FC-10-03952-264-02-12</t>
  </si>
  <si>
    <t>FC-10-05001-262-02-12</t>
  </si>
  <si>
    <t>FC-10-05001-263-02-12</t>
  </si>
  <si>
    <t>FC-10-05001-264-02-12</t>
  </si>
  <si>
    <t>FC-10-50012-262-02-12</t>
  </si>
  <si>
    <t>FC-10-50012-263-02-12</t>
  </si>
  <si>
    <t>FC-10-50012-264-02-12</t>
  </si>
  <si>
    <t>FC-10-50013-262-02-12</t>
  </si>
  <si>
    <t>FC-10-50013-263-02-12</t>
  </si>
  <si>
    <t>FC-10-50013-264-02-12</t>
  </si>
  <si>
    <t>FC-10-50011-262-02-12</t>
  </si>
  <si>
    <t>FC-10-50011-263-02-12</t>
  </si>
  <si>
    <t>FC-10-50011-264-02-12</t>
  </si>
  <si>
    <t>FC-10-50014-262-02-12</t>
  </si>
  <si>
    <t>FC-10-50014-263-02-12</t>
  </si>
  <si>
    <t>FC-10-50014-264-02-12</t>
  </si>
  <si>
    <t>FC-10-05005-262-02-12</t>
  </si>
  <si>
    <t>FC-10-05005-263-02-12</t>
  </si>
  <si>
    <t>FC-10-05005-264-02-12</t>
  </si>
  <si>
    <t>FC-10-00032-253-02-12</t>
  </si>
  <si>
    <t>FC-10-00032-254-02-12</t>
  </si>
  <si>
    <t>FC-10-00033-253-02-12</t>
  </si>
  <si>
    <t>FC-10-00033-254-02-12</t>
  </si>
  <si>
    <t>FC-10-00052-253-02-12</t>
  </si>
  <si>
    <t>FC-10-00052-254-02-12</t>
  </si>
  <si>
    <t>FC-10-00054-253-02-12</t>
  </si>
  <si>
    <t>FC-10-00054-254-02-12</t>
  </si>
  <si>
    <t>FC-10-00053-253-02-12</t>
  </si>
  <si>
    <t>FC-10-00053-254-02-12</t>
  </si>
  <si>
    <t>FC-10-00068-253-02-12</t>
  </si>
  <si>
    <t>FC-10-00068-254-02-12</t>
  </si>
  <si>
    <t>FC-10-00069-253-02-12</t>
  </si>
  <si>
    <t>FC-10-00069-254-02-12</t>
  </si>
  <si>
    <t>FC-10-00080-253-02-12</t>
  </si>
  <si>
    <t>FC-10-00080-254-02-12</t>
  </si>
  <si>
    <t>FC-10-00081-253-02-12</t>
  </si>
  <si>
    <t>FC-10-00081-254-02-12</t>
  </si>
  <si>
    <t>FC-10-00082-253-02-12</t>
  </si>
  <si>
    <t>FC-10-00082-254-02-12</t>
  </si>
  <si>
    <t>FC-10-00083-253-02-12</t>
  </si>
  <si>
    <t>FC-10-00083-254-02-12</t>
  </si>
  <si>
    <t>FC-10-00084-253-02-12</t>
  </si>
  <si>
    <t>FC-10-00084-254-02-12</t>
  </si>
  <si>
    <t>FC-10-00085-253-02-12</t>
  </si>
  <si>
    <t>FC-10-00085-254-02-12</t>
  </si>
  <si>
    <t>FC-10-00086-253-02-12</t>
  </si>
  <si>
    <t>FC-10-00086-254-02-12</t>
  </si>
  <si>
    <t>FC-10-00113-253-02-12</t>
  </si>
  <si>
    <t>FC-10-00113-254-02-12</t>
  </si>
  <si>
    <t>FC-10-00114-253-02-12</t>
  </si>
  <si>
    <t>FC-10-00114-254-02-12</t>
  </si>
  <si>
    <t>FC-10-00201-253-02-12</t>
  </si>
  <si>
    <t>FC-10-00201-254-02-12</t>
  </si>
  <si>
    <t>FCH-10-00201-253-02-12</t>
  </si>
  <si>
    <t>FCH-10-00201-254-02-12</t>
  </si>
  <si>
    <t>FC-10-00202-253-02-12</t>
  </si>
  <si>
    <t>FC-10-00202-254-02-12</t>
  </si>
  <si>
    <t>FC-10-00203-253-02-12</t>
  </si>
  <si>
    <t>FC-10-00203-254-02-12</t>
  </si>
  <si>
    <t>FC-10-00224-253-02-12</t>
  </si>
  <si>
    <t>FC-10-00224-254-02-12</t>
  </si>
  <si>
    <t>FC-10-00301-253-02-12</t>
  </si>
  <si>
    <t>FC-10-00301-254-02-12</t>
  </si>
  <si>
    <t>FCH-10-00301-253-02-12</t>
  </si>
  <si>
    <t>FCH-10-00301-254-02-12</t>
  </si>
  <si>
    <t>FC-10-00312-253-02-12</t>
  </si>
  <si>
    <t>FC-10-00312-254-02-12</t>
  </si>
  <si>
    <t>FC-10-00314-253-02-12</t>
  </si>
  <si>
    <t>FC-10-00314-254-02-12</t>
  </si>
  <si>
    <t>FC-10-00313-253-02-12</t>
  </si>
  <si>
    <t>FC-10-00313-254-02-12</t>
  </si>
  <si>
    <t>FC-10-00401-253-02-12</t>
  </si>
  <si>
    <t>FC-10-00401-254-02-12</t>
  </si>
  <si>
    <t>FCH-10-00401-253-02-12</t>
  </si>
  <si>
    <t>FCH-10-00401-254-02-12</t>
  </si>
  <si>
    <t>FC-10-00501-253-02-12</t>
  </si>
  <si>
    <t>FC-10-00501-254-02-12</t>
  </si>
  <si>
    <t>FCH-10-00501-253-02-12</t>
  </si>
  <si>
    <t>FCH-10-00501-254-02-12</t>
  </si>
  <si>
    <t>FC-10-00620-253-02-12</t>
  </si>
  <si>
    <t>FC-10-00620-254-02-12</t>
  </si>
  <si>
    <t>FC-10-00621-253-02-12</t>
  </si>
  <si>
    <t>FC-10-00621-254-02-12</t>
  </si>
  <si>
    <t>FC-10-00800-253-02-12</t>
  </si>
  <si>
    <t>FC-10-00800-254-02-12</t>
  </si>
  <si>
    <t>FC-10-00801-253-02-12</t>
  </si>
  <si>
    <t>FC-10-00801-254-02-12</t>
  </si>
  <si>
    <t>FC-10-01240-253-02-12</t>
  </si>
  <si>
    <t>FC-10-01240-254-02-12</t>
  </si>
  <si>
    <t>FC-10-01241-253-02-12</t>
  </si>
  <si>
    <t>FC-10-01241-254-02-12</t>
  </si>
  <si>
    <t>FC-10-03016-253-02-12</t>
  </si>
  <si>
    <t>FC-10-03016-254-02-12</t>
  </si>
  <si>
    <t>FC-10-03040-253-02-12</t>
  </si>
  <si>
    <t>FC-10-03040-254-02-12</t>
  </si>
  <si>
    <t>FC-10-03600-253-02-12</t>
  </si>
  <si>
    <t>FC-10-03600-254-02-12</t>
  </si>
  <si>
    <t>FCX2-10-03600-253-02-12</t>
  </si>
  <si>
    <t>FCX2-10-03600-254-02-12</t>
  </si>
  <si>
    <t>FCX4-10-03600-253-02-12</t>
  </si>
  <si>
    <t>FCX4-10-03600-254-02-12</t>
  </si>
  <si>
    <t>FC-10-03601-253-02-12</t>
  </si>
  <si>
    <t>FC-10-03601-254-02-12</t>
  </si>
  <si>
    <t>FC-10-03800-253-02-12</t>
  </si>
  <si>
    <t>FC-10-03800-254-02-12</t>
  </si>
  <si>
    <t>FC-10-03801-253-02-12</t>
  </si>
  <si>
    <t>FC-10-03801-254-02-12</t>
  </si>
  <si>
    <t>FC-10-03802-253-02-12</t>
  </si>
  <si>
    <t>FC-10-03802-254-02-12</t>
  </si>
  <si>
    <t>FC-10-03803-253-02-12</t>
  </si>
  <si>
    <t>FC-10-03803-254-02-12</t>
  </si>
  <si>
    <t>FC-10-03950-253-02-12</t>
  </si>
  <si>
    <t>FC-10-03950-254-02-12</t>
  </si>
  <si>
    <t>FC-10-03953-253-02-12</t>
  </si>
  <si>
    <t>FC-10-03953-254-02-12</t>
  </si>
  <si>
    <t>FC-10-03951-253-02-12</t>
  </si>
  <si>
    <t>FC-10-03951-254-02-12</t>
  </si>
  <si>
    <t>FC-10-03952-253-02-12</t>
  </si>
  <si>
    <t>FC-10-03952-254-02-12</t>
  </si>
  <si>
    <t>FC-10-05001-253-02-12</t>
  </si>
  <si>
    <t>FC-10-05001-254-02-12</t>
  </si>
  <si>
    <t>FC-10-50012-253-02-12</t>
  </si>
  <si>
    <t>FC-10-50012-254-02-12</t>
  </si>
  <si>
    <t>FC-10-50013-253-02-12</t>
  </si>
  <si>
    <t>FC-10-50013-254-02-12</t>
  </si>
  <si>
    <t>FC-10-50011-253-02-12</t>
  </si>
  <si>
    <t>FC-10-50011-254-02-12</t>
  </si>
  <si>
    <t>FC-10-50014-253-02-12</t>
  </si>
  <si>
    <t>FC-10-50014-254-02-12</t>
  </si>
  <si>
    <t>FC-10-05003-253-02-12</t>
  </si>
  <si>
    <t>FC-10-05003-254-02-12</t>
  </si>
  <si>
    <t>FC-10-05004-253-02-12</t>
  </si>
  <si>
    <t>FC-10-05004-254-02-12</t>
  </si>
  <si>
    <t>FC-10-05005-253-02-12</t>
  </si>
  <si>
    <t>FC-10-05005-254-02-12</t>
  </si>
  <si>
    <t>FC-10-05208-253-02-12</t>
  </si>
  <si>
    <t>FC-10-05208-254-02-12</t>
  </si>
  <si>
    <t>FC-10-H20AC-253-02-12</t>
  </si>
  <si>
    <t>FC-10-H20AC-254-02-12</t>
  </si>
  <si>
    <t>FC-10-H50DC-253-02-12</t>
  </si>
  <si>
    <t>FC-10-H50DC-254-02-12</t>
  </si>
  <si>
    <t>FC-10-H40DC-253-02-12</t>
  </si>
  <si>
    <t>FC-10-H40DC-254-02-12</t>
  </si>
  <si>
    <t>FC-10-H50SM-253-02-12</t>
  </si>
  <si>
    <t>FC-10-H50SM-254-02-12</t>
  </si>
  <si>
    <t>FC-10-H40SM-253-02-12</t>
  </si>
  <si>
    <t>FC-10-H40SM-254-02-12</t>
  </si>
  <si>
    <t>FC-10-P0210-253-02-12</t>
  </si>
  <si>
    <t>FC-10-P0210-254-02-12</t>
  </si>
  <si>
    <t>FC-10-P0221-253-02-12</t>
  </si>
  <si>
    <t>FC-10-P0221-254-02-12</t>
  </si>
  <si>
    <t>FC-10-MASM4-253-02-12</t>
  </si>
  <si>
    <t>FC-10-MASM4-254-02-12</t>
  </si>
  <si>
    <t>FC-10-MAS08-253-02-12</t>
  </si>
  <si>
    <t>FC-10-MAS08-254-02-12</t>
  </si>
  <si>
    <t>FC-10-MACX4-253-02-12</t>
  </si>
  <si>
    <t>FC-10-MACX4-254-02-12</t>
  </si>
  <si>
    <t>FC-10-MAFX2-253-02-12</t>
  </si>
  <si>
    <t>FC-10-MAFX2-254-02-12</t>
  </si>
  <si>
    <t>FC-10-MAET4-253-02-12</t>
  </si>
  <si>
    <t>FC-10-MAET4-254-02-12</t>
  </si>
  <si>
    <t>FC-10-MADM8-253-02-12</t>
  </si>
  <si>
    <t>FC-10-MADM8-254-02-12</t>
  </si>
  <si>
    <t>FC-10-MACE4-253-02-12</t>
  </si>
  <si>
    <t>FC-10-MACE4-254-02-12</t>
  </si>
  <si>
    <t>FC-10-MAXB2-253-02-12</t>
  </si>
  <si>
    <t>FC-10-MAXB2-254-02-12</t>
  </si>
  <si>
    <t>FC-10-MRXB2-253-02-12</t>
  </si>
  <si>
    <t>FC-10-MRXB2-254-02-12</t>
  </si>
  <si>
    <t>FC-10-MRXD2-253-02-12</t>
  </si>
  <si>
    <t>FC-10-MRXD2-254-02-12</t>
  </si>
  <si>
    <t>FC-10-MAXD4-253-02-12</t>
  </si>
  <si>
    <t>FC-10-MAXD4-254-02-12</t>
  </si>
  <si>
    <t>FC-10-MAFE8-253-02-12</t>
  </si>
  <si>
    <t>FC-10-MAFE8-254-02-12</t>
  </si>
  <si>
    <t>FC-10-MAXE2-253-02-12</t>
  </si>
  <si>
    <t>FC-10-MAXE2-254-02-12</t>
  </si>
  <si>
    <t>FC-10-M0100-253-02-12</t>
  </si>
  <si>
    <t>FC-10-M0100-254-02-12</t>
  </si>
  <si>
    <t>FC-10-M0102-253-02-12</t>
  </si>
  <si>
    <t>FC-10-M0102-254-02-12</t>
  </si>
  <si>
    <t>FC-10-M0401-253-02-12</t>
  </si>
  <si>
    <t>FC-10-M0401-254-02-12</t>
  </si>
  <si>
    <t>FC-10-M0402-253-02-12</t>
  </si>
  <si>
    <t>FC-10-M0402-254-02-12</t>
  </si>
  <si>
    <t>FC-10-M1003-253-02-12</t>
  </si>
  <si>
    <t>FC-10-M1003-254-02-12</t>
  </si>
  <si>
    <t>FC-10-M3003-253-02-12</t>
  </si>
  <si>
    <t>FC-10-M3003-254-02-12</t>
  </si>
  <si>
    <t>FC-10-M5001-253-02-12</t>
  </si>
  <si>
    <t>FC-10-M5001-254-02-12</t>
  </si>
  <si>
    <t>FC-10-L0102-253-02-12</t>
  </si>
  <si>
    <t>FC-10-L0102-254-02-12</t>
  </si>
  <si>
    <t>FC-10-L0103-253-02-12</t>
  </si>
  <si>
    <t>FC-10-L0103-254-02-12</t>
  </si>
  <si>
    <t>FC-10-L0402-253-02-12</t>
  </si>
  <si>
    <t>FC-10-L0402-254-02-12</t>
  </si>
  <si>
    <t>FC-10-L1003-253-02-12</t>
  </si>
  <si>
    <t>FC-10-L1003-254-02-12</t>
  </si>
  <si>
    <t>FC-10-L2002-253-02-12</t>
  </si>
  <si>
    <t>FC-10-L2002-254-02-12</t>
  </si>
  <si>
    <t>FC-10-L4001-253-02-12</t>
  </si>
  <si>
    <t>FC-10-L4001-254-02-12</t>
  </si>
  <si>
    <t>FC-10-L4002-253-02-12</t>
  </si>
  <si>
    <t>FC-10-L4002-254-02-12</t>
  </si>
  <si>
    <t>FC-10-00111-253-02-12</t>
  </si>
  <si>
    <t>FC-10-00111-254-02-12</t>
  </si>
  <si>
    <t>FC-10-00112-253-02-12</t>
  </si>
  <si>
    <t>FC-10-00112-254-02-12</t>
  </si>
  <si>
    <t>FC-10-00411-253-02-12</t>
  </si>
  <si>
    <t>FC-10-00411-254-02-12</t>
  </si>
  <si>
    <t>FC-10-00412-253-02-12</t>
  </si>
  <si>
    <t>FC-10-00412-254-02-12</t>
  </si>
  <si>
    <t>FC-10-02012-253-02-12</t>
  </si>
  <si>
    <t>FC-10-02012-254-02-12</t>
  </si>
  <si>
    <t>FC-10-02013-253-02-12</t>
  </si>
  <si>
    <t>FC-10-02013-254-02-12</t>
  </si>
  <si>
    <t>FC-10-04012-253-02-12</t>
  </si>
  <si>
    <t>FC-10-04012-254-02-12</t>
  </si>
  <si>
    <t>FC-10-05012-253-02-12</t>
  </si>
  <si>
    <t>FC-10-05012-254-02-12</t>
  </si>
  <si>
    <t>FC-10-D0400-253-02-12</t>
  </si>
  <si>
    <t>FC-10-D0400-254-02-12</t>
  </si>
  <si>
    <t>FC-10-D1001-253-02-12</t>
  </si>
  <si>
    <t>FC-10-D1001-254-02-12</t>
  </si>
  <si>
    <t>FC-10-D2000-253-02-12</t>
  </si>
  <si>
    <t>FC-10-D2000-254-02-12</t>
  </si>
  <si>
    <t>FC-10-V0402-253-02-12</t>
  </si>
  <si>
    <t>FC-10-V0402-254-02-12</t>
  </si>
  <si>
    <t>FC-10-V1003-253-02-12</t>
  </si>
  <si>
    <t>FC-10-V1003-254-02-12</t>
  </si>
  <si>
    <t>FC-10-V3002-253-02-12</t>
  </si>
  <si>
    <t>FC-10-V3002-254-02-12</t>
  </si>
  <si>
    <t>FC-10-02001-253-02-12</t>
  </si>
  <si>
    <t>FC-10-02001-254-02-12</t>
  </si>
  <si>
    <t>FC-10-02002-253-02-12</t>
  </si>
  <si>
    <t>FC-10-02002-254-02-12</t>
  </si>
  <si>
    <t>FC-10-02003-253-02-12</t>
  </si>
  <si>
    <t>FC-10-02003-254-02-12</t>
  </si>
  <si>
    <t>FG-621B</t>
  </si>
  <si>
    <t>FG-621B-BDL</t>
  </si>
  <si>
    <t>FG-621B-BDL-900-DD</t>
  </si>
  <si>
    <t>FG-621B-BDL-950-DD</t>
  </si>
  <si>
    <t>FC-10-00622-900-02-DD</t>
  </si>
  <si>
    <t>FC-10-00622-950-02-DD</t>
  </si>
  <si>
    <t>FC-10-00622-100-02-DD</t>
  </si>
  <si>
    <t>FC-10-00622-107-02-DD</t>
  </si>
  <si>
    <t>FC-10-00622-108-02-DD</t>
  </si>
  <si>
    <t>FC-10-00622-112-02-DD</t>
  </si>
  <si>
    <t>FC-10-00622-114-02-DD</t>
  </si>
  <si>
    <t>FC-10-00622-311-02-DD</t>
  </si>
  <si>
    <t>FC-10-00622-247-02-DD</t>
  </si>
  <si>
    <t>FortiGate-621B</t>
  </si>
  <si>
    <t>FortiGate-620B-DC</t>
  </si>
  <si>
    <t>FC-10-00622-262-02-12</t>
  </si>
  <si>
    <t>FC-10-00622-263-02-12</t>
  </si>
  <si>
    <t>FC-10-00622-264-02-12</t>
  </si>
  <si>
    <t>FC-10-00622-253-02-12</t>
  </si>
  <si>
    <t>FC-10-00622-254-02-12</t>
  </si>
  <si>
    <t xml:space="preserve">SP-FG60C-PDC </t>
  </si>
  <si>
    <t xml:space="preserve">FG-3140B </t>
  </si>
  <si>
    <t>FG-3140B-BDL</t>
  </si>
  <si>
    <t>FC-10-03140-900-02-DD</t>
  </si>
  <si>
    <t>FC-10-03140-950-02-DD</t>
  </si>
  <si>
    <t>FC-10-03140-100-02-DD</t>
  </si>
  <si>
    <t>FC-10-03140-107-02-DD</t>
  </si>
  <si>
    <t>FC-10-03140-108-02-DD</t>
  </si>
  <si>
    <t>FC-10-03140-112-02-DD</t>
  </si>
  <si>
    <t>FC-10-03140-114-02-DD</t>
  </si>
  <si>
    <t>FC-10-03140-311-02-DD</t>
  </si>
  <si>
    <t>FC-10-03140-247-02-DD</t>
  </si>
  <si>
    <t>FortiGate-3140B</t>
  </si>
  <si>
    <t>FG-3140B</t>
  </si>
  <si>
    <t>FC-10-03140-253-02-12</t>
  </si>
  <si>
    <t>FC-10-03140-254-02-12</t>
  </si>
  <si>
    <t>FC-10-03140-262-02-12</t>
  </si>
  <si>
    <t>FC-10-03140-263-02-12</t>
  </si>
  <si>
    <t>FC-10-03140-264-02-12</t>
  </si>
  <si>
    <t>FortiCarrier-3950B</t>
  </si>
  <si>
    <t>2 SFP+ 10-Gig ports (2 SFP+ SR-type transceivers included), 4 SFP 10/100/1000 FortiASIC  accelerated ports, 2 10/100/1000 ports, 5 FMC slots, and dual AC power supplies, Carrier Edition</t>
  </si>
  <si>
    <t>FCR-3950B-BDL</t>
  </si>
  <si>
    <t>FC-10-03950-100-02-DD</t>
  </si>
  <si>
    <t>FC-10-03950-108-02-DD</t>
  </si>
  <si>
    <t>FC-10-03950-311-02-DD</t>
  </si>
  <si>
    <t>FC-10-03950-247-02-DD</t>
  </si>
  <si>
    <t>FC-10-03950-900-02-DD</t>
  </si>
  <si>
    <t>FC-10-03950-950-02-DD</t>
  </si>
  <si>
    <t>FortiCarrier-3951B</t>
  </si>
  <si>
    <t>FC-10-03953-900-02-DD</t>
  </si>
  <si>
    <t>FC-10-03953-950-02-DD</t>
  </si>
  <si>
    <t>FC-10-03953-100-02-DD</t>
  </si>
  <si>
    <t>FC-10-03953-108-02-DD</t>
  </si>
  <si>
    <t>FC-10-03953-311-02-DD</t>
  </si>
  <si>
    <t>FC-10-03953-247-02-DD</t>
  </si>
  <si>
    <t>Resident Engineer</t>
  </si>
  <si>
    <t>FortiMail-3000C</t>
  </si>
  <si>
    <t xml:space="preserve">FML-3000C-E02S </t>
  </si>
  <si>
    <t>Dual CPU, Redundant Hot Swap Power Supply, High Capacity unit with 2 x 1G SFP, 4 x 1G RJ 45 Ethernet ports, 2 x 1TB HDD</t>
  </si>
  <si>
    <t>FC-10-03012-954-02-DD</t>
  </si>
  <si>
    <t>FC-10-03012-953-02-DD</t>
  </si>
  <si>
    <t>FC-10-03012-100-02-DD</t>
  </si>
  <si>
    <t>FC-10-03012-114-02-DD</t>
  </si>
  <si>
    <t>FC-10-03012-311-02-DD</t>
  </si>
  <si>
    <t>FC-10-03012-247-02-DD</t>
  </si>
  <si>
    <t>FML-3000C-E02S</t>
  </si>
  <si>
    <t>FC-10-03012-253-02-12</t>
  </si>
  <si>
    <t>FC-10-03012-254-02-12</t>
  </si>
  <si>
    <t>FortiGate-VM02</t>
  </si>
  <si>
    <t>FG-VM02</t>
  </si>
  <si>
    <t>FC-10-FVM02-956-02-DD</t>
  </si>
  <si>
    <t>FC-10-FVM02-963-02-DD</t>
  </si>
  <si>
    <t>FC-10-FVM02-100-02-DD</t>
  </si>
  <si>
    <t>FC-10-FVM02-107-02-DD</t>
  </si>
  <si>
    <t>FC-10-FVM02-108-02-DD</t>
  </si>
  <si>
    <t>FC-10-FVM02-112-02-DD</t>
  </si>
  <si>
    <t>FC-10-FVM02-114-02-DD</t>
  </si>
  <si>
    <t>FC-10-FVM02-851-02-DD</t>
  </si>
  <si>
    <t>FC-10-FVM02-248-02-DD</t>
  </si>
  <si>
    <t>FortiGate-VM04</t>
  </si>
  <si>
    <t>FG-VM04</t>
  </si>
  <si>
    <t>FC-10-FVM04-956-02-DD</t>
  </si>
  <si>
    <t>FC-10-FVM04-963-02-DD</t>
  </si>
  <si>
    <t>FC-10-FVM04-100-02-DD</t>
  </si>
  <si>
    <t>FC-10-FVM04-107-02-DD</t>
  </si>
  <si>
    <t>FC-10-FVM04-108-02-DD</t>
  </si>
  <si>
    <t>FC-10-FVM04-112-02-DD</t>
  </si>
  <si>
    <t>FC-10-FVM04-114-02-DD</t>
  </si>
  <si>
    <t>FC-10-FVM04-851-02-DD</t>
  </si>
  <si>
    <t>FC-10-FVM04-248-02-DD</t>
  </si>
  <si>
    <t>FortiGate-VM08</t>
  </si>
  <si>
    <t>FG-VM08</t>
  </si>
  <si>
    <t>FC-10-FVM08-956-02-DD</t>
  </si>
  <si>
    <t>FC-10-FVM08-963-02-DD</t>
  </si>
  <si>
    <t>FC-10-FVM08-100-02-DD</t>
  </si>
  <si>
    <t>FC-10-FVM08-107-02-DD</t>
  </si>
  <si>
    <t>FC-10-FVM08-108-02-DD</t>
  </si>
  <si>
    <t>FC-10-FVM08-112-02-DD</t>
  </si>
  <si>
    <t>FC-10-FVM08-114-02-DD</t>
  </si>
  <si>
    <t>FC-10-FVM08-851-02-DD</t>
  </si>
  <si>
    <t>FC-10-FVM08-248-02-DD</t>
  </si>
  <si>
    <t xml:space="preserve">FortiWeb -1000C, four 10/100/1000 ports,  one 1TB HDD, rack mountable  </t>
  </si>
  <si>
    <t>FG-3140B-BDL-900-DD</t>
  </si>
  <si>
    <t>FG-3140B-BDL-950-DD</t>
  </si>
  <si>
    <t>FML-3000C-E02S-BDL</t>
  </si>
  <si>
    <t>FML-3000C-E02S-BDL-954-DD</t>
  </si>
  <si>
    <t>FML-3000C-E02S-BDL-953-DD</t>
  </si>
  <si>
    <t>Support for Additional FortiWeb</t>
  </si>
  <si>
    <t>Customization work to training material for private on-site class (cost per day -call for quote). Covers customization work only. Does not include training delivery.</t>
  </si>
  <si>
    <t>SFP LX Transceiver Module</t>
  </si>
  <si>
    <t>Transceiver LX module for all FortiGate models with SFP interfaces with LC connector</t>
  </si>
  <si>
    <t>SFP Gig Copper Transceiver Module</t>
  </si>
  <si>
    <t xml:space="preserve">Transceiver Base-T (Copper) module for all FortiGate models with SFP interfaces, supports 10/100/1000 operation with RJ45 connector </t>
  </si>
  <si>
    <t>SFP SX Transceiver Module</t>
  </si>
  <si>
    <t>10-Gig transceiver, short range SFP+ module for all FortiGate models with SFP+ interfaces with LC connector</t>
  </si>
  <si>
    <t>6-slot chassis with fan trays, power entry modules, shelf alarm panel and 1 shelf manager</t>
  </si>
  <si>
    <t>FortiGate-VM</t>
  </si>
  <si>
    <t>4-Hour Delivery Bundle Contract</t>
  </si>
  <si>
    <t>Next Day Delivery Bundle Contract</t>
  </si>
  <si>
    <t>4-Hour Onsite Delivery Bundle Contract</t>
  </si>
  <si>
    <t>FG-5140SAP</t>
  </si>
  <si>
    <t>FortiSwitch-80-POE</t>
  </si>
  <si>
    <t>FortiSwitch-548B</t>
  </si>
  <si>
    <t>FS-548B</t>
  </si>
  <si>
    <t>FC-10-W0504-247-02-12</t>
  </si>
  <si>
    <t>FS-80-POE</t>
  </si>
  <si>
    <t>FC-10-W0080-247-02-12</t>
  </si>
  <si>
    <t>FortiBridge-2001</t>
  </si>
  <si>
    <t>FortiBridge-2001F</t>
  </si>
  <si>
    <t>FBG-2001</t>
  </si>
  <si>
    <t>FC-10-02004-311-02-DD</t>
  </si>
  <si>
    <t>FC-10-02004-247-02-DD</t>
  </si>
  <si>
    <t>FBG-2001F</t>
  </si>
  <si>
    <t>FC-10-02004-253-02-12</t>
  </si>
  <si>
    <t>FC-10-02004-254-02-12</t>
  </si>
  <si>
    <t>FC-10-02005-311-02-DD</t>
  </si>
  <si>
    <t>FC-10-02005-247-02-DD</t>
  </si>
  <si>
    <t>FC-10-02005-253-02-12</t>
  </si>
  <si>
    <t>FC-10-02005-254-02-12</t>
  </si>
  <si>
    <t xml:space="preserve"> FMC-C20 FW module, 20 10/100/1000 ports</t>
  </si>
  <si>
    <t>FMC-C20</t>
  </si>
  <si>
    <t>FMC-C20 Module</t>
  </si>
  <si>
    <t>FMC-F20 Module</t>
  </si>
  <si>
    <t>FMC-F20 FW module, 20 1-Gig SFP ports, includes 4 SX SFP transceivers</t>
  </si>
  <si>
    <t>FMC-F20</t>
  </si>
  <si>
    <t>FC-10-FMC20-253-02-12</t>
  </si>
  <si>
    <t>FC-10-FMC20-254-02-12</t>
  </si>
  <si>
    <t>FC-10-FMF20-253-02-12</t>
  </si>
  <si>
    <t>FC-10-FMF20-254-02-12</t>
  </si>
  <si>
    <t>8x5 FortiCare Contract</t>
  </si>
  <si>
    <t>24x7 FortiCare Contract</t>
  </si>
  <si>
    <t>8x5 FortiCare plus FortiGuard Bundle Contract</t>
  </si>
  <si>
    <t>24x7 FortiCare plus FortiGuard Bundle Contract</t>
  </si>
  <si>
    <t>Hardware plus 8x5 Forticare and FortiGuard Bundle</t>
  </si>
  <si>
    <t>Hardware plus 24x7 Forticare and FortiGuard Bundle</t>
  </si>
  <si>
    <t>FS-5003B</t>
  </si>
  <si>
    <t>FC-10-05007-247-02-DD</t>
  </si>
  <si>
    <t>FC-10-05007-311-02-DD</t>
  </si>
  <si>
    <t>FortiSwitch-5003B</t>
  </si>
  <si>
    <t>FC-10-05007-253-02-12</t>
  </si>
  <si>
    <t>FC-10-05007-254-02-12</t>
  </si>
  <si>
    <t>FortiGate-5001B</t>
  </si>
  <si>
    <t>FG-5001B</t>
  </si>
  <si>
    <t>FG-5001B-BDL</t>
  </si>
  <si>
    <t>FG-5001B-BDL-900-DD</t>
  </si>
  <si>
    <t>FG-5001B-BDL-950-DD</t>
  </si>
  <si>
    <t>FC-10-50015-900-02-DD</t>
  </si>
  <si>
    <t>FC-10-50015-950-02-DD</t>
  </si>
  <si>
    <t>FC-10-50015-100-02-DD</t>
  </si>
  <si>
    <t>FC-10-50015-107-02-DD</t>
  </si>
  <si>
    <t>FC-10-50015-108-02-DD</t>
  </si>
  <si>
    <t>FC-10-50015-112-02-DD</t>
  </si>
  <si>
    <t>FC-10-50015-114-02-DD</t>
  </si>
  <si>
    <t>FC-10-50015-311-02-DD</t>
  </si>
  <si>
    <t>FC-10-50015-247-02-DD</t>
  </si>
  <si>
    <t>FC-10-50015-253-02-12</t>
  </si>
  <si>
    <t>FC-10-50015-254-02-12</t>
  </si>
  <si>
    <t>FC-10-50015-262-02-12</t>
  </si>
  <si>
    <t>FC-10-50015-263-02-12</t>
  </si>
  <si>
    <t>FC-10-50015-264-02-12</t>
  </si>
  <si>
    <t>FT-01251</t>
  </si>
  <si>
    <t>Course #251: FortiWeb Web Application Firewall</t>
  </si>
  <si>
    <t>FortiGate-621B-DC</t>
  </si>
  <si>
    <t>FG-621B-DC</t>
  </si>
  <si>
    <t>FG-621B-DC-BDL</t>
  </si>
  <si>
    <t>FG-621B-DC-BDL-900-DD</t>
  </si>
  <si>
    <t>FG-621B-DC-BDL-950-DD</t>
  </si>
  <si>
    <t>FC-10-00623-900-02-DD</t>
  </si>
  <si>
    <t>FC-10-00623-950-02-DD</t>
  </si>
  <si>
    <t>FC-10-00623-100-02-DD</t>
  </si>
  <si>
    <t>FC-10-00623-107-02-DD</t>
  </si>
  <si>
    <t>FC-10-00623-108-02-DD</t>
  </si>
  <si>
    <t>FC-10-00623-112-02-DD</t>
  </si>
  <si>
    <t>FC-10-00623-114-02-DD</t>
  </si>
  <si>
    <t>FC-10-00623-311-02-DD</t>
  </si>
  <si>
    <t>FC-10-00623-247-02-DD</t>
  </si>
  <si>
    <t>FC-10-00623-253-02-12</t>
  </si>
  <si>
    <t>FC-10-00623-254-02-12</t>
  </si>
  <si>
    <t>FC-10-00623-262-02-12</t>
  </si>
  <si>
    <t>FC-10-00623-263-02-12</t>
  </si>
  <si>
    <t>FC-10-00623-264-02-12</t>
  </si>
  <si>
    <t>Support for Additional FortiAP</t>
  </si>
  <si>
    <t>FortiAP-220A</t>
  </si>
  <si>
    <t>Support for Additional FortiDB</t>
  </si>
  <si>
    <t xml:space="preserve"> FortiGate-VM Software </t>
  </si>
  <si>
    <t xml:space="preserve">Single Blade VDOM License Key 11 to 25 Virtual Domain Upgrade </t>
  </si>
  <si>
    <t>FC-10-03802-107-02-DD</t>
  </si>
  <si>
    <t>FC-10-03802-112-02-DD</t>
  </si>
  <si>
    <t>FC-10-03802-114-02-DD</t>
  </si>
  <si>
    <t>FC-10-03803-107-02-DD</t>
  </si>
  <si>
    <t>FC-10-03803-112-02-DD</t>
  </si>
  <si>
    <t>FC-10-03803-114-02-DD</t>
  </si>
  <si>
    <t>FC-10-03950-107-02-DD</t>
  </si>
  <si>
    <t>FC-10-03950-112-02-DD</t>
  </si>
  <si>
    <t>FC-10-03950-114-02-DD</t>
  </si>
  <si>
    <t>FC-10-03953-107-02-DD</t>
  </si>
  <si>
    <t>FC-10-03953-112-02-DD</t>
  </si>
  <si>
    <t>FC-10-03953-114-02-DD</t>
  </si>
  <si>
    <t>FC-10-50014-107-02-DD</t>
  </si>
  <si>
    <t>FC-10-50014-112-02-DD</t>
  </si>
  <si>
    <t>FC-10-50014-114-02-DD</t>
  </si>
  <si>
    <t xml:space="preserve"> FortiBridge -2001, power failure bypass functionality for one network segment. 4 RJ45 10/100/1000, 1 RJ45 Management Port, One Power Supply, One CPU</t>
  </si>
  <si>
    <t>Software</t>
  </si>
  <si>
    <t xml:space="preserve">24x7 FortiCare Contract </t>
  </si>
  <si>
    <t xml:space="preserve">8x5 FortiCare Contract </t>
  </si>
  <si>
    <t xml:space="preserve">8X5 FortiCare Contract </t>
  </si>
  <si>
    <t>Bundle Support- 1 Year Premium RMA Bundle (includes 24x7 FortiCare and FortiGuard services)</t>
  </si>
  <si>
    <t>Standard Support - 1 Year Premium RMA (includes 24x7 Forticare)</t>
  </si>
  <si>
    <t>Hardware plus 1 year 8x5 Forticare and FortiGuard Bundle</t>
  </si>
  <si>
    <t xml:space="preserve">8x5 FortiCare plus FortiGuard Bundle Contract </t>
  </si>
  <si>
    <t xml:space="preserve">24x7 FortiCare plus FortiGuard Bundle Contract </t>
  </si>
  <si>
    <t>24x7 Support, Advanced Hardware Replacement (NBD)</t>
  </si>
  <si>
    <t xml:space="preserve"> FortiBridge -2001F, power failure bypass functionality for one network segment. 2 1G SPF, 2 1G LC , 1 RJ45 Management Port, Power Supply, CP, includes 2 SR SFP transceivers. </t>
  </si>
  <si>
    <t xml:space="preserve">FAP-200-MNT-10 Ceiling Tile Rail Mount Kit for 15/16" and 9/16" drop ceiling rails with cable conceal cover. For use with FAP-220A, FAP-220B, FAP-210B.   Green Shipping: (Ships in Box of 10) </t>
  </si>
  <si>
    <t xml:space="preserve">For use with FAP-220A, FAP-220B, FAP-210B.   Green Shipping: (Ships in Box of 10) </t>
  </si>
  <si>
    <t xml:space="preserve">FAP-200-MNT-10 </t>
  </si>
  <si>
    <t>FortiManager/FortiAnalyzer Installation  (2 days)</t>
  </si>
  <si>
    <t xml:space="preserve">FP-10-FMA01-000-00-12 </t>
  </si>
  <si>
    <t>RM001-SMB</t>
  </si>
  <si>
    <t>RM001-ETP</t>
  </si>
  <si>
    <t>MS001-SMB</t>
  </si>
  <si>
    <t>MS001-ETP</t>
  </si>
  <si>
    <t xml:space="preserve">FP-10-00000-R08-00-00 </t>
  </si>
  <si>
    <t>FG-5060-DC</t>
  </si>
  <si>
    <t>FP-10-TE001-000-00-00</t>
  </si>
  <si>
    <t>FAP-222B</t>
  </si>
  <si>
    <t>FC-10-P0222-311-02-DD</t>
  </si>
  <si>
    <t>FC-10-P0222-247-02-DD</t>
  </si>
  <si>
    <t>FortiAP-222B</t>
  </si>
  <si>
    <t>FC-10-P0222-253-02-12</t>
  </si>
  <si>
    <t>FC-10-P0222-254-02-12</t>
  </si>
  <si>
    <t>FortiGate-VM00</t>
  </si>
  <si>
    <t>FG-VM00</t>
  </si>
  <si>
    <t>FC-10-FVM00-956-02-DD</t>
  </si>
  <si>
    <t>FC-10-FVM00-963-02-DD</t>
  </si>
  <si>
    <t>FC-10-FVM00-100-02-DD</t>
  </si>
  <si>
    <t>FC-10-FVM00-107-02-DD</t>
  </si>
  <si>
    <t>FC-10-FVM00-108-02-DD</t>
  </si>
  <si>
    <t>FC-10-FVM00-112-02-DD</t>
  </si>
  <si>
    <t>FC-10-FVM00-114-02-DD</t>
  </si>
  <si>
    <t>FC-10-FVM00-851-02-DD</t>
  </si>
  <si>
    <t>FC-10-FVM00-248-02-DD</t>
  </si>
  <si>
    <t>FortiGate-VM01</t>
  </si>
  <si>
    <t>FG-VM01</t>
  </si>
  <si>
    <t>FC-10-FVM01-956-02-DD</t>
  </si>
  <si>
    <t>FC-10-FVM01-963-02-DD</t>
  </si>
  <si>
    <t>FC-10-FVM01-100-02-DD</t>
  </si>
  <si>
    <t>FC-10-FVM01-107-02-DD</t>
  </si>
  <si>
    <t>FC-10-FVM01-108-02-DD</t>
  </si>
  <si>
    <t>FC-10-FVM01-112-02-DD</t>
  </si>
  <si>
    <t>FC-10-FVM01-114-02-DD</t>
  </si>
  <si>
    <t>FC-10-FVM01-851-02-DD</t>
  </si>
  <si>
    <t>FC-10-FVM01-248-02-DD</t>
  </si>
  <si>
    <t>FortiCache-3000C</t>
  </si>
  <si>
    <t>FCH-3000C-E02S</t>
  </si>
  <si>
    <t xml:space="preserve">FortiCache 3000C, (4) 10/100/1000, (2) SFP, 4TB storage </t>
  </si>
  <si>
    <t>FortiCache</t>
  </si>
  <si>
    <t>FortiScan-3000C</t>
  </si>
  <si>
    <t>FSC-3000C-E02S</t>
  </si>
  <si>
    <t>FSC-3000C-E02S-BDL</t>
  </si>
  <si>
    <t>FC-10-S3001-903-02-DD</t>
  </si>
  <si>
    <t>FC-10-S3001-962-02-DD</t>
  </si>
  <si>
    <t>FC-10-S3001-136-02-DD</t>
  </si>
  <si>
    <t>FC-10-S3001-311-02-DD</t>
  </si>
  <si>
    <t>8x5 Enhanced FortiCare</t>
  </si>
  <si>
    <t>FC-10-S3001-247-02-DD</t>
  </si>
  <si>
    <t>24x7 Comprehensive FortiCare</t>
  </si>
  <si>
    <t>Hardware plus 1 year 8x5 Forticare and VM&amp;C</t>
  </si>
  <si>
    <t>8x5 FortiCare plus VM&amp;C  Contract</t>
  </si>
  <si>
    <t>24x7 FortiCare plus VM&amp;C Contract</t>
  </si>
  <si>
    <t>FWF-60CM</t>
  </si>
  <si>
    <t>FortiWiFi-60CM</t>
  </si>
  <si>
    <t>FWF-60CM-BDL</t>
  </si>
  <si>
    <t>FWF-60CM-BDL-900-DD</t>
  </si>
  <si>
    <t>FWF-60CM-BDL-950-DD</t>
  </si>
  <si>
    <t>FC-10-0060M-900-02-DD</t>
  </si>
  <si>
    <t>FC-10-0060M-950-02-DD</t>
  </si>
  <si>
    <t>FC-10-0060M-311-02-DD</t>
  </si>
  <si>
    <t>FC-10-0060M-247-02-DD</t>
  </si>
  <si>
    <t>FC-10-0060M-253-02-12</t>
  </si>
  <si>
    <t>FC-10-0060M-254-02-12</t>
  </si>
  <si>
    <t>FC-10-0060M-262-02-12</t>
  </si>
  <si>
    <t>FC-10-0060M-263-02-12</t>
  </si>
  <si>
    <t>FC-10-0060M-264-02-12</t>
  </si>
  <si>
    <t>FWF-60CX-ADSL-A</t>
  </si>
  <si>
    <t>FWF-60CX-ADSL-A-BDL</t>
  </si>
  <si>
    <t>FWF-60CX-ADSL-A-BDL-900-DD</t>
  </si>
  <si>
    <t>FWF-60CX-ADSL-A-BDL-950-DD</t>
  </si>
  <si>
    <t>FC-10-00W6A-900-02-DD</t>
  </si>
  <si>
    <t>FC-10-00W6A-950-02-DD</t>
  </si>
  <si>
    <t>FC-10-00W6A-311-02-DD</t>
  </si>
  <si>
    <t>FC-10-00W6A-247-02-DD</t>
  </si>
  <si>
    <t>FC-10-00W6A-253-02-12</t>
  </si>
  <si>
    <t>FC-10-00W6A-254-02-12</t>
  </si>
  <si>
    <t>FC-10-00W6A-262-02-12</t>
  </si>
  <si>
    <t>FC-10-00W6A-263-02-12</t>
  </si>
  <si>
    <t>FC-10-00W6A-264-02-12</t>
  </si>
  <si>
    <t>FortiWiFi-60CX-ADSL-A</t>
  </si>
  <si>
    <t>FC-10-00032-274-01-12</t>
  </si>
  <si>
    <t>FC-10-00033-274-01-12</t>
  </si>
  <si>
    <t>FC-10-00052-274-01-12</t>
  </si>
  <si>
    <t>FC-10-00054-274-01-12</t>
  </si>
  <si>
    <t>FC-10-00053-274-01-12</t>
  </si>
  <si>
    <t>FC-10-00068-274-01-12</t>
  </si>
  <si>
    <t>FC-10-00069-274-01-12</t>
  </si>
  <si>
    <t>FC-10-0060M-274-01-12</t>
  </si>
  <si>
    <t>FC-10-00W6A-274-01-12</t>
  </si>
  <si>
    <t>FC-10-00080-274-01-12</t>
  </si>
  <si>
    <t>FC-10-00081-274-01-12</t>
  </si>
  <si>
    <t>FC-10-00082-274-01-12</t>
  </si>
  <si>
    <t>FC-10-00084-274-01-12</t>
  </si>
  <si>
    <t>FC-10-00083-274-01-12</t>
  </si>
  <si>
    <t>FC-10-00085-274-01-12</t>
  </si>
  <si>
    <t>FC-10-00086-274-01-12</t>
  </si>
  <si>
    <t>FC-10-00113-274-01-12</t>
  </si>
  <si>
    <t>FC-10-00114-274-01-12</t>
  </si>
  <si>
    <t>FC-10-00201-274-01-12</t>
  </si>
  <si>
    <t>FCH-10-00201-274-01-12</t>
  </si>
  <si>
    <t>FC-10-00202-274-01-12</t>
  </si>
  <si>
    <t>FC-10-00203-274-01-12</t>
  </si>
  <si>
    <t>FC-10-00224-274-01-12</t>
  </si>
  <si>
    <t>FC-10-00301-274-01-12</t>
  </si>
  <si>
    <t>FCH-10-00301-274-01-12</t>
  </si>
  <si>
    <t>FC-10-00312-274-01-12</t>
  </si>
  <si>
    <t>FC-10-00314-274-01-12</t>
  </si>
  <si>
    <t>FC-10-00313-274-01-12</t>
  </si>
  <si>
    <t>FC-10-00401-274-01-12</t>
  </si>
  <si>
    <t>FCH-10-00401-274-01-12</t>
  </si>
  <si>
    <t>FC-10-00501-274-01-12</t>
  </si>
  <si>
    <t>FCH-10-00501-274-01-12</t>
  </si>
  <si>
    <t>FC-10-00620-274-01-12</t>
  </si>
  <si>
    <t>FC-10-00621-274-01-12</t>
  </si>
  <si>
    <t>FC-10-00622-274-01-12</t>
  </si>
  <si>
    <t>FC-10-00623-274-01-12</t>
  </si>
  <si>
    <t>FC-10-00800-274-01-12</t>
  </si>
  <si>
    <t>FC-10-00801-274-01-12</t>
  </si>
  <si>
    <t>FC-10-01240-274-01-12</t>
  </si>
  <si>
    <t>FC-10-01241-274-01-12</t>
  </si>
  <si>
    <t>FC-10-03016-274-01-12</t>
  </si>
  <si>
    <t>FC-10-03040-274-01-12</t>
  </si>
  <si>
    <t>FC-10-03140-274-01-12</t>
  </si>
  <si>
    <t>FC-10-03600-274-01-12</t>
  </si>
  <si>
    <t>FC-10-03601-274-01-12</t>
  </si>
  <si>
    <t>FC-10-03800-274-01-12</t>
  </si>
  <si>
    <t>FC-10-03801-274-01-12</t>
  </si>
  <si>
    <t>FC-10-03951-274-01-12</t>
  </si>
  <si>
    <t>FC-10-03952-274-01-12</t>
  </si>
  <si>
    <t>FC-10-50011-274-01-12</t>
  </si>
  <si>
    <t>FC-10-50013-274-01-12</t>
  </si>
  <si>
    <t>FC-10-05001-274-01-12</t>
  </si>
  <si>
    <t>FC-10-50012-274-01-12</t>
  </si>
  <si>
    <t>FC-10-50015-274-01-12</t>
  </si>
  <si>
    <t>FC-10-05005-274-01-12</t>
  </si>
  <si>
    <t>FC-10-00066-274-01-12</t>
  </si>
  <si>
    <t>FC-10-00067-274-01-12</t>
  </si>
  <si>
    <t>FC-10-01001-274-01-12</t>
  </si>
  <si>
    <t>FC-10-10012-274-01-12</t>
  </si>
  <si>
    <t>1 Year HW bundle Upgrade from 8x5 to 24x7 FortiCare Contract</t>
  </si>
  <si>
    <t xml:space="preserve">1 Year HW bundle Upgrade from 8x5 to 24x7 FortiCare Contract </t>
  </si>
  <si>
    <t>FC-10-00111-274-01-12</t>
  </si>
  <si>
    <t>FC-10-00112-274-01-12</t>
  </si>
  <si>
    <t>FC-10-00411-274-01-12</t>
  </si>
  <si>
    <t>FC-10-00412-274-01-12</t>
  </si>
  <si>
    <t>FC-10-02012-274-01-12</t>
  </si>
  <si>
    <t>FC-10-02013-274-01-12</t>
  </si>
  <si>
    <t>FC-10-03012-274-01-12</t>
  </si>
  <si>
    <t>FC-10-04012-274-01-12</t>
  </si>
  <si>
    <t>FC-10-05012-274-01-12</t>
  </si>
  <si>
    <t>FC-10-D0400-274-01-12</t>
  </si>
  <si>
    <t>FC-10-D1001-274-01-12</t>
  </si>
  <si>
    <t>FC-10-D2000-274-01-12</t>
  </si>
  <si>
    <t>FC-10-03802-274-01-12</t>
  </si>
  <si>
    <t>FC-10-03803-274-01-12</t>
  </si>
  <si>
    <t>FC-10-03950-274-01-12</t>
  </si>
  <si>
    <t>FC-10-03953-274-01-12</t>
  </si>
  <si>
    <t>FC-10-50014-274-01-12</t>
  </si>
  <si>
    <t>FC-10-S3001-274-01-12</t>
  </si>
  <si>
    <t xml:space="preserve"> FortiWeb-VM</t>
  </si>
  <si>
    <t>FortiWeb-VM02</t>
  </si>
  <si>
    <t>FWB-VM02</t>
  </si>
  <si>
    <t>FC-10-VVM02-137-02-DD</t>
  </si>
  <si>
    <t>FortiWeb Security Service</t>
  </si>
  <si>
    <t>FC-10-VVM02-851-02-DD</t>
  </si>
  <si>
    <t>FC-10-VVM02-248-02-DD</t>
  </si>
  <si>
    <t>FortiWeb-VM04</t>
  </si>
  <si>
    <t>FWB-VM04</t>
  </si>
  <si>
    <t>FC-10-VVM04-137-02-DD</t>
  </si>
  <si>
    <t>FC-10-VVM04-851-02-DD</t>
  </si>
  <si>
    <t>FC-10-VVM04-248-02-DD</t>
  </si>
  <si>
    <t>FortiWeb-VM08</t>
  </si>
  <si>
    <t>FWB-VM08</t>
  </si>
  <si>
    <t>FC-10-VVM08-137-02-DD</t>
  </si>
  <si>
    <t>FC-10-VVM08-851-02-DD</t>
  </si>
  <si>
    <t>FC-10-VVM08-248-02-DD</t>
  </si>
  <si>
    <t>FMG-VM-10-UG</t>
  </si>
  <si>
    <t>FMG-VM-100-UG</t>
  </si>
  <si>
    <t>FMG-VM-1000-UG</t>
  </si>
  <si>
    <t>FMG-VM-5000-UG</t>
  </si>
  <si>
    <t>FMG-VM-U-UG</t>
  </si>
  <si>
    <t>FC1-10-M3004-248-02-12</t>
  </si>
  <si>
    <t>FC2-10-M3004-248-02-12</t>
  </si>
  <si>
    <t>FC3-10-M3004-248-02-12</t>
  </si>
  <si>
    <t>FC4-10-M3004-248-02-12</t>
  </si>
  <si>
    <t>FC5-10-M3004-248-02-12</t>
  </si>
  <si>
    <t>FC6-10-M3004-248-02-12</t>
  </si>
  <si>
    <t>1 Year 24x7 FortiCare Contract  (1 - 10 devices)</t>
  </si>
  <si>
    <t>1 Year 24x7 FortiCare Contract (1 - 110 devices)</t>
  </si>
  <si>
    <t>1 Year 24x7 FortiCare Contract (1 - 310 devices)</t>
  </si>
  <si>
    <t>1 Year 24x7 FortiCare Contract (1 - 1010 devices)</t>
  </si>
  <si>
    <t>1 Year 24x7 FortiCare Contract (1 - 5010 devices)</t>
  </si>
  <si>
    <t>1 Year 24x7 FortiCare Contract (1 - UL devices)</t>
  </si>
  <si>
    <t>FortiAnalyzer-VM</t>
  </si>
  <si>
    <t>FortiBalancer-400</t>
  </si>
  <si>
    <t xml:space="preserve">FBL-400 </t>
  </si>
  <si>
    <t>FortiBalancer 400, 4 x 10/100/1000 ports</t>
  </si>
  <si>
    <t>FC-10-B0400-247-02-DD</t>
  </si>
  <si>
    <t>FortiBalancer-1000</t>
  </si>
  <si>
    <t xml:space="preserve">FBL-1000 </t>
  </si>
  <si>
    <t>FC-10-B1000-247-02-DD</t>
  </si>
  <si>
    <t>FortiBalancer-2000</t>
  </si>
  <si>
    <t xml:space="preserve">FBL-2000 </t>
  </si>
  <si>
    <t>FC-10-B2000-247-02-DD</t>
  </si>
  <si>
    <t xml:space="preserve">GPI-115 </t>
  </si>
  <si>
    <t>GPI-115 Gigabit Power over Ethernet (POE) Injector</t>
  </si>
  <si>
    <t>Power Injector</t>
  </si>
  <si>
    <t>FortiToken</t>
  </si>
  <si>
    <t>FTK-200-10</t>
  </si>
  <si>
    <t>FTK-200-20</t>
  </si>
  <si>
    <t>FTK-200-200</t>
  </si>
  <si>
    <t>Ten pieces one-time password token, time based password generator. Perpetual license</t>
  </si>
  <si>
    <t>Twenty pieces one-time password token, time based password generator. Perpetual license</t>
  </si>
  <si>
    <t>Two hundred pieces one-time password token, time based password generator. Perpetual license.</t>
  </si>
  <si>
    <t>FC-10-S3001-253-02-12</t>
  </si>
  <si>
    <t>FC-10-S3001-254-02-12</t>
  </si>
  <si>
    <t xml:space="preserve">FT-03303 </t>
  </si>
  <si>
    <t xml:space="preserve">Partner 303: Diagnostics and Troubleshooting - 3 days </t>
  </si>
  <si>
    <t>SP-FG60CPCOR-US</t>
  </si>
  <si>
    <t>SP-FG60CPCOR-UK</t>
  </si>
  <si>
    <t>SP-FG60CPCOR-EU</t>
  </si>
  <si>
    <t>SP-FG60CPCOR-AU</t>
  </si>
  <si>
    <t>For use with FAP-220A, FAP-220B, FAP-210B</t>
  </si>
  <si>
    <t>FAP-200-MNT-1</t>
  </si>
  <si>
    <t>FC-10-H60DC-253-02-12</t>
  </si>
  <si>
    <t>FC-10-H60DC-254-02-12</t>
  </si>
  <si>
    <t>Fortinet 1-Port Gigabit POE Power Injector, 802.3af 15.4Watts 10/100/1000 (PD-3501)</t>
  </si>
  <si>
    <t>FAP-210B-A</t>
  </si>
  <si>
    <t>FAP-210B-C</t>
  </si>
  <si>
    <t>FAP-210B-E</t>
  </si>
  <si>
    <t>FAP-210B-I</t>
  </si>
  <si>
    <t>FAP-210B-N</t>
  </si>
  <si>
    <t>FAP-210B-K</t>
  </si>
  <si>
    <t>FAP-210B-S</t>
  </si>
  <si>
    <t>FAP-210B-W</t>
  </si>
  <si>
    <t>FAP-210B-T</t>
  </si>
  <si>
    <t>FAP-220B-A</t>
  </si>
  <si>
    <t>FAP-220B-C</t>
  </si>
  <si>
    <t>FAP-220B-E</t>
  </si>
  <si>
    <t>FAP-220B-I</t>
  </si>
  <si>
    <t>FAP-220B-J</t>
  </si>
  <si>
    <t>FAP-220B-N</t>
  </si>
  <si>
    <t>FAP-220B-K</t>
  </si>
  <si>
    <t>FAP-220B-S</t>
  </si>
  <si>
    <t>FAP-220B-T</t>
  </si>
  <si>
    <t>FAP-220B-W</t>
  </si>
  <si>
    <t>FAP-222B-A</t>
  </si>
  <si>
    <t>FAP-222B-C</t>
  </si>
  <si>
    <t>FAP-222B-E</t>
  </si>
  <si>
    <t>FAP-222B-I</t>
  </si>
  <si>
    <t>FAP-222B-N</t>
  </si>
  <si>
    <t>FAP-222B-K</t>
  </si>
  <si>
    <t>FAP-222B-S</t>
  </si>
  <si>
    <t>FAP-222B-T</t>
  </si>
  <si>
    <t>FAP-222B-W</t>
  </si>
  <si>
    <t>FP-10-INS02-000-02-00</t>
  </si>
  <si>
    <t>Remote Installation Service - FortiMail</t>
  </si>
  <si>
    <t>FP-10-INS03-000-02-00</t>
  </si>
  <si>
    <t>FMG-VM-BASE</t>
  </si>
  <si>
    <t xml:space="preserve">Wall Mount Kit with lock to secure cardbus and USB module </t>
  </si>
  <si>
    <t>FG-50B, FG-51B, FG80C, FWF-50B and FWF-80C</t>
  </si>
  <si>
    <t xml:space="preserve">Rack mount tray </t>
  </si>
  <si>
    <t>FAP-200-MNT-1 Ceiling Tile Rail Mount Kit for 15/16" and 9/16" drop ceiling rails with cable conceal cover. For use with FAP-220A, FAP-220B, FAP-210B</t>
  </si>
  <si>
    <t>FortiAuthenticator-1000C</t>
  </si>
  <si>
    <t>FAC-1000C-E07S</t>
  </si>
  <si>
    <t>FC-10-001K0-247-02-DD</t>
  </si>
  <si>
    <t xml:space="preserve">FortiAuthenticator-3000B </t>
  </si>
  <si>
    <t>FAC-3000B-EMS01</t>
  </si>
  <si>
    <t>FC-10-003K0-247-02-DD</t>
  </si>
  <si>
    <t>FortiAuthenticator Pricing Guide - CONFIDENTIAL</t>
  </si>
  <si>
    <t>FortiAuthenticator</t>
  </si>
  <si>
    <t>FortiGate-3040B-DC</t>
  </si>
  <si>
    <t>FG-3040B-DC</t>
  </si>
  <si>
    <t>FG-3040B-DC-BDL</t>
  </si>
  <si>
    <t>FG-3040B-DC-BDL-900-DD</t>
  </si>
  <si>
    <t>FG-3040B-DC-BDL-950-DD</t>
  </si>
  <si>
    <t>FortiGate-3140B-DC</t>
  </si>
  <si>
    <t>FG-3140B-DC</t>
  </si>
  <si>
    <t>FG-3140B-DC-BDL</t>
  </si>
  <si>
    <t>FG-3140B-DC-BDL-900-DD</t>
  </si>
  <si>
    <t>FG-3140B-DC-BDL-950-DD</t>
  </si>
  <si>
    <t>FG-3950B-DC</t>
  </si>
  <si>
    <t>FG-3950B-DC-BDL</t>
  </si>
  <si>
    <t>FG-3950B-DC-BDL-900-DD</t>
  </si>
  <si>
    <t>FG-3950B-DC-BDL-950-DD</t>
  </si>
  <si>
    <t>FortiCarrier-3950-DC</t>
  </si>
  <si>
    <t>FCR-3950B-DC</t>
  </si>
  <si>
    <t xml:space="preserve">2 SFP+ 10-Gig ports (2 SFP+ SR-type transceivers included), 4 SFP FortiASIC  accelerated ports, 2 10/100/1000 ports, 5 FMC slots, and dual DC power supplies, Carrier Edition </t>
  </si>
  <si>
    <t>FCR-3950B-DC-BDL</t>
  </si>
  <si>
    <t>FCR-5001B</t>
  </si>
  <si>
    <t>FCR-5001B blade with 8 10-Gig SFP+, includes 2 SR SFP+ transceivers, onboard 64G SSD, Carrier Edition</t>
  </si>
  <si>
    <t>FCR-5001B-BDL</t>
  </si>
  <si>
    <t>FC-10-50016-274-01-12</t>
  </si>
  <si>
    <t>FC-10-50016-900-02-DD</t>
  </si>
  <si>
    <t>FC-10-50016-950-02-DD</t>
  </si>
  <si>
    <t>FC-10-50016-100-02-DD</t>
  </si>
  <si>
    <t>FC-10-50016-107-02-DD</t>
  </si>
  <si>
    <t>FC-10-50016-108-02-DD</t>
  </si>
  <si>
    <t>FC-10-50016-112-02-DD</t>
  </si>
  <si>
    <t>FC-10-50016-311-02-DD</t>
  </si>
  <si>
    <t>FC-10-50016-114-02-DD</t>
  </si>
  <si>
    <t>FC-10-50016-247-02-DD</t>
  </si>
  <si>
    <t>FortiCarrier-5001B</t>
  </si>
  <si>
    <t>FortiWeb Security Service for FortiWeb-3000C-FSX</t>
  </si>
  <si>
    <t>FortiWeb-3000C-FSX</t>
  </si>
  <si>
    <t xml:space="preserve">FWB-3000CFSX-E02S </t>
  </si>
  <si>
    <t>FortiWeb-4000C</t>
  </si>
  <si>
    <t xml:space="preserve">FWB-4000C </t>
  </si>
  <si>
    <t>FC-10-V3003-137-02-DD</t>
  </si>
  <si>
    <t>FC-10-V3003-311-02-DD</t>
  </si>
  <si>
    <t>FC-10-V4000-247-02-DD</t>
  </si>
  <si>
    <t>FC-10-V4000-137-02-DD</t>
  </si>
  <si>
    <t>FC-10-V4000-311-02-DD</t>
  </si>
  <si>
    <t>FortiMail-VM</t>
  </si>
  <si>
    <t>FML-VM01</t>
  </si>
  <si>
    <t xml:space="preserve">FortiMail-VM software "virtual appliance" designed for virtualization platforms. 1 x vCPU core </t>
  </si>
  <si>
    <t>FC-10-0VM01-965-02-DD</t>
  </si>
  <si>
    <t>FC-10-0VM01-966-02-DD</t>
  </si>
  <si>
    <t>FC-10-0VM01-100-02-DD</t>
  </si>
  <si>
    <t>FC-10-0VM01-114-02-DD</t>
  </si>
  <si>
    <t>FC-10-0VM01-851-02-DD</t>
  </si>
  <si>
    <t>FC-10-0VM01-248-02-DD</t>
  </si>
  <si>
    <t>FML-VM02</t>
  </si>
  <si>
    <t>FortiMail-VM01</t>
  </si>
  <si>
    <t>FortiMail-VM02</t>
  </si>
  <si>
    <t>FC-10-0VM02-965-02-DD</t>
  </si>
  <si>
    <t>FC-10-0VM02-966-02-DD</t>
  </si>
  <si>
    <t>FC-10-0VM02-100-02-DD</t>
  </si>
  <si>
    <t>FC-10-0VM02-114-02-DD</t>
  </si>
  <si>
    <t>FC-10-0VM02-851-02-DD</t>
  </si>
  <si>
    <t>FC-10-0VM02-248-02-DD</t>
  </si>
  <si>
    <t>FortiBalancer Licenses</t>
  </si>
  <si>
    <t>FBL-400-GSL-L</t>
  </si>
  <si>
    <t>Global Server Load Balancing Licence for FBL-400</t>
  </si>
  <si>
    <t>FBL-400-LLB-L</t>
  </si>
  <si>
    <t>Link Load Balancing License for FBL-400</t>
  </si>
  <si>
    <t>FBL-400-TSP-L</t>
  </si>
  <si>
    <t>Traffic Shaping License for FBL-400</t>
  </si>
  <si>
    <t>FBL-400-DRT-L</t>
  </si>
  <si>
    <t>Dynamic Routing Licenses (inc. RIP and OSPF) for FBL-400</t>
  </si>
  <si>
    <t>FBL-1000-GSL-L</t>
  </si>
  <si>
    <t>Global Server Load Balancing Licence for FBL-1000</t>
  </si>
  <si>
    <t>FBL-1000-LLB-L</t>
  </si>
  <si>
    <t>Link Load Balancing License for FBL-1000</t>
  </si>
  <si>
    <t>FBL-1000-TSP-L</t>
  </si>
  <si>
    <t>Traffic Shaping License for FBL-1000</t>
  </si>
  <si>
    <t>FBL-1000-DRT-L</t>
  </si>
  <si>
    <t>Dynamic Routing Licenses (inc. RIP and OSPF) for FBL-1000</t>
  </si>
  <si>
    <t>FBL-2000-GSL-L</t>
  </si>
  <si>
    <t>Global Server Load Balancing Licence for FBL-2000</t>
  </si>
  <si>
    <t>FBL-2000-LLB-L</t>
  </si>
  <si>
    <t>Link Load Balancing License for FBL-2000</t>
  </si>
  <si>
    <t>FBL-2000-TSP-L</t>
  </si>
  <si>
    <t>Traffic Shaping License for FBL-2000</t>
  </si>
  <si>
    <t>FBL-2000-DRT-L</t>
  </si>
  <si>
    <t>Dynamic Routing Licenses (inc. RIP and OSPF) for FBL-2000</t>
  </si>
  <si>
    <t>FortiSwitch-5203B</t>
  </si>
  <si>
    <t>FS-5203B</t>
  </si>
  <si>
    <t>PSU-3000B-DC</t>
  </si>
  <si>
    <t>DC/DC power supply for FG-3040B, FG-3140B, -48VDC, can replace standard AC power supply unit</t>
  </si>
  <si>
    <t>FortiGate-3000 Series Power Supply Unit</t>
  </si>
  <si>
    <t xml:space="preserve">SP-FG3040B-RAIL </t>
  </si>
  <si>
    <t>Rack mount sliding rail</t>
  </si>
  <si>
    <t>FSC-3000C-E02S, manages up to 20,000 network assets, 2 SFP and 4 10/100/1000 non-accelerated ports, Includes 2 x 1TB HDD</t>
  </si>
  <si>
    <t>FortiBalancer 1000, 8 x 10/100/1000 ports, 2 x SFP ports (2 SX SFP included)</t>
  </si>
  <si>
    <t>Call for Pricing</t>
  </si>
  <si>
    <t>FC-10-MMXG2-253-02-12</t>
  </si>
  <si>
    <t>FC-10-MMXG2-254-02-12</t>
  </si>
  <si>
    <t>FC-10-V3003-253-02-12</t>
  </si>
  <si>
    <t>FC-10-V3003-254-02-12</t>
  </si>
  <si>
    <t>FC-10-V4000-253-02-12</t>
  </si>
  <si>
    <t>FC-10-V4000-254-02-12</t>
  </si>
  <si>
    <t xml:space="preserve">SP-RACKTRAY-01 </t>
  </si>
  <si>
    <t>FortiCache Pricing Guide - CONFIDENTIAL</t>
  </si>
  <si>
    <t>FC-10-E3000-247-02-DD</t>
  </si>
  <si>
    <t>FC-10-E3000-112-02-DD</t>
  </si>
  <si>
    <t>Course #241: FortiManager Centralized Device Management,  1 day classroom course</t>
  </si>
  <si>
    <t>Course #211: FortiAnalyzer Administration, 1 day classroom course</t>
  </si>
  <si>
    <t>Fixed Travel and Expenses</t>
  </si>
  <si>
    <t>Remote Migration (SMB) - up to 3 days</t>
  </si>
  <si>
    <t>Remote Migration (Enterprise) - up to 8 days</t>
  </si>
  <si>
    <t>Migration Service (SMB) - up to 3 days</t>
  </si>
  <si>
    <t>Migration Service (Enterprise) - up to 8 days</t>
  </si>
  <si>
    <t>Remote Professional Services Consultant</t>
  </si>
  <si>
    <t>Remote Basic Install - up to 4 hours, one time use only and expires 180 days from Fortinet shipment date</t>
  </si>
  <si>
    <t>Remote Standard Install - up to 6 hours, one time use only and expires 180 days from Fortinet shipment date</t>
  </si>
  <si>
    <t>FortiMail Remote Standard Install - up to 6 hours, one time use only and expires 180 days from Fortinet shipment date</t>
  </si>
  <si>
    <t>Per Day Charge for Professional Service Consultant (Onsite)</t>
  </si>
  <si>
    <t>Remote FortiManager or FortiAnalyzer Installation - up to 2 days</t>
  </si>
  <si>
    <t>Per Day Charge for Remote Professional Service Consultant</t>
  </si>
  <si>
    <t>FortiSwitch-5003 Module</t>
  </si>
  <si>
    <t>FortiWeb Security Service for FortiWeb-4000C</t>
  </si>
  <si>
    <t>FortiGate-VM software "virtual appliance" designed for VMware ESX and ESXi platforms.  1 x vCPU core, 512MB RAM only and Extreme DB NOT supported (FortiOS 4.0 MR3 patch 1 or later)</t>
  </si>
  <si>
    <t>FortiGate-VM software "virtual appliance" designed for VMware ESX and ESXi platforms.  1 x vCPU core (FortiOS 4.0 MR3 patch 1 or later)</t>
  </si>
  <si>
    <t>Support for Additional FortiCarrier</t>
  </si>
  <si>
    <t>FC-10-V3003-247-02-DD</t>
  </si>
  <si>
    <t>FortiGate-300C</t>
  </si>
  <si>
    <t>FG-300C</t>
  </si>
  <si>
    <t>FG-300C-BDL</t>
  </si>
  <si>
    <t>FG-300C-BDL-900-DD</t>
  </si>
  <si>
    <t>FG-300C-BDL-950-DD</t>
  </si>
  <si>
    <t>FC-10-00302-274-01-12</t>
  </si>
  <si>
    <t>FC-10-00302-900-02-DD</t>
  </si>
  <si>
    <t>FC-10-00302-950-02-DD</t>
  </si>
  <si>
    <t>FC-10-00302-100-02-DD</t>
  </si>
  <si>
    <t>FC-10-00302-107-02-DD</t>
  </si>
  <si>
    <t>FC-10-00302-108-02-DD</t>
  </si>
  <si>
    <t>FC-10-00302-112-02-DD</t>
  </si>
  <si>
    <t>FC-10-00302-114-02-DD</t>
  </si>
  <si>
    <t>FC-10-00302-311-02-DD</t>
  </si>
  <si>
    <t>FC-10-00302-247-02-DD</t>
  </si>
  <si>
    <t xml:space="preserve">FortiSwitch-248B-DPS </t>
  </si>
  <si>
    <t>FS-248B-DPS</t>
  </si>
  <si>
    <t>FC-10-W0249-247-02-12</t>
  </si>
  <si>
    <t xml:space="preserve">FortiPlanner Wireless AP Deployment Planning Utility </t>
  </si>
  <si>
    <t>FAP-FPL-PRO</t>
  </si>
  <si>
    <t>FortiAP-FPL</t>
  </si>
  <si>
    <t>FortiPlanner Wireless AP Deployment Planning Utility - Pro upgrade license unlocks FortiPlanner lite (free version) to support more than 50 Access Points.  Windows XP and Win 7 Supported</t>
  </si>
  <si>
    <t xml:space="preserve">FortiPlanner tool calculates FortiAP wireless signal propagation for your building floorplan to provide a complete multistory deployment report to simplify installation and ensure full Wi-Fi coverage. </t>
  </si>
  <si>
    <t xml:space="preserve">download from: http://wireless.fortinet.com/ under resources tab.  Support is provided for free thru http://support.fortinet.com/forum </t>
  </si>
  <si>
    <t>FC-10-00083-900-02-DD</t>
  </si>
  <si>
    <t>FC-10-00083-950-02-DD</t>
  </si>
  <si>
    <t>FC-10-00083-311-02-DD</t>
  </si>
  <si>
    <t>FC-10-00083-247-02-DD</t>
  </si>
  <si>
    <t>FS-5203B-BDL</t>
  </si>
  <si>
    <t>FS-5203B-BDL-900-DD</t>
  </si>
  <si>
    <t>FS-5203B-BDL-950-DD</t>
  </si>
  <si>
    <t>FC-10-W5203-274-01-12</t>
  </si>
  <si>
    <t>FC-10-W5203-900-02-DD</t>
  </si>
  <si>
    <t>FC-10-W5203-950-02-DD</t>
  </si>
  <si>
    <t>FC-10-W5203-100-02-DD</t>
  </si>
  <si>
    <t>FC-10-W5203-107-02-DD</t>
  </si>
  <si>
    <t>FC-10-W5203-108-02-DD</t>
  </si>
  <si>
    <t>FC-10-W5203-112-02-DD</t>
  </si>
  <si>
    <t>FC-10-W5203-114-02-DD</t>
  </si>
  <si>
    <t>FC-10-W5203-311-02-DD</t>
  </si>
  <si>
    <t>FC-10-W5203-247-02-DD</t>
  </si>
  <si>
    <t>FortiCare Plus includes the remote installation and commissioning of a single FortiGate UTM appliance and ongoing security management and monitoring services</t>
  </si>
  <si>
    <t>FortiCare Plus</t>
  </si>
  <si>
    <t>FortiCare Preferred (&lt;$500K)</t>
  </si>
  <si>
    <t xml:space="preserve">FortiCare Preferred ($500K-$1M)             </t>
  </si>
  <si>
    <t xml:space="preserve">FortiCare Preferred (&gt;$1M)                        </t>
  </si>
  <si>
    <t>FP-10-PS001-930-02-06</t>
  </si>
  <si>
    <t>FP-10-PS001-931-02-06</t>
  </si>
  <si>
    <t>FP-10-PS001-932-02-06</t>
  </si>
  <si>
    <t>FortiCare Preferred provides enhanced technical support services delivered by an assigned Fortinet technical account support representative - 6 months</t>
  </si>
  <si>
    <t>FORTIGATE-20C</t>
  </si>
  <si>
    <t>FG-20C</t>
  </si>
  <si>
    <t>FG-20C-BDL</t>
  </si>
  <si>
    <t>FG-20C-BDL-900-DD</t>
  </si>
  <si>
    <t>FG-20C-BDL-950-DD</t>
  </si>
  <si>
    <t>FC-10-00020-900-02-DD</t>
  </si>
  <si>
    <t>FC-10-00020-950-02-DD</t>
  </si>
  <si>
    <t>FC-10-00020-274-01-12</t>
  </si>
  <si>
    <t>FC-10-00020-311-02-DD</t>
  </si>
  <si>
    <t>FC-10-00020-247-02-DD</t>
  </si>
  <si>
    <t>FORTIWIFI-20C</t>
  </si>
  <si>
    <t>FWF-20C</t>
  </si>
  <si>
    <t>FWF-20C-BDL</t>
  </si>
  <si>
    <t>FWF-20C-BDL-900-DD</t>
  </si>
  <si>
    <t>FWF-20C-BDL-950-DD</t>
  </si>
  <si>
    <t>FC-10-00021-900-02-DD</t>
  </si>
  <si>
    <t>FC-10-00021-950-02-DD</t>
  </si>
  <si>
    <t>FC-10-00021-274-01-12</t>
  </si>
  <si>
    <t>FC-10-00021-311-02-DD</t>
  </si>
  <si>
    <t>FC-10-00021-247-02-DD</t>
  </si>
  <si>
    <t>FORTIGATE-40C</t>
  </si>
  <si>
    <t>FG-40C</t>
  </si>
  <si>
    <t>FG-40C-BDL</t>
  </si>
  <si>
    <t>FG-40C-BDL-900-DD</t>
  </si>
  <si>
    <t>FG-40C-BDL-950-DD</t>
  </si>
  <si>
    <t>FC-10-00040-900-02-DD</t>
  </si>
  <si>
    <t>FC-10-00040-950-02-DD</t>
  </si>
  <si>
    <t>FC-10-00040-311-02-DD</t>
  </si>
  <si>
    <t>FC-10-00040-247-02-DD</t>
  </si>
  <si>
    <t>FC-10-00040-274-01-12</t>
  </si>
  <si>
    <t>FORTIWIFI-40C</t>
  </si>
  <si>
    <t>FWF-40C</t>
  </si>
  <si>
    <t>FWF-40C-BDL</t>
  </si>
  <si>
    <t>FWF-40C-BDL-900-DD</t>
  </si>
  <si>
    <t>FWF-40C-BDL-950-DD</t>
  </si>
  <si>
    <t>FC-10-00041-900-02-DD</t>
  </si>
  <si>
    <t>FC-10-00041-950-02-DD</t>
  </si>
  <si>
    <t>FC-10-00041-311-02-DD</t>
  </si>
  <si>
    <t>FC-10-00041-247-02-DD</t>
  </si>
  <si>
    <t>FC-10-00041-274-01-12</t>
  </si>
  <si>
    <t>FC-10-00020-253-02-12</t>
  </si>
  <si>
    <t>FC-10-00020-254-02-12</t>
  </si>
  <si>
    <t>FC-10-00021-253-02-12</t>
  </si>
  <si>
    <t>FC-10-00021-254-02-12</t>
  </si>
  <si>
    <t>FC-10-00040-253-02-12</t>
  </si>
  <si>
    <t>FC-10-00040-254-02-12</t>
  </si>
  <si>
    <t>FC-10-00041-253-02-12</t>
  </si>
  <si>
    <t>FC-10-00041-254-02-12</t>
  </si>
  <si>
    <t>FC-10-00020-262-02-12</t>
  </si>
  <si>
    <t>FC-10-00020-263-02-12</t>
  </si>
  <si>
    <t>FC-10-00020-264-02-12</t>
  </si>
  <si>
    <t>FC-10-00040-262-02-12</t>
  </si>
  <si>
    <t>FC-10-00040-263-02-12</t>
  </si>
  <si>
    <t>FC-10-00040-264-02-12</t>
  </si>
  <si>
    <t>FC-10-00021-262-02-12</t>
  </si>
  <si>
    <t>FC-10-00021-263-02-12</t>
  </si>
  <si>
    <t>FC-10-00021-264-02-12</t>
  </si>
  <si>
    <t>FC-10-00041-262-02-12</t>
  </si>
  <si>
    <t>FC-10-00041-263-02-12</t>
  </si>
  <si>
    <t>FC-10-00041-264-02-12</t>
  </si>
  <si>
    <t xml:space="preserve">FON-350i </t>
  </si>
  <si>
    <t xml:space="preserve">FortiFone-350i Business VOIP SIP Phone, LAN 10/100 ,PC 10/100, PoE, with Power Adapter, up to 6 lines </t>
  </si>
  <si>
    <t>FortiFone-350i</t>
  </si>
  <si>
    <t xml:space="preserve">FON-450i </t>
  </si>
  <si>
    <t xml:space="preserve">FON-550i </t>
  </si>
  <si>
    <t>FortiFone-550i</t>
  </si>
  <si>
    <t>FortiFone-450i</t>
  </si>
  <si>
    <t>FortiGate-600C</t>
  </si>
  <si>
    <t>FG-600C</t>
  </si>
  <si>
    <t>FG-600C-BDL</t>
  </si>
  <si>
    <t>FG-600C-BDL-900-DD</t>
  </si>
  <si>
    <t>FG-600C-BDL-950-DD</t>
  </si>
  <si>
    <t>FC-10-00600-274-01-12</t>
  </si>
  <si>
    <t>FC-10-00600-900-02-DD</t>
  </si>
  <si>
    <t>FC-10-00600-950-02-DD</t>
  </si>
  <si>
    <t>FC-10-00600-100-02-DD</t>
  </si>
  <si>
    <t>FC-10-00600-107-02-DD</t>
  </si>
  <si>
    <t>FC-10-00600-108-02-DD</t>
  </si>
  <si>
    <t>FC-10-00600-112-02-DD</t>
  </si>
  <si>
    <t>FC-10-00600-114-02-DD</t>
  </si>
  <si>
    <t>FC-10-00600-311-02-DD</t>
  </si>
  <si>
    <t>FC-10-00600-247-02-DD</t>
  </si>
  <si>
    <t>FortiGate-1000C</t>
  </si>
  <si>
    <t>FG-1000C</t>
  </si>
  <si>
    <t>FG-1000C-BDL</t>
  </si>
  <si>
    <t>FG-1000C-BDL-900-DD</t>
  </si>
  <si>
    <t>FG-1000C-BDL-950-DD</t>
  </si>
  <si>
    <t>FC-10-01003-274-01-12</t>
  </si>
  <si>
    <t>FC-10-01003-900-02-DD</t>
  </si>
  <si>
    <t>FC-10-01003-950-02-DD</t>
  </si>
  <si>
    <t>FC-10-01003-100-02-DD</t>
  </si>
  <si>
    <t>FC-10-01003-107-02-DD</t>
  </si>
  <si>
    <t>FC-10-01003-108-02-DD</t>
  </si>
  <si>
    <t>FC-10-01003-112-02-DD</t>
  </si>
  <si>
    <t>FC-10-01003-114-02-DD</t>
  </si>
  <si>
    <t>FC-10-01003-311-02-DD</t>
  </si>
  <si>
    <t>FC-10-01003-247-02-DD</t>
  </si>
  <si>
    <t>FC-10-00600-253-02-12</t>
  </si>
  <si>
    <t>FC-10-00600-254-02-12</t>
  </si>
  <si>
    <t>FC-10-01003-253-02-12</t>
  </si>
  <si>
    <t>FC-10-01003-254-02-12</t>
  </si>
  <si>
    <t>FC-10-00600-262-02-12</t>
  </si>
  <si>
    <t>FC-10-00600-263-02-12</t>
  </si>
  <si>
    <t>FC-10-00600-264-02-12</t>
  </si>
  <si>
    <t>FC-10-01003-262-02-12</t>
  </si>
  <si>
    <t>FC-10-01003-263-02-12</t>
  </si>
  <si>
    <t>FC-10-01003-264-02-12</t>
  </si>
  <si>
    <t>FC-10-V0402-100-02-DD</t>
  </si>
  <si>
    <t>FC-10-V1003-100-02-DD</t>
  </si>
  <si>
    <t>FC-10-V3002-100-02-DD</t>
  </si>
  <si>
    <t>FC-10-V3003-100-02-DD</t>
  </si>
  <si>
    <t>FC-10-V4000-100-02-DD</t>
  </si>
  <si>
    <t>FC-10-VVM02-100-02-DD</t>
  </si>
  <si>
    <t>FC-10-VVM04-100-02-DD</t>
  </si>
  <si>
    <t>FC-10-VVM08-100-02-DD</t>
  </si>
  <si>
    <t>FortiBalancer-3000</t>
  </si>
  <si>
    <t>FBL-3000</t>
  </si>
  <si>
    <t>FortiBalancer 3000, 4 x 10Gbps ports, 16 x 10/100/1000 ports, 4 x SFP ports (4 SX SFP included)</t>
  </si>
  <si>
    <t>FC-10-B3000-247-02-DD</t>
  </si>
  <si>
    <t>FBL-3000-GSL-L</t>
  </si>
  <si>
    <t>FBL-3000-LLB-L</t>
  </si>
  <si>
    <t>FBL-3000-TSP-L</t>
  </si>
  <si>
    <t>FBL-3000-DRT-L</t>
  </si>
  <si>
    <t>Global Server Load Balancing Licence for FBL-3000</t>
  </si>
  <si>
    <t>Link Load Balancing License for FBL-3000</t>
  </si>
  <si>
    <t>Traffic Shaping License for FBL-3000</t>
  </si>
  <si>
    <t>Dynamic Routing Licenses (inc. RIP and OSPF) for FBL-3000</t>
  </si>
  <si>
    <t>FS-324B-POE</t>
  </si>
  <si>
    <t>FortiSwitch-324B-POE</t>
  </si>
  <si>
    <t>FC-10-W0325-247-02-12</t>
  </si>
  <si>
    <t>FortiAP-221B</t>
  </si>
  <si>
    <t>FAP-221B</t>
  </si>
  <si>
    <t>FAP-221B-A</t>
  </si>
  <si>
    <t>FAP-221B-C</t>
  </si>
  <si>
    <t>FAP-221B-E</t>
  </si>
  <si>
    <t>FAP-221B-I</t>
  </si>
  <si>
    <t>FAP-221B-J</t>
  </si>
  <si>
    <t>FAP-221B-N</t>
  </si>
  <si>
    <t>FAP-221B-K</t>
  </si>
  <si>
    <t>FAP-221B-S</t>
  </si>
  <si>
    <t>FAP-221B-T</t>
  </si>
  <si>
    <t>FAP-221B-W</t>
  </si>
  <si>
    <t>FC-10-P0223-311-02-DD</t>
  </si>
  <si>
    <t>FC-10-P0223-247-02-DD</t>
  </si>
  <si>
    <t>FSC-VM-Base</t>
  </si>
  <si>
    <t>FSC-VM-100-UG</t>
  </si>
  <si>
    <t>FSC-VM-1000-UG</t>
  </si>
  <si>
    <t>FSC-VM-5000-UG</t>
  </si>
  <si>
    <t>FC1-10-SVM00-967-02-12</t>
  </si>
  <si>
    <t>FC2-10-SVM00-967-02-12</t>
  </si>
  <si>
    <t>FC3-10-SVM00-967-02-12</t>
  </si>
  <si>
    <t>FC4-10-SVM00-967-02-12</t>
  </si>
  <si>
    <t>FC5-10-SVM00-967-02-12</t>
  </si>
  <si>
    <t>1 Year 24x7 FortiCare plus VM&amp;C Contract  (1 - 110 assets)</t>
  </si>
  <si>
    <t>1 Year 24x7 FortiCare plus VM&amp;C Contract (1 - 310 assets)</t>
  </si>
  <si>
    <t>1 Year 24x7 FortiCare plus VM&amp;C Contract (1 - 1010 assets)</t>
  </si>
  <si>
    <t>1 Year 24x7 FortiCare plus VM&amp;C Contract  (1 - 5010 assets)</t>
  </si>
  <si>
    <t>1 Year 24x7 FortiCare plus VM&amp;C Contract (1 -20010 assets)</t>
  </si>
  <si>
    <t xml:space="preserve">FortiAuthenticator-400C </t>
  </si>
  <si>
    <t>FAC-400C</t>
  </si>
  <si>
    <t>FC-10-004H0-247-02-DD</t>
  </si>
  <si>
    <t>FortiManager-400C</t>
  </si>
  <si>
    <t>FMG-400C</t>
  </si>
  <si>
    <t>FC-10-M0403-311-02-DD</t>
  </si>
  <si>
    <t>FC-10-M0403-247-02-DD</t>
  </si>
  <si>
    <t>FortiMail-400C</t>
  </si>
  <si>
    <t>FML-400C</t>
  </si>
  <si>
    <t>FML-400C-BDL</t>
  </si>
  <si>
    <t>FML-400C-BDL-954-DD</t>
  </si>
  <si>
    <t>FML-400C-BDL-953-DD</t>
  </si>
  <si>
    <t>FC-10-00413-274-01-12</t>
  </si>
  <si>
    <t>FC-10-00413-954-02-DD</t>
  </si>
  <si>
    <t>FC-10-00413-953-02-DD</t>
  </si>
  <si>
    <t>FC-10-00413-100-02-DD</t>
  </si>
  <si>
    <t>FC-10-00413-114-02-DD</t>
  </si>
  <si>
    <t>FC-10-00413-311-02-DD</t>
  </si>
  <si>
    <t>FC-10-00413-247-02-DD</t>
  </si>
  <si>
    <t>FORTIMAIL-VM04</t>
  </si>
  <si>
    <t>FML-VM04</t>
  </si>
  <si>
    <t>FC-10-0VM04-965-02-DD</t>
  </si>
  <si>
    <t>FC-10-0VM04-966-02-DD</t>
  </si>
  <si>
    <t>FC-10-0VM04-100-02-DD</t>
  </si>
  <si>
    <t>FC-10-0VM04-114-02-DD</t>
  </si>
  <si>
    <t>FC-10-0VM04-851-02-DD</t>
  </si>
  <si>
    <t>FC-10-0VM04-248-02-DD</t>
  </si>
  <si>
    <t>FORTIMAIL-VM08</t>
  </si>
  <si>
    <t>FML-VM08</t>
  </si>
  <si>
    <t>FC-10-0VM08-965-02-DD</t>
  </si>
  <si>
    <t>FC-10-0VM08-966-02-DD</t>
  </si>
  <si>
    <t>FC-10-0VM08-100-02-DD</t>
  </si>
  <si>
    <t>FC-10-0VM08-114-02-DD</t>
  </si>
  <si>
    <t>FC-10-0VM08-851-02-DD</t>
  </si>
  <si>
    <t>FC-10-0VM08-248-02-DD</t>
  </si>
  <si>
    <t>FG-VM00-Xen</t>
  </si>
  <si>
    <t>FortiGate-VM00-Xen</t>
  </si>
  <si>
    <t>FortiGate-VM01-Xen</t>
  </si>
  <si>
    <t>FG-VM01-Xen</t>
  </si>
  <si>
    <t>FortiGate-VM02-Xen</t>
  </si>
  <si>
    <t>FG-VM02-Xen</t>
  </si>
  <si>
    <t>FortiGate-VM04-Xen</t>
  </si>
  <si>
    <t>FG-VM04-Xen</t>
  </si>
  <si>
    <t>FortiGate-VM08-Xen</t>
  </si>
  <si>
    <t>FG-VM08-Xen</t>
  </si>
  <si>
    <t>FortiGate 5060 Fan Tray</t>
  </si>
  <si>
    <t>FG-5060FA</t>
  </si>
  <si>
    <t>Fan tray for FG-5060 chassis</t>
  </si>
  <si>
    <t>FortiGate 5060 SAP</t>
  </si>
  <si>
    <t>FG-5060SAP</t>
  </si>
  <si>
    <t>Shelf alarm panel for FG-5060 chassis</t>
  </si>
  <si>
    <t>FG-5060 Shelf Manager</t>
  </si>
  <si>
    <t>FG-5060SM</t>
  </si>
  <si>
    <t>Shelf manager for FG-5060 chassis</t>
  </si>
  <si>
    <t>FGR-100C</t>
  </si>
  <si>
    <t>FortiGateRuggedized-100C</t>
  </si>
  <si>
    <t>FGR-100C-BDL</t>
  </si>
  <si>
    <t>FGR-100C-BDL-900-DD</t>
  </si>
  <si>
    <t>FGR-100C-BDL-950-DD</t>
  </si>
  <si>
    <t>FC-10-00117-274-01-12</t>
  </si>
  <si>
    <t>FC-10-00117-900-02-DD</t>
  </si>
  <si>
    <t>FC-10-00117-950-02-DD</t>
  </si>
  <si>
    <t>FC-10-00117-311-02-DD</t>
  </si>
  <si>
    <t>FC-10-00117-247-02-DD</t>
  </si>
  <si>
    <t>FC-10-00117-253-02-12</t>
  </si>
  <si>
    <t>FC-10-00117-254-02-12</t>
  </si>
  <si>
    <t>FC-10-P0223-253-02-12</t>
  </si>
  <si>
    <t>FC-10-P0223-254-02-12</t>
  </si>
  <si>
    <t>FC-10-00302-253-02-12</t>
  </si>
  <si>
    <t>FC-10-00302-254-02-12</t>
  </si>
  <si>
    <t>FC-10-00117-262-02-12</t>
  </si>
  <si>
    <t>FC-10-00117-263-02-12</t>
  </si>
  <si>
    <t>FC-10-00117-264-02-12</t>
  </si>
  <si>
    <t>FC-10-00413-253-02-12</t>
  </si>
  <si>
    <t>FC-10-00413-254-02-12</t>
  </si>
  <si>
    <t>FC-10-M0403-253-02-12</t>
  </si>
  <si>
    <t>FC-10-M0403-254-02-12</t>
  </si>
  <si>
    <t>FC-10-00302-262-02-12</t>
  </si>
  <si>
    <t>FC-10-00302-263-02-12</t>
  </si>
  <si>
    <t>FC-10-00302-264-02-12</t>
  </si>
  <si>
    <t xml:space="preserve"> Classroom or OnLine Training</t>
  </si>
  <si>
    <t xml:space="preserve">FT-01221  </t>
  </si>
  <si>
    <t>Course #221: FortiMail Email Filtering - 2 days</t>
  </si>
  <si>
    <t>SP-FFOCABLE-FBL</t>
  </si>
  <si>
    <t>USB Fast Failovber Cable to support FBL400 / 1000 / 2000 / 3000</t>
  </si>
  <si>
    <t>Expansion module .To add 12 programmable    appearance keys to the FON-450i and FON-550i. Maximum two  per   phone</t>
  </si>
  <si>
    <t>Bluetooth  module. To  use a  Bluetooth headset with  the  FON-550i.</t>
  </si>
  <si>
    <t>FON-550i BlueTooth Module</t>
  </si>
  <si>
    <t>FortiVoice Accessories</t>
  </si>
  <si>
    <t>FF-50e</t>
  </si>
  <si>
    <t>FF-60b</t>
  </si>
  <si>
    <t>FMG-5002B</t>
  </si>
  <si>
    <t>FortiMail-5002B blade with 3 10/100/1000 ports and RTM-STO module</t>
  </si>
  <si>
    <t>FML-5002B</t>
  </si>
  <si>
    <t>FML-5002B-BDL</t>
  </si>
  <si>
    <t>FML-5002B-BDL-954-DD</t>
  </si>
  <si>
    <t>FML-5002B-BDL-953-DD</t>
  </si>
  <si>
    <t>FortiMail-5002B</t>
  </si>
  <si>
    <t>FC-10-05014-274-01-12</t>
  </si>
  <si>
    <t>FC-10-05014-954-02-DD</t>
  </si>
  <si>
    <t>FC-10-05014-953-02-DD</t>
  </si>
  <si>
    <t>FC-10-05014-100-02-DD</t>
  </si>
  <si>
    <t>FC-10-05014-114-02-DD</t>
  </si>
  <si>
    <t>FC-10-05014-311-02-DD</t>
  </si>
  <si>
    <t>FC-10-05014-247-02-DD</t>
  </si>
  <si>
    <t>FC-10-05014-253-02-12</t>
  </si>
  <si>
    <t>FC-10-05014-254-02-12</t>
  </si>
  <si>
    <t>FT-TRAINER</t>
  </si>
  <si>
    <t>Trainer Services</t>
  </si>
  <si>
    <t>Trainer teaching services  (Quote required)                                                                                    Cost per day</t>
  </si>
  <si>
    <t>FT-MISC</t>
  </si>
  <si>
    <t>Training Travel Expenses</t>
  </si>
  <si>
    <t xml:space="preserve">Custom Travel and Living Expenses </t>
  </si>
  <si>
    <t xml:space="preserve"> Call for Quote </t>
  </si>
  <si>
    <t>Shelf Manager for FG-5050 Chassis</t>
  </si>
  <si>
    <t>Shelf Alarm Panel for FG-5050 chassis</t>
  </si>
  <si>
    <t>FG-310B and FG-300C  External Redundant Power Supply</t>
  </si>
  <si>
    <t>FG-310B and FG-300C</t>
  </si>
  <si>
    <t>SP-FG600C-PS</t>
  </si>
  <si>
    <t>Virtual Domain License 251-500</t>
  </si>
  <si>
    <t>FG-VDOM-500</t>
  </si>
  <si>
    <t>Virtual Domain License Key 251 to 500 Virtual Domain Upgrade</t>
  </si>
  <si>
    <t>Virtual Domain License 11-500</t>
  </si>
  <si>
    <t>FG-VDOM-FULL</t>
  </si>
  <si>
    <t>Virtual Domain License Key 11 to 500 Virtual Domain Upgrade</t>
  </si>
  <si>
    <t>FC-10-M5002-253-02-12</t>
  </si>
  <si>
    <t>FC-10-M5002-254-02-12</t>
  </si>
  <si>
    <t>FC-10-50016-253-02-12</t>
  </si>
  <si>
    <t>FC-10-50016-254-02-12</t>
  </si>
  <si>
    <t>FC-10-50016-262-02-12</t>
  </si>
  <si>
    <t>FC-10-50016-263-02-12</t>
  </si>
  <si>
    <t>FC-10-50016-264-02-12</t>
  </si>
  <si>
    <t>FortiGate-5140B Chassis</t>
  </si>
  <si>
    <t>FG-5140B-DC</t>
  </si>
  <si>
    <t xml:space="preserve">14-slot chassis with fan, 1 shelf manager card, no AC power supply included (DC powered) </t>
  </si>
  <si>
    <t>FC-10-05101-107-02-DD</t>
  </si>
  <si>
    <t>FC-10-05101-108-02-DD</t>
  </si>
  <si>
    <t xml:space="preserve">FVC-CONSOLE-1  </t>
  </si>
  <si>
    <t xml:space="preserve">FVC-CALLREP-1  </t>
  </si>
  <si>
    <t>FortiVoice Console site license: Phone system call management and monitoring software for FortiVoice systems</t>
  </si>
  <si>
    <t xml:space="preserve">FortiVoice Call Reporting site license: Call logging and analysis software for FortiVoice systems </t>
  </si>
  <si>
    <t>FortiVoice Console</t>
  </si>
  <si>
    <t>FortiVoice Call Reporting</t>
  </si>
  <si>
    <t>FortiGate-5101C</t>
  </si>
  <si>
    <t>FG-5101C</t>
  </si>
  <si>
    <t>FG-5101C-BDL</t>
  </si>
  <si>
    <t>FG-5101C-BDL-900-DD</t>
  </si>
  <si>
    <t>FG-5101C-BDL-950-DD</t>
  </si>
  <si>
    <t>FC-10-05101-274-01-12</t>
  </si>
  <si>
    <t>FC-10-05101-900-02-DD</t>
  </si>
  <si>
    <t>FC-10-05101-950-02-DD</t>
  </si>
  <si>
    <t>FC-10-05101-100-02-DD</t>
  </si>
  <si>
    <t>FC-10-05101-112-02-DD</t>
  </si>
  <si>
    <t>FC-10-05101-114-02-DD</t>
  </si>
  <si>
    <t>FC-10-05101-311-02-DD</t>
  </si>
  <si>
    <t>FC-10-05101-247-02-DD</t>
  </si>
  <si>
    <t>FC-10-05101-253-02-12</t>
  </si>
  <si>
    <t>FC-10-05101-254-02-12</t>
  </si>
  <si>
    <t>FC-10-05101-262-02-12</t>
  </si>
  <si>
    <t>FC-10-05101-263-02-12</t>
  </si>
  <si>
    <t>FC-10-05101-264-02-12</t>
  </si>
  <si>
    <t>FG-100D</t>
  </si>
  <si>
    <t>FG-100D-BDL</t>
  </si>
  <si>
    <t>FG-100D-BDL-900-DD</t>
  </si>
  <si>
    <t>FG-100D-BDL-950-DD</t>
  </si>
  <si>
    <t>FC-10-V0402-933-02-DD</t>
  </si>
  <si>
    <t>FortiVoice-24</t>
  </si>
  <si>
    <t>FortiVoice-48</t>
  </si>
  <si>
    <t>FortiVoice-84</t>
  </si>
  <si>
    <t>FC-10-T0247-311-02-DD</t>
  </si>
  <si>
    <t>FC-10-T0487-311-02-DD</t>
  </si>
  <si>
    <t>FC-10-T0847-311-02-DD</t>
  </si>
  <si>
    <t>FC-10-00116-274-01-12</t>
  </si>
  <si>
    <t>FC-10-00116-900-02-DD</t>
  </si>
  <si>
    <t>FC-10-00116-950-02-DD</t>
  </si>
  <si>
    <t>FC-10-00116-311-02-DD</t>
  </si>
  <si>
    <t>FC-10-00116-247-02-DD</t>
  </si>
  <si>
    <t>FortiGate-100D</t>
  </si>
  <si>
    <t>FC-10-00116-253-02-12</t>
  </si>
  <si>
    <t>FC-10-00116-254-02-12</t>
  </si>
  <si>
    <t>FC-10-00116-262-02-12</t>
  </si>
  <si>
    <t>FC-10-00116-263-02-12</t>
  </si>
  <si>
    <t>FC-10-00116-264-02-12</t>
  </si>
  <si>
    <t>FortiGate 5053B  Power converter tray</t>
  </si>
  <si>
    <t>FG-5053B</t>
  </si>
  <si>
    <t>FortiGate-5053B, AC power converter shelf for high capacity 5000 chassis, supports up to 4 PSU-5000B power supply units, unpopulated</t>
  </si>
  <si>
    <t>FortiGate-5000 Series Power Supply Unit</t>
  </si>
  <si>
    <t>PSU-5000B</t>
  </si>
  <si>
    <t xml:space="preserve">Power Supply Unit for FG 5000 series, AC power supply unit, 1,200 Watts max., requires FortiGate-5053B shelf. </t>
  </si>
  <si>
    <t>FortiGate 5140B Fan Tray</t>
  </si>
  <si>
    <t>FG-5140B-FAN</t>
  </si>
  <si>
    <t>FG-5140B Shelf Manager</t>
  </si>
  <si>
    <t>FG-5140B-SAM</t>
  </si>
  <si>
    <t>Shelf Alarm Manager for FG-5140B</t>
  </si>
  <si>
    <t>FG-5140B Shelf Alarm Manager</t>
  </si>
  <si>
    <t>FG-5140B-SM</t>
  </si>
  <si>
    <t>FG-5140B Shelf Manager with Mezzanine Card</t>
  </si>
  <si>
    <t>FG-5140B Fan Unit</t>
  </si>
  <si>
    <t>FCH-1000C-E07S</t>
  </si>
  <si>
    <t>FortiCache-1000C-E07S</t>
  </si>
  <si>
    <t>FortiCache-1000C, 4 x 10/100/1000 ports, 8GB RAM, 2 x 1TB Storage</t>
  </si>
  <si>
    <t>FC-10-E1000-112-02-DD</t>
  </si>
  <si>
    <t>FC-10-E1000-247-02-DD</t>
  </si>
  <si>
    <t>FortiCache-400C</t>
  </si>
  <si>
    <t>FCH-400C</t>
  </si>
  <si>
    <t>FC-10-E0400-112-02-DD</t>
  </si>
  <si>
    <t>FC-10-E0400-247-02-DD</t>
  </si>
  <si>
    <t>FortiDNS-400C</t>
  </si>
  <si>
    <t>FNS-400C</t>
  </si>
  <si>
    <t xml:space="preserve">FortiDNS-400C, up to 20,000 DNS req/sec    </t>
  </si>
  <si>
    <t>FC-10-N0400-247-02-DD</t>
  </si>
  <si>
    <t>FortiDNS-1000C</t>
  </si>
  <si>
    <t>FNS-1000C-E07S</t>
  </si>
  <si>
    <t xml:space="preserve">FortiDNS-1000C, up to 30,000 DNS req/sec    </t>
  </si>
  <si>
    <t>FC-10-N1000-247-02-DD</t>
  </si>
  <si>
    <t>FortiDNS</t>
  </si>
  <si>
    <t>FortiController-5103B</t>
  </si>
  <si>
    <t>FCTRL-5103B</t>
  </si>
  <si>
    <t>FC-10-05103-311-02-DD</t>
  </si>
  <si>
    <t>FC-10-05103-247-02-DD</t>
  </si>
  <si>
    <t>FCtrl-5103B</t>
  </si>
  <si>
    <t>FC-10-05103-253-02-12</t>
  </si>
  <si>
    <t>FC-10-05103-254-02-12</t>
  </si>
  <si>
    <t>FMC-XH0</t>
  </si>
  <si>
    <t>FMC-XH0 Module</t>
  </si>
  <si>
    <t>FMC-XH0 Security Processing Module (SP3), no external interfaces</t>
  </si>
  <si>
    <t>FortiCache-400C, 4 x 10/100/1000 ports, 4GB RAM, 1 x 1TB Storage</t>
  </si>
  <si>
    <t>FWB-400C</t>
  </si>
  <si>
    <t>FWB-400C-BDL</t>
  </si>
  <si>
    <t>FortiWeb-400C</t>
  </si>
  <si>
    <t>FortiWeb-400C FortiWeb-400C, 4 x 10/100/1000 ports, 4GB RAM, 1 x 1TB Storage</t>
  </si>
  <si>
    <t>FC-10-V0403-933-02-DD</t>
  </si>
  <si>
    <t>FC-10-V0403-100-02-DD</t>
  </si>
  <si>
    <t>FC-10-V0403-137-02-DD</t>
  </si>
  <si>
    <t>FC-10-V0403-311-02-DD</t>
  </si>
  <si>
    <t>FC-10-V0403-247-02-DD</t>
  </si>
  <si>
    <t>FortiWeb Security Service for FortiWeb-400C</t>
  </si>
  <si>
    <t>FWB-1000C-E07S-BDL</t>
  </si>
  <si>
    <t>FC-10-V1003-933-02-DD</t>
  </si>
  <si>
    <t>8x5 FortiCare plus AV &amp; FortiWeb Security Service</t>
  </si>
  <si>
    <t>FC-10-V3002-933-02-DD</t>
  </si>
  <si>
    <t>FWB-3000C-E02S-BDL</t>
  </si>
  <si>
    <t>FC-10-V3003-933-02-DD</t>
  </si>
  <si>
    <t>FWB-3000CFSX-E02S-BDL</t>
  </si>
  <si>
    <t>FC-10-V4000-933-02-DD</t>
  </si>
  <si>
    <t>FortiAnalyzer-400C</t>
  </si>
  <si>
    <t>FAZ-400C</t>
  </si>
  <si>
    <t>FC-10-L0403-311-02-DD</t>
  </si>
  <si>
    <t>FC-10-L0403-247-02-DD</t>
  </si>
  <si>
    <t>FC-10-V0403-253-02-12</t>
  </si>
  <si>
    <t>FC-10-V0403-254-02-12</t>
  </si>
  <si>
    <t>FC-10-L0403-253-02-12</t>
  </si>
  <si>
    <t>FC-10-L0403-254-02-12</t>
  </si>
  <si>
    <t>SP-FAP221B-PA</t>
  </si>
  <si>
    <t xml:space="preserve">SP-FG1240B-RAIL </t>
  </si>
  <si>
    <t>Optional rack mount sliding rails for the FG-1240B and FG-1240B-DC. This rack mount rails will work with FortiManager/FortiAnalyzer/FortiMail-400C and other -400C series product.</t>
  </si>
  <si>
    <t>Optional rack mount sliding rails for the FG-1240B and FG-1240B-DC.</t>
  </si>
  <si>
    <t>FortiManager - VM License</t>
  </si>
  <si>
    <t>FortiScan - VM License</t>
  </si>
  <si>
    <t>FortiGate-VM software "virtual appliance" designed for VMware ESX and ESXi platforms.  2 x vCPU cores</t>
  </si>
  <si>
    <t>FortiGate-VM software "virtual appliance" designed for VMware ESX and ESXi platforms.  4 x vCPU cores</t>
  </si>
  <si>
    <t>FortiGate-VM software "virtual appliance" designed for VMware ESX and ESXi platforms.  8 x vCPU cores</t>
  </si>
  <si>
    <t>FortiMail-VM software "virtual appliance" designed for virtualization platforms. 8 x vCPU cores</t>
  </si>
  <si>
    <t>FortiMail-VM software "virtual appliance" designed for virtualization platforms. 4 x vCPU cores</t>
  </si>
  <si>
    <t xml:space="preserve">FortiMail-VM software "virtual appliance" designed for virtualization platforms. 2 x vCPU cores </t>
  </si>
  <si>
    <t>FSC-VM-20000-UG</t>
  </si>
  <si>
    <t>FG-800-BDL-900-DD</t>
  </si>
  <si>
    <t>FG-800-BDL-950-DD</t>
  </si>
  <si>
    <t>FG-800F-BDL-900-DD</t>
  </si>
  <si>
    <t>FG-800F-BDL-950-DD</t>
  </si>
  <si>
    <t>FC-10-01003-904-02-DD</t>
  </si>
  <si>
    <t>FC-10-01003-905-02-DD</t>
  </si>
  <si>
    <t>Next Generation Firewall: 8x5 FortiCare plus AV, IPS, &amp; Web</t>
  </si>
  <si>
    <t>Next Generation Firewall: 24x7 FortiCare plus AV, IPS, &amp; Web</t>
  </si>
  <si>
    <t>FC-10-01240-904-02-DD</t>
  </si>
  <si>
    <t>FC-10-01240-905-02-DD</t>
  </si>
  <si>
    <t>FC-10-01241-904-02-DD</t>
  </si>
  <si>
    <t>FC-10-01241-905-02-DD</t>
  </si>
  <si>
    <t>FC-10-03016-904-02-DD</t>
  </si>
  <si>
    <t>FC-10-03016-905-02-DD</t>
  </si>
  <si>
    <t>FC-10-03040-904-02-DD</t>
  </si>
  <si>
    <t>FC-10-03040-905-02-DD</t>
  </si>
  <si>
    <t>FC-10-03140-904-02-DD</t>
  </si>
  <si>
    <t>FC-10-03140-905-02-DD</t>
  </si>
  <si>
    <t>FC-10-03600-904-02-DD</t>
  </si>
  <si>
    <t>FC-10-03600-905-02-DD</t>
  </si>
  <si>
    <t>FC-10-03601-904-02-DD</t>
  </si>
  <si>
    <t>FC-10-03601-905-02-DD</t>
  </si>
  <si>
    <t>FC-10-03800-904-02-DD</t>
  </si>
  <si>
    <t>FC-10-03800-905-02-DD</t>
  </si>
  <si>
    <t>FC-10-03801-904-02-DD</t>
  </si>
  <si>
    <t>FC-10-03801-905-02-DD</t>
  </si>
  <si>
    <t>FC-10-03951-904-02-DD</t>
  </si>
  <si>
    <t>FC-10-03951-905-02-DD</t>
  </si>
  <si>
    <t>FC-10-50011-904-02-DD</t>
  </si>
  <si>
    <t>FC-10-50011-905-02-DD</t>
  </si>
  <si>
    <t>FC-10-50013-904-02-DD</t>
  </si>
  <si>
    <t>FC-10-50013-905-02-DD</t>
  </si>
  <si>
    <t>FC-10-05001-904-02-DD</t>
  </si>
  <si>
    <t>FC-10-05001-905-02-DD</t>
  </si>
  <si>
    <t>FC-10-50012-904-02-DD</t>
  </si>
  <si>
    <t>FC-10-50012-905-02-DD</t>
  </si>
  <si>
    <t>FC-10-50015-904-02-DD</t>
  </si>
  <si>
    <t>FC-10-50015-905-02-DD</t>
  </si>
  <si>
    <t>FC-10-W5203-904-02-DD</t>
  </si>
  <si>
    <t>FC-10-W5203-905-02-DD</t>
  </si>
  <si>
    <t>FC-10-05101-904-02-DD</t>
  </si>
  <si>
    <t>FC-10-05101-905-02-DD</t>
  </si>
  <si>
    <t>FC-10-05005-904-02-DD</t>
  </si>
  <si>
    <t>FC-10-05005-905-02-DD</t>
  </si>
  <si>
    <t>AMC module, single-width, 500 GB hard drive</t>
  </si>
  <si>
    <t xml:space="preserve">FortiMail -400C, 4 x 10/100/1000 ports, 2 x 1TB HDD </t>
  </si>
  <si>
    <t>FC-10-FVM02-904-02-DD</t>
  </si>
  <si>
    <t>FC-10-FVM02-905-02-DD</t>
  </si>
  <si>
    <t>FC-10-FVM04-904-02-DD</t>
  </si>
  <si>
    <t>FC-10-FVM04-905-02-DD</t>
  </si>
  <si>
    <t>FC-10-FVM08-904-02-DD</t>
  </si>
  <si>
    <t>FC-10-FVM08-905-02-DD</t>
  </si>
  <si>
    <t>FC-10-MMXD2-253-02-12</t>
  </si>
  <si>
    <t>FC-10-MMXD2-254-02-12</t>
  </si>
  <si>
    <t>Power Adaptor for the FortiAnalyzer-100A/B/C, FortiMail-100/100C and FortiManager-100/100C</t>
  </si>
  <si>
    <t xml:space="preserve"> Adaptors</t>
  </si>
  <si>
    <t>8x5 Support, Hardware Replacement, Firmware and General Upgrades</t>
  </si>
  <si>
    <t>24x7 Support, Advanced Hardware Replacement (NBD), Firmware and General Upgrades</t>
  </si>
  <si>
    <t>Hardware Unit, Hardware Replacement, Firmware and General Upgrades, 8x5 Support, VM&amp;C</t>
  </si>
  <si>
    <t>Hardware Replacement (NBD), Firmware and General Upgrades, 8x5 Support, Vulnerability Management and Compliance</t>
  </si>
  <si>
    <t>Advanced Hardware Replacement(NBD), Firmware and General Upgrades, 24x7 Support, Vulnerability Management and Compliance</t>
  </si>
  <si>
    <t>FP-10-PS001-923-02-12</t>
  </si>
  <si>
    <t>FP-10-PS001-923-02-06</t>
  </si>
  <si>
    <t>FP-10-PS001-923-02-03</t>
  </si>
  <si>
    <t>US Power Cord for FG-60C and FG-40C and FWF-40C</t>
  </si>
  <si>
    <t>UK Power Cord for FG-60C and FG-40C and FWF-40C</t>
  </si>
  <si>
    <t>EU Power Cord for FG-60C and FG-40C and FWF-40C</t>
  </si>
  <si>
    <t>AU Power Cord for FG-60C and FG-40C and FWF-40C</t>
  </si>
  <si>
    <t>FC-10-90201-913-02-12</t>
  </si>
  <si>
    <t>FT-02203</t>
  </si>
  <si>
    <t xml:space="preserve"> Classroom  Only</t>
  </si>
  <si>
    <t xml:space="preserve">FortiFone-450i Business VOIP SIP Phone, 10/100 Lan, 10/100 PC, PoE, with Power Adapter, 10 up to 34 lines with 2*FON-50e expansion modules </t>
  </si>
  <si>
    <t xml:space="preserve">FortiFone-550i Business VOIP SIP Phone, 10/100 Lan, 10/100 PC, PoE, with Power Adapter , 22 up to 46 lines with 2*FON-50e expansion modules </t>
  </si>
  <si>
    <t>FC-10-V0403-274-01-12</t>
  </si>
  <si>
    <t>FC-10-V1003-274-01-12</t>
  </si>
  <si>
    <t>FC-10-V3002-274-01-12</t>
  </si>
  <si>
    <t>FC-10-V3003-274-01-12</t>
  </si>
  <si>
    <t>FC-10-V4000-274-01-12</t>
  </si>
  <si>
    <t>FortiGate-600C-DC</t>
  </si>
  <si>
    <t>FG-600C-DC</t>
  </si>
  <si>
    <t>FG-600C-DC-BDL</t>
  </si>
  <si>
    <t>FG-600C-DC-BDL-900-DD</t>
  </si>
  <si>
    <t>FG-600C-DC-BDL-950-DD</t>
  </si>
  <si>
    <t>FortiGate-1000C-DC</t>
  </si>
  <si>
    <t>FG-1000C-DC</t>
  </si>
  <si>
    <t>FG-1000C-DC-BDL</t>
  </si>
  <si>
    <t>FG-1000C-DC-BDL-900-DD</t>
  </si>
  <si>
    <t>FG-1000C-DC-BDL-950-DD</t>
  </si>
  <si>
    <t>FORTIGATE-3240C</t>
  </si>
  <si>
    <t>FG-3240C</t>
  </si>
  <si>
    <t>FG-3240C-BDL</t>
  </si>
  <si>
    <t>FG-3240C-BDL-900-DD</t>
  </si>
  <si>
    <t>FG-3240C-BDL-950-DD</t>
  </si>
  <si>
    <t>FC-10-03240-274-01-12</t>
  </si>
  <si>
    <t>FC-10-03240-900-02-DD</t>
  </si>
  <si>
    <t>FC-10-03240-950-02-DD</t>
  </si>
  <si>
    <t>FC-10-03240-100-02-DD</t>
  </si>
  <si>
    <t>FC-10-03240-107-02-DD</t>
  </si>
  <si>
    <t>FC-10-03240-108-02-DD</t>
  </si>
  <si>
    <t>FC-10-03240-112-02-DD</t>
  </si>
  <si>
    <t>FC-10-03240-114-02-DD</t>
  </si>
  <si>
    <t>FC-10-03240-311-02-DD</t>
  </si>
  <si>
    <t>FC-10-03240-247-02-DD</t>
  </si>
  <si>
    <t>FC-10-03240-904-02-DD</t>
  </si>
  <si>
    <t>FC-10-03240-905-02-DD</t>
  </si>
  <si>
    <t>FC-10-03240-253-02-12</t>
  </si>
  <si>
    <t>FC-10-03240-254-02-12</t>
  </si>
  <si>
    <t>FC-10-03240-262-02-12</t>
  </si>
  <si>
    <t>FC-10-03240-263-02-12</t>
  </si>
  <si>
    <t>FC-10-03240-264-02-12</t>
  </si>
  <si>
    <t>FortiSwitch-124B-POE</t>
  </si>
  <si>
    <t>FS-124B-POE</t>
  </si>
  <si>
    <t>FC-10-W0124-247-02-DD</t>
  </si>
  <si>
    <t>SP-FG20C-PA-US</t>
  </si>
  <si>
    <t>SP-FG20C-PA-EU</t>
  </si>
  <si>
    <t>SP-FG20C-PA-UK</t>
  </si>
  <si>
    <t>SP-FG20C-PA-AU</t>
  </si>
  <si>
    <t>SP-FG20C-PA-BZ</t>
  </si>
  <si>
    <t>SP-FAP220B-PA-US</t>
  </si>
  <si>
    <t>SP-FAP220B-PA-EU</t>
  </si>
  <si>
    <t>SP-FAP220B-PA-UK</t>
  </si>
  <si>
    <t>SP-FAP220B-PA-AU</t>
  </si>
  <si>
    <t>SP-FAP220B-PA-KR</t>
  </si>
  <si>
    <t>SP-FAP222B-PA</t>
  </si>
  <si>
    <t xml:space="preserve">Power adaptor plug for US </t>
  </si>
  <si>
    <t xml:space="preserve">SP-ADAPTORPLUG-01-US </t>
  </si>
  <si>
    <t xml:space="preserve">Power adaptor plug for EU </t>
  </si>
  <si>
    <t xml:space="preserve">SP-ADAPTORPLUG-01-EU </t>
  </si>
  <si>
    <t xml:space="preserve">Power adaptor plug for UK </t>
  </si>
  <si>
    <t xml:space="preserve">SP-ADAPTORPLUG-01-UK </t>
  </si>
  <si>
    <t xml:space="preserve">Power adaptor plug for AU </t>
  </si>
  <si>
    <t xml:space="preserve">SP-ADAPTORPLUG-01-AU </t>
  </si>
  <si>
    <t>Power adaptor plug for BZ (Brazil)</t>
  </si>
  <si>
    <t xml:space="preserve">SP-ADAPTORPLUG-01-BZ </t>
  </si>
  <si>
    <t>FVC Power Supply (110-240v) 18VDC 1.5A - US</t>
  </si>
  <si>
    <t>Power Supply for FortiVoice FVC Phone Systems</t>
  </si>
  <si>
    <t>FVC-PSFVC-US</t>
  </si>
  <si>
    <t>FVC Power Supply (110-240v) 18VDC 1.5A - UK</t>
  </si>
  <si>
    <t>FVC-PSFVC-UK</t>
  </si>
  <si>
    <t>FVC Power Supply (110-240v) 18VDC 1.5A - EU</t>
  </si>
  <si>
    <t>FVC-PSFVC-EU</t>
  </si>
  <si>
    <t>FVC Power Supply (110-240v) 18VDC 1.5A - ZA</t>
  </si>
  <si>
    <t>FVC-PSFVC-ZA</t>
  </si>
  <si>
    <t>FVC Power Supply (110-240v) 18VDC 1.5A - AU</t>
  </si>
  <si>
    <t>FVC-PSFVC-AU</t>
  </si>
  <si>
    <t>FortiFone 350i/450i/550i Power Supply - NA</t>
  </si>
  <si>
    <t>FVC-PSFON-US</t>
  </si>
  <si>
    <t>FortiFone 350i/450i/550i Power Supply - UK</t>
  </si>
  <si>
    <t>FVC-PSFON-UK</t>
  </si>
  <si>
    <t>FortiFone 350i/450i/550i Power Supply - AU</t>
  </si>
  <si>
    <t>FVC-PSFON-AU</t>
  </si>
  <si>
    <t>FortiFone 350i/450i/550i Power Supply - EU</t>
  </si>
  <si>
    <t>FVC-PSFON-EU</t>
  </si>
  <si>
    <t>FON-450i and FON-550i Expansion Module</t>
  </si>
  <si>
    <t>FC-10-W5203-253-02-12</t>
  </si>
  <si>
    <t>FC-10-W5203-254-02-12</t>
  </si>
  <si>
    <t>FC-10-W5203-262-02-12</t>
  </si>
  <si>
    <t>FC-10-W5203-264-02-12</t>
  </si>
  <si>
    <t>FC-10-W5203-263-02-12</t>
  </si>
  <si>
    <t>AV, IPS/Application Control, Web, &amp; AS Service</t>
  </si>
  <si>
    <t xml:space="preserve">IPS/Application Control Service   </t>
  </si>
  <si>
    <t>FortiDNS Pricing Guide - CONFIDENTIAL</t>
  </si>
  <si>
    <t>2U appliance, 2 x 1  GbE (copper/fiber), 1 Gbps full duplex, single power supply, 1 TB HDD</t>
  </si>
  <si>
    <t>FC-10-01H00-311-02-DD</t>
  </si>
  <si>
    <t>FC-10-01H00-247-02-DD</t>
  </si>
  <si>
    <t xml:space="preserve">Classroom Only </t>
  </si>
  <si>
    <t>Console Cable for Fortinet devices with R45 console port</t>
  </si>
  <si>
    <t>FortiSwitch-248B-DPS 48 10/100/1000 Copper GigE plus 4 dual speed 1G/10G Fiber SFP+ ports Layer-2 switch</t>
  </si>
  <si>
    <t>FortiSwitch-548B 48 10GigE SFP+ ports top of rack Layer-2 switch</t>
  </si>
  <si>
    <t>FDD-100A</t>
  </si>
  <si>
    <t>FortiDDoS-100A</t>
  </si>
  <si>
    <t>FortiDDoS-200A</t>
  </si>
  <si>
    <t>FortiGate-300C-DC</t>
  </si>
  <si>
    <t>FortiGate-800C</t>
  </si>
  <si>
    <t>FG-800C</t>
  </si>
  <si>
    <t>FG-800C-BDL</t>
  </si>
  <si>
    <t>FG-800C-BDL-900-DD</t>
  </si>
  <si>
    <t>FG-800C-BDL-950-DD</t>
  </si>
  <si>
    <t>FC-10-00802-274-01-12</t>
  </si>
  <si>
    <t>FC-10-00802-900-02-DD</t>
  </si>
  <si>
    <t>FC-10-00802-950-02-DD</t>
  </si>
  <si>
    <t>FC-10-00802-100-02-DD</t>
  </si>
  <si>
    <t>FC-10-00802-107-02-DD</t>
  </si>
  <si>
    <t>FC-10-00802-108-02-DD</t>
  </si>
  <si>
    <t>FC-10-00802-112-02-DD</t>
  </si>
  <si>
    <t>FC-10-00802-114-02-DD</t>
  </si>
  <si>
    <t>FC-10-00802-311-02-DD</t>
  </si>
  <si>
    <t>FC-10-00802-247-02-DD</t>
  </si>
  <si>
    <t>FC-10-00802-253-02-12</t>
  </si>
  <si>
    <t>FC-10-00802-254-02-12</t>
  </si>
  <si>
    <t>FC-10-00802-262-02-12</t>
  </si>
  <si>
    <t>FC-10-00802-263-02-12</t>
  </si>
  <si>
    <t>FC-10-00802-264-02-12</t>
  </si>
  <si>
    <t>FG-300C-DC</t>
  </si>
  <si>
    <t>FG-300C-DC-BDL</t>
  </si>
  <si>
    <t>FG-300C-DC-BDL-900-DD</t>
  </si>
  <si>
    <t>FG-300C-DC-BDL-950-DD</t>
  </si>
  <si>
    <t>FDD-200A</t>
  </si>
  <si>
    <t>FC-10-02H00-311-02-DD</t>
  </si>
  <si>
    <t>FC-10-02H00-247-02-DD</t>
  </si>
  <si>
    <t>FortiGate-3950B-DC</t>
  </si>
  <si>
    <t>4U appliance, 2 Gbps full duplex, 
4 x 1  GbE (copper/fiber), dual power supply, 2 x 1 TB HDD RAID</t>
  </si>
  <si>
    <t>2 TB replacement drive for the FortiAnalyzer, FortiManager, FortiMail, and FortiDB series</t>
  </si>
  <si>
    <t>SP-D2TC</t>
  </si>
  <si>
    <t>FortiDDoS-300A</t>
  </si>
  <si>
    <t>FDD-300A</t>
  </si>
  <si>
    <t>FC-10-03H00-311-02-DD</t>
  </si>
  <si>
    <t>FC-10-03H00-247-02-DD</t>
  </si>
  <si>
    <t>FC-10-V0403-934-02-DD</t>
  </si>
  <si>
    <t>FC-10-V1003-934-02-DD</t>
  </si>
  <si>
    <t>FC-10-V3002-934-02-DD</t>
  </si>
  <si>
    <t>FC-10-V3003-934-02-DD</t>
  </si>
  <si>
    <t>FC-10-V4000-934-02-DD</t>
  </si>
  <si>
    <t>AC Power adaptor for FortiGate-20C, FortiWifi-20C with US power plug</t>
  </si>
  <si>
    <t>AC Power adaptor for FortiGate-20C, FortiWifi-20C with EU power plug</t>
  </si>
  <si>
    <t>AC Power adaptor for FortiGate-20C, FortiWifi-20C with UK power plug</t>
  </si>
  <si>
    <t>AC Power adaptor for FortiGate-20C, FortiWifi-20C with AU power plug</t>
  </si>
  <si>
    <t>AC Power adaptor for FortiGate-20C, FortiWifi-20C with BZ power plug (Brazil)</t>
  </si>
  <si>
    <t>AC Power Adaptor for FAP-210A, FAP-210B and FAP-220B with US power plug</t>
  </si>
  <si>
    <t>AC Power Adaptor for FAP-210A, FAP-210B and FAP-220B with EU power plug</t>
  </si>
  <si>
    <t>AC Power Adaptor for FAP-210A, FAP-210B and FAP-220B with UK power plug</t>
  </si>
  <si>
    <t>AC Power Adaptor for FAP-210A, FAP-210B and FAP-220B with AU power plug</t>
  </si>
  <si>
    <t>AC Power Adaptor for FAP-210A, FAP-210B and FAP-220B with KR (Korea) power plug</t>
  </si>
  <si>
    <t>AC Power Adaptor for FAP-221B. Regional adaptor plug SP-ADAPTORPLUG-01-XX must be ordered separately</t>
  </si>
  <si>
    <t>4U appliance, 3 Gbps full duplex, 6 x 1  GbE (copper/fiber), dual power supply, 2 x 1 TB HDD RAID</t>
  </si>
  <si>
    <t>FortiGate-5001C</t>
  </si>
  <si>
    <t>FG-5001C</t>
  </si>
  <si>
    <t>FG-5001C-BDL</t>
  </si>
  <si>
    <t>FG-5001C-BDL-900-DD</t>
  </si>
  <si>
    <t>FG-5001C-BDL-950-DD</t>
  </si>
  <si>
    <t>FC-10-50017-274-01-12</t>
  </si>
  <si>
    <t>FC-10-50017-904-02-DD</t>
  </si>
  <si>
    <t>FC-10-50017-905-02-DD</t>
  </si>
  <si>
    <t>FC-10-50017-900-02-DD</t>
  </si>
  <si>
    <t>FC-10-50017-950-02-DD</t>
  </si>
  <si>
    <t>FC-10-50017-100-02-DD</t>
  </si>
  <si>
    <t>FC-10-50017-107-02-DD</t>
  </si>
  <si>
    <t>FC-10-50017-108-02-DD</t>
  </si>
  <si>
    <t>FC-10-50017-112-02-DD</t>
  </si>
  <si>
    <t>FC-10-50017-114-02-DD</t>
  </si>
  <si>
    <t>FC-10-50017-311-02-DD</t>
  </si>
  <si>
    <t>FC-10-50017-247-02-DD</t>
  </si>
  <si>
    <t>FC-10-50017-253-02-12</t>
  </si>
  <si>
    <t>FC-10-50017-254-02-12</t>
  </si>
  <si>
    <t>FC-10-50017-262-02-12</t>
  </si>
  <si>
    <t>FC-10-50017-263-02-12</t>
  </si>
  <si>
    <t>FC-10-50017-264-02-12</t>
  </si>
  <si>
    <t>FortiAuthenticator - VM License</t>
  </si>
  <si>
    <t>FAC-VM-Base</t>
  </si>
  <si>
    <t>Base FortiAuthenticator-VM with 100 user license. Unlimited vCPU</t>
  </si>
  <si>
    <t>FAC-VM-100-UG</t>
  </si>
  <si>
    <t>FAC-VM-1000-UG</t>
  </si>
  <si>
    <t>FAC-VM-10000-UG</t>
  </si>
  <si>
    <t>FAC-VM-100000-UG</t>
  </si>
  <si>
    <t>FC1-10-0ACVM-248-02-12</t>
  </si>
  <si>
    <t>1 Year 24x7 FortiCare Contract (1 - 500 USERS)</t>
  </si>
  <si>
    <t>FC2-10-0ACVM-248-02-12</t>
  </si>
  <si>
    <t>1 Year 24x7 FortiCare Contract (1 - 1100 USERS)</t>
  </si>
  <si>
    <t>FC3-10-0ACVM-248-02-12</t>
  </si>
  <si>
    <t>1 Year 24x7 FortiCare Contract (1 - 5100 USERS)</t>
  </si>
  <si>
    <t>FC4-10-0ACVM-248-02-12</t>
  </si>
  <si>
    <t>1 Year 24x7 FortiCare Contract (1 - 10100 USERS)</t>
  </si>
  <si>
    <t>FC5-10-0ACVM-248-02-12</t>
  </si>
  <si>
    <t>1 Year 24x7 FortiCare Contract (1 - 50100 USERS)</t>
  </si>
  <si>
    <t>FC6-10-0ACVM-248-02-12</t>
  </si>
  <si>
    <t>1 Year 24x7 FortiCare Contract (1 - 100100 USERS)</t>
  </si>
  <si>
    <t>FWF-60CM-3G4G-B</t>
  </si>
  <si>
    <t>FortiWiFi-60CM-3G4G-B</t>
  </si>
  <si>
    <t>FWF-60CM-3G4G-B-BDL</t>
  </si>
  <si>
    <t>FWF-60CM-3G4G-B-BDL-950-DD</t>
  </si>
  <si>
    <t>FWF-60CM-3G4G-B-BDL-900-DD</t>
  </si>
  <si>
    <t>FC-10-060MB-274-01-12</t>
  </si>
  <si>
    <t>FC-10-060MB-900-02-DD</t>
  </si>
  <si>
    <t>FC-10-060MB-311-02-DD</t>
  </si>
  <si>
    <t>FC-10-060MB-950-02-DD</t>
  </si>
  <si>
    <t>FC-10-060MB-247-02-DD</t>
  </si>
  <si>
    <t>FC-10-060MB-253-02-12</t>
  </si>
  <si>
    <t>FC-10-060MB-254-02-12</t>
  </si>
  <si>
    <t>FC-10-060MB-262-02-12</t>
  </si>
  <si>
    <t>FC-10-060MB-263-02-12</t>
  </si>
  <si>
    <t>FC-10-060MB-264-02-12</t>
  </si>
  <si>
    <t>FortiGate-60C-SFP</t>
  </si>
  <si>
    <t>FG-60C-SFP</t>
  </si>
  <si>
    <t>FG-60C-SFP-BDL</t>
  </si>
  <si>
    <t>FG-60C-SFP-BDL-900-DD</t>
  </si>
  <si>
    <t>FG-60C-SFP-BDL-950-DD</t>
  </si>
  <si>
    <t>FortiAnalyzer-200D</t>
  </si>
  <si>
    <t>FAZ-200D</t>
  </si>
  <si>
    <t>FC-10-L0200-311-02-DD</t>
  </si>
  <si>
    <t>FC-10-L0200-247-02-DD</t>
  </si>
  <si>
    <t>FC-10-L0200-253-02-12</t>
  </si>
  <si>
    <t>FC-10-L0200-254-02-12</t>
  </si>
  <si>
    <t>FortiAuthenticator-200D</t>
  </si>
  <si>
    <t>FAC-200D</t>
  </si>
  <si>
    <t>FC-10-002H0-247-02-DD</t>
  </si>
  <si>
    <t>FC-10-01H00-253-02-12</t>
  </si>
  <si>
    <t>FC-10-01H00-254-02-12</t>
  </si>
  <si>
    <t>FC-10-02H00-253-02-12</t>
  </si>
  <si>
    <t>FC-10-02H00-254-02-12</t>
  </si>
  <si>
    <t>FC-10-03H00-253-02-12</t>
  </si>
  <si>
    <t>FC-10-03H00-254-02-12</t>
  </si>
  <si>
    <t>FC-10-N0400-253-02-12</t>
  </si>
  <si>
    <t>FC-10-N0400-254-02-12</t>
  </si>
  <si>
    <t>FC-10-N1000-253-02-12</t>
  </si>
  <si>
    <t>FC-10-N1000-254-02-12</t>
  </si>
  <si>
    <t>FC-10-E0400-253-02-12</t>
  </si>
  <si>
    <t>FC-10-E0400-254-02-12</t>
  </si>
  <si>
    <t>FC-10-E1000-253-02-12</t>
  </si>
  <si>
    <t>FC-10-E1000-254-02-12</t>
  </si>
  <si>
    <t>FC-10-E3000-253-02-12</t>
  </si>
  <si>
    <t>FC-10-E3000-254-02-12</t>
  </si>
  <si>
    <t>FC-10-B0400-253-02-12</t>
  </si>
  <si>
    <t>FC-10-B0400-254-02-12</t>
  </si>
  <si>
    <t>FC-10-B1000-253-02-12</t>
  </si>
  <si>
    <t>FC-10-B1000-254-02-12</t>
  </si>
  <si>
    <t>FC-10-B2000-253-02-12</t>
  </si>
  <si>
    <t>FC-10-B2000-254-02-12</t>
  </si>
  <si>
    <t>FC-10-B3000-253-02-12</t>
  </si>
  <si>
    <t>FC-10-B3000-254-02-12</t>
  </si>
  <si>
    <t>FC-10-002H0-253-02-12</t>
  </si>
  <si>
    <t>FC-10-002H0-254-02-12</t>
  </si>
  <si>
    <t>FC-10-004H0-253-02-12</t>
  </si>
  <si>
    <t>FC-10-004H0-254-02-12</t>
  </si>
  <si>
    <t>FC-10-001K0-253-02-12</t>
  </si>
  <si>
    <t>FC-10-001K0-254-02-12</t>
  </si>
  <si>
    <t>FC-10-003K0-253-02-12</t>
  </si>
  <si>
    <t>FC-10-003K0-254-02-12</t>
  </si>
  <si>
    <t>FortiManager-200D</t>
  </si>
  <si>
    <t>FMG-200D</t>
  </si>
  <si>
    <t>FC-10-M0200-311-02-DD</t>
  </si>
  <si>
    <t>FC-10-M0200-247-02-DD</t>
  </si>
  <si>
    <t>FC-10-M0200-253-02-12</t>
  </si>
  <si>
    <t>FC-10-M0200-254-02-12</t>
  </si>
  <si>
    <t>FortiMail-200D</t>
  </si>
  <si>
    <t>FML-200D</t>
  </si>
  <si>
    <t>FML-200D-BDL</t>
  </si>
  <si>
    <t>FML-200D-BDL-954-DD</t>
  </si>
  <si>
    <t>FML-200D-BDL-953-DD</t>
  </si>
  <si>
    <t>FC-10-00204-274-01-12</t>
  </si>
  <si>
    <t>FC-10-00204-954-02-DD</t>
  </si>
  <si>
    <t>FC-10-00204-953-02-DD</t>
  </si>
  <si>
    <t>FC-10-00204-311-02-DD</t>
  </si>
  <si>
    <t>FC-10-00204-247-02-DD</t>
  </si>
  <si>
    <t>FortiMail-200D, 4 x 10/100/1000 ports, 4GB RAM, 1 x 1TB Storage</t>
  </si>
  <si>
    <t>FC-10-00204-253-02-12</t>
  </si>
  <si>
    <t>FC-10-00204-254-02-12</t>
  </si>
  <si>
    <t>FRPS-100</t>
  </si>
  <si>
    <t xml:space="preserve">FORTINET PARTNERS: To utilize discounted partner pricing for employee training, please register your staff directly via the Fortinet OnLine Campus.(with a credit card) </t>
  </si>
  <si>
    <t>FTK-300-10</t>
  </si>
  <si>
    <t>FTK-300-20</t>
  </si>
  <si>
    <t>FTK-200-5</t>
  </si>
  <si>
    <t>Five pieces one-time password token, time based password generator. Perpetual license</t>
  </si>
  <si>
    <t>FTK-200-50</t>
  </si>
  <si>
    <t>Fifty pieces one-time password token, time based password generator. Perpetual license</t>
  </si>
  <si>
    <t>FTK-300-5</t>
  </si>
  <si>
    <t>FTK-300-50</t>
  </si>
  <si>
    <t>5 USB tokens for PKI certificate and client software. Perpetual license</t>
  </si>
  <si>
    <t>10 USB tokens for PKI certificate and client software. Perpetual license</t>
  </si>
  <si>
    <t>20 USB tokens for PKI certificate and client software. Perpetual license</t>
  </si>
  <si>
    <t>50 USB tokens for PKI certificate and client software. Perpetual license</t>
  </si>
  <si>
    <t>200 USB tokens for PKI certificate and client software. Perpetual license</t>
  </si>
  <si>
    <t>FortiTokenMobile</t>
  </si>
  <si>
    <t>Software one-time password tokens for iOS and Android mobile devices. Perpetual licenses for 5 users</t>
  </si>
  <si>
    <t>Software one-time password tokens for iOS and Android mobile devices. Perpetual licenses for 10 users</t>
  </si>
  <si>
    <t>Software one-time password tokens for iOS and Android mobile devices. Perpetual licenses for 20 users</t>
  </si>
  <si>
    <t>Software one-time password tokens for iOS and Android mobile devices. Perpetual licenses for 50 users</t>
  </si>
  <si>
    <t>Software one-time password tokens for iOS and Android mobile devices. Perpetual licenses for 200 users</t>
  </si>
  <si>
    <t>FTM-LIC-5</t>
  </si>
  <si>
    <t>FTM-LIC-10</t>
  </si>
  <si>
    <t>FTM-LIC-20</t>
  </si>
  <si>
    <t>FTM-LIC-50</t>
  </si>
  <si>
    <t>FTM-LIC-200</t>
  </si>
  <si>
    <t>FortiDB-400C</t>
  </si>
  <si>
    <t>FDB-400C</t>
  </si>
  <si>
    <t>FDB-400C-BDL</t>
  </si>
  <si>
    <t>FortiDB 400C, 10 database instances license included, 4 x 10/100/1000 ports, 4GB RAM, 1 x 1TB Storage</t>
  </si>
  <si>
    <t>FC-10-D0401-274-01-12</t>
  </si>
  <si>
    <t>FC-10-D0401-902-02-DD</t>
  </si>
  <si>
    <t>FC-10-D0401-957-02-DD</t>
  </si>
  <si>
    <t>FC-10-D0401-135-02-DD</t>
  </si>
  <si>
    <t>FC-10-D0401-311-02-DD</t>
  </si>
  <si>
    <t>FC-10-D0401-247-02-DD</t>
  </si>
  <si>
    <t>FC-10-D0401-253-02-12</t>
  </si>
  <si>
    <t>FC-10-D0401-254-02-12</t>
  </si>
  <si>
    <t>FON-600</t>
  </si>
  <si>
    <t>FON-860i</t>
  </si>
  <si>
    <t>FON-860i-H</t>
  </si>
  <si>
    <t>FON-600 Analog Phone</t>
  </si>
  <si>
    <t>FON-860i Base + Handset</t>
  </si>
  <si>
    <t>FON-860i Handset Only</t>
  </si>
  <si>
    <t>FortiFone-600</t>
  </si>
  <si>
    <t>FortiFone-860i</t>
  </si>
  <si>
    <t>FortiFone-860i-H</t>
  </si>
  <si>
    <t xml:space="preserve">IPv6 License for FBL-400  </t>
  </si>
  <si>
    <t xml:space="preserve">FBL-400-IP6-L </t>
  </si>
  <si>
    <t xml:space="preserve">FBL-1000-IP6-L    </t>
  </si>
  <si>
    <t xml:space="preserve">FBL-2000-IP6-L    </t>
  </si>
  <si>
    <t xml:space="preserve">FBL-3000-IP6-L    </t>
  </si>
  <si>
    <t>IPv6 License for FBL-1000</t>
  </si>
  <si>
    <t>IPv6 License for FBL-2000</t>
  </si>
  <si>
    <t>IPv6 License for FBL-3000</t>
  </si>
  <si>
    <t>FTK-300-200</t>
  </si>
  <si>
    <t>FortiVoice-40</t>
  </si>
  <si>
    <t>FVC-040</t>
  </si>
  <si>
    <t>FVC-40 Phone System: 2 FXO, 4 FXS ports, 40 Extensions, VoIP Trunking</t>
  </si>
  <si>
    <t>FVC-040-BDL-311-12</t>
  </si>
  <si>
    <t>Hardware plus 1 year 8x5 Forticare</t>
  </si>
  <si>
    <t>FC-10-T0040-311-02-DD</t>
  </si>
  <si>
    <t>FortiVoice-70</t>
  </si>
  <si>
    <t>FVC-070</t>
  </si>
  <si>
    <t>FVC-70 Phone System: 4 FXO, 8 FXS ports, 70 Extensions, VoIP Trunking</t>
  </si>
  <si>
    <t>FVC-070-BDL-311-12</t>
  </si>
  <si>
    <t>FC-10-T0070-311-02-DD</t>
  </si>
  <si>
    <t>FortiVoice-100</t>
  </si>
  <si>
    <t>FVC-100</t>
  </si>
  <si>
    <t>FVC-100 Phone System: 8 FXO, 4 FXS ports, 100 Extensions, VoIP Trunking</t>
  </si>
  <si>
    <t>FVC-100-BDL-311-12</t>
  </si>
  <si>
    <t>FC-10-T0100-311-02-DD</t>
  </si>
  <si>
    <t>FortiGate-VM software "virtual appliance" designed for Citrix XenServer &amp; Open Source Xen platforms.  1 x vCPU core, 512MB RAM only, extreme DB NOT supported</t>
  </si>
  <si>
    <t>FortiGate-VM software "virtual appliance" designed for Citrix XenServer &amp; Open Source Xen platforms.  1 x vCPU core.</t>
  </si>
  <si>
    <t>FortiGate-VM software "virtual appliance" designed for Citrix XenServer &amp; Open Source Xen platforms.  2 x vCPU cores.</t>
  </si>
  <si>
    <t>FortiGate-VM software "virtual appliance" designed for Citrix XenServer &amp; Open Source Xen platforms.  4 x vCPU cores.</t>
  </si>
  <si>
    <t>FG-600C, FG-800C, and FG-1000C AC Power Supply</t>
  </si>
  <si>
    <t>1 TB drive for FG-82C and FAZ-4000B</t>
  </si>
  <si>
    <t>FortiGate-VM software "virtual appliance" designed for Citrix XenServer &amp; Open Source Xen platforms.  8 x vCPU cores.</t>
  </si>
  <si>
    <t>FTK-200CD-20</t>
  </si>
  <si>
    <t xml:space="preserve"> Twenty pieces one-time password token, time based password generator shipped with encrypted seed file on CD. Perpetual license</t>
  </si>
  <si>
    <t>Fortinet Virtual Domain Pricing available for FortiGate-1240B, 1000C, and ALL FortiGate 3000, 5000 Products</t>
  </si>
  <si>
    <t xml:space="preserve">Remote Tuning and Optimization Service </t>
  </si>
  <si>
    <t xml:space="preserve">FP-10-00000-RT8-00-00 </t>
  </si>
  <si>
    <t>Remote Tuning and Optimization Service - up to one policy/ report, one time use only and expires 180 days from date of purchase</t>
  </si>
  <si>
    <t>Fortinet Virtual Domain Pricing available for any FortiGate 3950B, 5001B, 5101C and FortiSwitch-5203B</t>
  </si>
  <si>
    <t>FRPS-100 Redundant AC power supply, supports four FG-200B/300C/310B units</t>
  </si>
  <si>
    <t>FortiVoice-200D</t>
  </si>
  <si>
    <t>FVC-200D</t>
  </si>
  <si>
    <t>FVC-200D-BDL-311-12</t>
  </si>
  <si>
    <t>FortiVoice-200D-T</t>
  </si>
  <si>
    <t>FVC-200D-T</t>
  </si>
  <si>
    <t>FVC-200D-T-BDL-311-12</t>
  </si>
  <si>
    <t>FC-10-T0201-311-02-DD</t>
  </si>
  <si>
    <t>FC-10-T0200-311-02-DD</t>
  </si>
  <si>
    <t>FortiVoice-200D-T, 4 x 10/100/1000 ports, 4 x FXO, 1 x FXS, 1 x PRI, 4GB RAM, 1 x 1TB Storage</t>
  </si>
  <si>
    <t>FortiCam-20A</t>
  </si>
  <si>
    <t>FCM-20A</t>
  </si>
  <si>
    <t>FC-10-N0400-115-02-DD</t>
  </si>
  <si>
    <t>FC-10-N1000-115-02-DD</t>
  </si>
  <si>
    <t>FortiDNS - FortiGuard Domain Query Protection</t>
  </si>
  <si>
    <t>FortiVoice-200D, 4 x 10/100/1000 ports, 4GB RAM, 1 x 1TB Storage</t>
  </si>
  <si>
    <t>FortiGate-20C-ADSL-A</t>
  </si>
  <si>
    <t>FG-20C-ADSL-A</t>
  </si>
  <si>
    <t>FG-20C-ADSL-A-BDL</t>
  </si>
  <si>
    <t>FG-20C-ADSL-A-BDL-900-DD</t>
  </si>
  <si>
    <t>FG-20C-ADSL-A-BDL-950-DD</t>
  </si>
  <si>
    <t>FC-10-00023-274-01-12</t>
  </si>
  <si>
    <t>FC-10-00023-900-02-DD</t>
  </si>
  <si>
    <t>FC-10-00023-950-02-DD</t>
  </si>
  <si>
    <t>FC-10-00023-311-02-DD</t>
  </si>
  <si>
    <t>FC-10-00023-247-02-DD</t>
  </si>
  <si>
    <t>FortiWiFi-20C-ADSL-A</t>
  </si>
  <si>
    <t>FWF-20C-ADSL-A</t>
  </si>
  <si>
    <t>FWF-20C-ADSL-A-BDL</t>
  </si>
  <si>
    <t>FWF-20C-ADSL-A-BDL-900-DD</t>
  </si>
  <si>
    <t>FWF-20C-ADSL-A-BDL-950-DD</t>
  </si>
  <si>
    <t>FC-10-00024-274-01-12</t>
  </si>
  <si>
    <t>FC-10-00024-900-02-DD</t>
  </si>
  <si>
    <t>FC-10-00024-950-02-DD</t>
  </si>
  <si>
    <t>FC-10-00024-311-02-DD</t>
  </si>
  <si>
    <t>FC-10-00024-247-02-DD</t>
  </si>
  <si>
    <t>FC-10-00023-253-02-12</t>
  </si>
  <si>
    <t>FC-10-00023-254-02-12</t>
  </si>
  <si>
    <t>FC-10-00024-253-02-12</t>
  </si>
  <si>
    <t>FC-10-00024-254-02-12</t>
  </si>
  <si>
    <t>FC-10-00023-262-02-12</t>
  </si>
  <si>
    <t>FC-10-00023-263-02-12</t>
  </si>
  <si>
    <t>FC-10-00023-264-02-12</t>
  </si>
  <si>
    <t>FC-10-00024-262-02-12</t>
  </si>
  <si>
    <t>FC-10-00024-263-02-12</t>
  </si>
  <si>
    <t>FC-10-00024-264-02-12</t>
  </si>
  <si>
    <t>FC-10-E0400-100-02-DD</t>
  </si>
  <si>
    <t>FC-10-E1000-100-02-DD</t>
  </si>
  <si>
    <t>FC-10-E3000-100-02-DD</t>
  </si>
  <si>
    <t>FCC-FAC2K-LIC</t>
  </si>
  <si>
    <t>FCC-FAC10K-LIC</t>
  </si>
  <si>
    <t>FCC-FACUNL-LIC</t>
  </si>
  <si>
    <t>License for 2,000 FortiClient connections</t>
  </si>
  <si>
    <t>License for 10,000 FortiClient connections</t>
  </si>
  <si>
    <t>License for unlimited FortiClient connections</t>
  </si>
  <si>
    <t>FC-10-0514B-253-02-12</t>
  </si>
  <si>
    <t>FC-10-0514B-254-02-12</t>
  </si>
  <si>
    <t>FC-10-H4BSM-253-02-12</t>
  </si>
  <si>
    <t>FC-10-H4BSM-254-02-12</t>
  </si>
  <si>
    <t>FC7-10-0ACVM-248-02-12</t>
  </si>
  <si>
    <t>1 Year 24x7 FortiCare Contract (1 - 1M USERS)</t>
  </si>
  <si>
    <t>SP-FG600C-DC-PS</t>
  </si>
  <si>
    <t>FORTIGATE-3240C-DC</t>
  </si>
  <si>
    <t>FG-3240C-DC</t>
  </si>
  <si>
    <t>FG-3240C-DC-BDL</t>
  </si>
  <si>
    <t>FG-3240C-DC-BDL-900-DD</t>
  </si>
  <si>
    <t>FG-3240C-DC-BDL-950-DD</t>
  </si>
  <si>
    <t>FortiGate-3600C</t>
  </si>
  <si>
    <t>FG-3600C</t>
  </si>
  <si>
    <t>FG-3600C-BDL</t>
  </si>
  <si>
    <t>FG-3600C-BDL-900-DD</t>
  </si>
  <si>
    <t>FG-3600C-BDL-950-DD</t>
  </si>
  <si>
    <t>FC-10-03602-274-01-12</t>
  </si>
  <si>
    <t>FC-10-03602-904-02-DD</t>
  </si>
  <si>
    <t>FC-10-03602-905-02-DD</t>
  </si>
  <si>
    <t>FC-10-03602-900-02-DD</t>
  </si>
  <si>
    <t>FC-10-03602-950-02-DD</t>
  </si>
  <si>
    <t>FC-10-03602-100-02-DD</t>
  </si>
  <si>
    <t>FC-10-03602-107-02-DD</t>
  </si>
  <si>
    <t>FC-10-03602-108-02-DD</t>
  </si>
  <si>
    <t>FC-10-03602-112-02-DD</t>
  </si>
  <si>
    <t>FC-10-03602-114-02-DD</t>
  </si>
  <si>
    <t>FC-10-03602-311-02-DD</t>
  </si>
  <si>
    <t>FC-10-03602-247-02-DD</t>
  </si>
  <si>
    <t>FC-10-03602-253-02-12</t>
  </si>
  <si>
    <t>FC-10-03602-254-02-12</t>
  </si>
  <si>
    <t>FC-10-03602-262-02-12</t>
  </si>
  <si>
    <t>FC-10-03602-263-02-12</t>
  </si>
  <si>
    <t>FC-10-03602-264-02-12</t>
  </si>
  <si>
    <t>FortiAP-11C</t>
  </si>
  <si>
    <t>FAP-11C-A</t>
  </si>
  <si>
    <t>FAP-11C-C</t>
  </si>
  <si>
    <t>FAP-11C-E</t>
  </si>
  <si>
    <t>FAP-11C-I</t>
  </si>
  <si>
    <t>FAP-11C-N</t>
  </si>
  <si>
    <t>FAP-11C-K</t>
  </si>
  <si>
    <t>FAP-11C-S</t>
  </si>
  <si>
    <t>FAP-11C-T</t>
  </si>
  <si>
    <t>FAP-11C-W</t>
  </si>
  <si>
    <t>FC-10-P0011-311-02-DD</t>
  </si>
  <si>
    <t>FC-10-P0011-247-02-DD</t>
  </si>
  <si>
    <t>FortiAP-112B</t>
  </si>
  <si>
    <t>FAP-112B-A</t>
  </si>
  <si>
    <t>FAP-112B-C</t>
  </si>
  <si>
    <t>FAP-112B-E</t>
  </si>
  <si>
    <t>FAP-112B-I</t>
  </si>
  <si>
    <t>FAP-112B-N</t>
  </si>
  <si>
    <t>FAP-112B-K</t>
  </si>
  <si>
    <t>FAP-112B-S</t>
  </si>
  <si>
    <t>FAP-112B-T</t>
  </si>
  <si>
    <t>FAP-112B-W</t>
  </si>
  <si>
    <t>FC-10-P0112-311-02-DD</t>
  </si>
  <si>
    <t>FC-10-P0112-247-02-DD</t>
  </si>
  <si>
    <t>FAP-11C</t>
  </si>
  <si>
    <t>FAP-112B</t>
  </si>
  <si>
    <t>FC-10-P0011-253-02-12</t>
  </si>
  <si>
    <t>FC-10-P0112-253-02-12</t>
  </si>
  <si>
    <t>FC-10-P0011-254-02-12</t>
  </si>
  <si>
    <t>FC-10-P0112-254-02-12</t>
  </si>
  <si>
    <t>FortiAP-223B</t>
  </si>
  <si>
    <t>FAP-223B-A</t>
  </si>
  <si>
    <t>FAP-223B-C</t>
  </si>
  <si>
    <t>FAP-223B-E</t>
  </si>
  <si>
    <t>FAP-223B-I</t>
  </si>
  <si>
    <t>FAP-223B-N</t>
  </si>
  <si>
    <t>FAP-223B-K</t>
  </si>
  <si>
    <t>FAP-223B-S</t>
  </si>
  <si>
    <t>FAP-223B-T</t>
  </si>
  <si>
    <t>FAP-223B-W</t>
  </si>
  <si>
    <t>FC-10-P0224-311-02-DD</t>
  </si>
  <si>
    <t>FC-10-P0224-247-02-DD</t>
  </si>
  <si>
    <t>FAP-223B</t>
  </si>
  <si>
    <t>FC-10-P0224-253-02-12</t>
  </si>
  <si>
    <t>FC-10-P0224-254-02-12</t>
  </si>
  <si>
    <t>FortiAP-320B</t>
  </si>
  <si>
    <t>FAP-320B-A</t>
  </si>
  <si>
    <t>FAP-320B-C</t>
  </si>
  <si>
    <t>FAP-320B-E</t>
  </si>
  <si>
    <t>FAP-320B-I</t>
  </si>
  <si>
    <t>FAP-320B-N</t>
  </si>
  <si>
    <t>FAP-320B-K</t>
  </si>
  <si>
    <t>FAP-320B-S</t>
  </si>
  <si>
    <t>FAP-320B-T</t>
  </si>
  <si>
    <t>FAP-320B-W</t>
  </si>
  <si>
    <t>FC-10-P0320-311-02-DD</t>
  </si>
  <si>
    <t>FC-10-P0320-247-02-DD</t>
  </si>
  <si>
    <t>FAP-320B</t>
  </si>
  <si>
    <t>FC-10-P0320-253-02-12</t>
  </si>
  <si>
    <t>FC-10-P0320-254-02-12</t>
  </si>
  <si>
    <t>FortiSMS</t>
  </si>
  <si>
    <t>FS-348B</t>
  </si>
  <si>
    <t>FortiSwitch-348B</t>
  </si>
  <si>
    <t>FC-10-W0348-247-02-12</t>
  </si>
  <si>
    <t>License for 100 SMS text messages</t>
  </si>
  <si>
    <t xml:space="preserve"> FortiAuthenticator FortiClient SSO Mobility Agent License for 2,000 FortiClient connections (does not include FortiClient license)</t>
  </si>
  <si>
    <t xml:space="preserve"> FortiAuthenticator FortiClient SSO Mobility Agent License for 10,000 FortiClient connections (does not include FortiClient license)</t>
  </si>
  <si>
    <t xml:space="preserve"> FortiAuthenticator FortiClient SSO Mobility Agent  License for unlimited FortiClient connections (does not include FortiClient license)</t>
  </si>
  <si>
    <t>Indoor/outdoor, vandal proof, fixed dome camera, PoE, ceiling/wall mount</t>
  </si>
  <si>
    <t>DC Power Supply for FG-600C/1000C-DC</t>
  </si>
  <si>
    <t>FortiManager-4000D</t>
  </si>
  <si>
    <t>FMG-4000D</t>
  </si>
  <si>
    <t>FC-10-M4000-311-02-DD</t>
  </si>
  <si>
    <t>FC-10-M4000-247-02-DD</t>
  </si>
  <si>
    <t>FC-10-M4000-253-02-12</t>
  </si>
  <si>
    <t>FC-10-M4000-254-02-12</t>
  </si>
  <si>
    <t>FortiCloud</t>
  </si>
  <si>
    <t xml:space="preserve">FC-10-90801-131-02-12 </t>
  </si>
  <si>
    <t>FortiCarrier Upgrade</t>
  </si>
  <si>
    <t>FCR-UPG</t>
  </si>
  <si>
    <t>Support for Additional FortiVoice</t>
  </si>
  <si>
    <t>FortiClient License For FortiAuthenticator</t>
  </si>
  <si>
    <t>HW Product</t>
  </si>
  <si>
    <t>FortiClient License For FortiGate/WiFi</t>
  </si>
  <si>
    <t>FAZ-VM-BASE</t>
  </si>
  <si>
    <t>FAZ-VM-GB1</t>
  </si>
  <si>
    <t>FAZ-VM-GB5</t>
  </si>
  <si>
    <t>FAZ-VM-GB25</t>
  </si>
  <si>
    <t>FAZ-VM-GB100</t>
  </si>
  <si>
    <t>FC1-10-LV0VM-248-02-12</t>
  </si>
  <si>
    <t>1 Year 24x7 FortiCare Contract (for 1-5 GB Logs/Day)</t>
  </si>
  <si>
    <t>FC2-10-LV0VM-248-02-12</t>
  </si>
  <si>
    <t>1 Year 24x7 FortiCare Contract (for 1-11 GB Logs/Day)</t>
  </si>
  <si>
    <t>FC3-10-LV0VM-248-02-12</t>
  </si>
  <si>
    <t>1 Year 24x7 FortiCare Contract (for 1-26 GB Logs/Day)</t>
  </si>
  <si>
    <t>FC4-10-LV0VM-248-02-12</t>
  </si>
  <si>
    <t>1 Year 24x7 FortiCare Contract (for 1-Unlimited GB Logs/Day)</t>
  </si>
  <si>
    <t xml:space="preserve">FC-10-FNDN1-139-02-12 </t>
  </si>
  <si>
    <t>FortiGate-240D</t>
  </si>
  <si>
    <t>FG-240D</t>
  </si>
  <si>
    <t>FG-240D-BDL</t>
  </si>
  <si>
    <t>FG-240D-BDL-900-DD</t>
  </si>
  <si>
    <t>FG-240D-BDL-950-DD</t>
  </si>
  <si>
    <t>FC-10-00240-274-01-12</t>
  </si>
  <si>
    <t>FC-10-00240-900-02-DD</t>
  </si>
  <si>
    <t>FC-10-00240-950-02-DD</t>
  </si>
  <si>
    <t>FC-10-00240-100-02-DD</t>
  </si>
  <si>
    <t>FC-10-00240-107-02-DD</t>
  </si>
  <si>
    <t>FC-10-00240-108-02-DD</t>
  </si>
  <si>
    <t>FC-10-00240-112-02-DD</t>
  </si>
  <si>
    <t>FC-10-00240-114-02-DD</t>
  </si>
  <si>
    <t>FC-10-00240-311-02-DD</t>
  </si>
  <si>
    <t>FC-10-00240-247-02-DD</t>
  </si>
  <si>
    <t>FC-10-00240-262-02-12</t>
  </si>
  <si>
    <t>FC-10-00240-263-02-12</t>
  </si>
  <si>
    <t>FC-10-00240-264-02-12</t>
  </si>
  <si>
    <t>FAP-14C</t>
  </si>
  <si>
    <t>FC-10-00240-253-02-12</t>
  </si>
  <si>
    <t>FC-10-00240-254-02-12</t>
  </si>
  <si>
    <t>FC-10-P0014-253-02-12</t>
  </si>
  <si>
    <t>FC-10-P0014-254-02-12</t>
  </si>
  <si>
    <t>FAP-28C</t>
  </si>
  <si>
    <t>FC-10-P0028-253-02-12</t>
  </si>
  <si>
    <t>FC-10-P0028-254-02-12</t>
  </si>
  <si>
    <t>FortiSwitch-28C</t>
  </si>
  <si>
    <t>FortiSwitch-224B-POE</t>
  </si>
  <si>
    <t>FS-224B-POE</t>
  </si>
  <si>
    <t>FC-10-W0224-247-02-DD</t>
  </si>
  <si>
    <t>FS-28C</t>
  </si>
  <si>
    <t>FC-10-W0028-247-02-DD</t>
  </si>
  <si>
    <t>FortiManager-300D</t>
  </si>
  <si>
    <t>FMG-300D</t>
  </si>
  <si>
    <t>FC-10-M0300-311-02-DD</t>
  </si>
  <si>
    <t>FC-10-M0300-247-02-DD</t>
  </si>
  <si>
    <t>Manages up to 300 Fortinet network devices and Administrative Domains. Includes Global Policies.</t>
  </si>
  <si>
    <t>FC-10-M0300-253-02-12</t>
  </si>
  <si>
    <t>FC-10-M0300-254-02-12</t>
  </si>
  <si>
    <t>FortiAnalyzer-300D</t>
  </si>
  <si>
    <t>FAZ-300D</t>
  </si>
  <si>
    <t>FC-10-L0300-311-02-DD</t>
  </si>
  <si>
    <t>FC-10-L0300-247-02-DD</t>
  </si>
  <si>
    <t>FC-10-L0300-253-02-12</t>
  </si>
  <si>
    <t>FC-10-L0300-254-02-12</t>
  </si>
  <si>
    <t>FortiMail-3000D</t>
  </si>
  <si>
    <t>FML-3000D</t>
  </si>
  <si>
    <t>FortiMail-3000D, 4 x 10/100/1000 RJ45 Ports, 2 x GbE SFP Ports, 2 x 2TB HDD Storage</t>
  </si>
  <si>
    <t>FML-3000D-BDL</t>
  </si>
  <si>
    <t>FML-3000D-BDL-954-DD</t>
  </si>
  <si>
    <t>FML-3000D-BDL-953-DD</t>
  </si>
  <si>
    <t>FC-10-03014-274-01-12</t>
  </si>
  <si>
    <t>FC-10-03014-954-02-DD</t>
  </si>
  <si>
    <t>FC-10-03014-953-02-DD</t>
  </si>
  <si>
    <t>FC-10-03014-100-02-DD</t>
  </si>
  <si>
    <t>FC-10-03014-114-02-DD</t>
  </si>
  <si>
    <t>FC-10-03014-311-02-DD</t>
  </si>
  <si>
    <t>FC-10-03014-247-02-DD</t>
  </si>
  <si>
    <t>FC-10-03014-253-02-12</t>
  </si>
  <si>
    <t>FC-10-03014-254-02-12</t>
  </si>
  <si>
    <t>FortiWeb-3000D</t>
  </si>
  <si>
    <t>FC-10-V3004-933-02-DD</t>
  </si>
  <si>
    <t>FC-10-V3004-934-02-DD</t>
  </si>
  <si>
    <t>FC-10-V3004-274-01-12</t>
  </si>
  <si>
    <t>FWB-3000D</t>
  </si>
  <si>
    <t>FWB-3000D-BDL</t>
  </si>
  <si>
    <t>FortiWeb-3000D, 6 x 10/100/1000 RJ45 Ports, 2 x 10/100/1000 RJ45 Bypass Ports, 2 x 2TB HDD Storage</t>
  </si>
  <si>
    <t>FC-10-V3004-100-02-DD</t>
  </si>
  <si>
    <t>FC-10-V3004-137-02-DD</t>
  </si>
  <si>
    <t>FC-10-V3004-311-02-DD</t>
  </si>
  <si>
    <t>FC-10-V3004-247-02-DD</t>
  </si>
  <si>
    <t>FC-10-V3004-253-02-12</t>
  </si>
  <si>
    <t>FC-10-V3004-254-02-12</t>
  </si>
  <si>
    <t>FortiWeb-3000D-FSX</t>
  </si>
  <si>
    <t>FWB-3000D-FSX</t>
  </si>
  <si>
    <t>FWB-3000D-FSX-BDL</t>
  </si>
  <si>
    <t>FC-10-V3005-274-01-12</t>
  </si>
  <si>
    <t>FC-10-V3005-933-02-DD</t>
  </si>
  <si>
    <t>FC-10-V3005-934-02-DD</t>
  </si>
  <si>
    <t>FC-10-V3005-100-02-DD</t>
  </si>
  <si>
    <t>FC-10-V3005-137-02-DD</t>
  </si>
  <si>
    <t>FC-10-V3005-311-02-DD</t>
  </si>
  <si>
    <t>FC-10-V3005-247-02-DD</t>
  </si>
  <si>
    <t>FC-10-V3005-253-02-12</t>
  </si>
  <si>
    <t>FC-10-V3005-254-02-12</t>
  </si>
  <si>
    <t>FortiGate-60C-POE</t>
  </si>
  <si>
    <t>FG-60C-POE</t>
  </si>
  <si>
    <t>FG-60C-POE-BDL</t>
  </si>
  <si>
    <t>FG-60C-POE-BDL-900-DD</t>
  </si>
  <si>
    <t>FG-60C-POE-BDL-950-DD</t>
  </si>
  <si>
    <t>FC-10-0060P-274-01-12</t>
  </si>
  <si>
    <t>FC-10-0060P-900-02-DD</t>
  </si>
  <si>
    <t>FC-10-0060P-950-02-DD</t>
  </si>
  <si>
    <t>FC-10-0060P-311-02-DD</t>
  </si>
  <si>
    <t>FC-10-0060P-247-02-DD</t>
  </si>
  <si>
    <t>FC-10-0060P-253-02-12</t>
  </si>
  <si>
    <t>FC-10-0060P-254-02-12</t>
  </si>
  <si>
    <t>FC-10-0060P-262-02-12</t>
  </si>
  <si>
    <t>FC-10-0060P-263-02-12</t>
  </si>
  <si>
    <t>FC-10-0060P-264-02-12</t>
  </si>
  <si>
    <t>FortiGate-60D</t>
  </si>
  <si>
    <t>FC-10-V0403-140-02-DD</t>
  </si>
  <si>
    <t>FC-10-V1003-140-02-DD</t>
  </si>
  <si>
    <t>FC-10-V3002-140-02-DD</t>
  </si>
  <si>
    <t>FC-10-V3004-140-02-DD</t>
  </si>
  <si>
    <t>FC-10-V3003-140-02-DD</t>
  </si>
  <si>
    <t>FC-10-V3005-140-02-DD</t>
  </si>
  <si>
    <t>FC-10-V4000-140-02-DD</t>
  </si>
  <si>
    <t>FC-10-VVM02-140-02-DD</t>
  </si>
  <si>
    <t>FC-10-VVM04-140-02-DD</t>
  </si>
  <si>
    <t>FC-10-VVM08-140-02-DD</t>
  </si>
  <si>
    <t>FC-10-01H00-140-02-DD</t>
  </si>
  <si>
    <t>FC-10-02H00-140-02-DD</t>
  </si>
  <si>
    <t>FC-10-03H00-140-02-DD</t>
  </si>
  <si>
    <t>License certificate for 200 registered FortiClient for FG/FWF-60C, 60D, 80C &amp; 90D Series</t>
  </si>
  <si>
    <t xml:space="preserve">License certificate for 2,000 registered FortiClient  for FGT 100/200/300/600/800 series, FG-VM01/VM01-Xen, FG-VM02/VM02-Xen  </t>
  </si>
  <si>
    <t>License certificate for 8,000 registered FortiClient  for FG-1000/3000/5000 Series, FG-VM04/VM04-Xen, FG-VM08/VM08-Xen</t>
  </si>
  <si>
    <t>FCCL-C0102-LIC</t>
  </si>
  <si>
    <t>FCCL-C0103-LIC</t>
  </si>
  <si>
    <t>FCCL-C0105-LIC</t>
  </si>
  <si>
    <t>FortiCache-3000D</t>
  </si>
  <si>
    <t>FCH-3000D</t>
  </si>
  <si>
    <t>FC-10-E3001-100-02-DD</t>
  </si>
  <si>
    <t>FC-10-E3001-112-02-DD</t>
  </si>
  <si>
    <t>FC-10-E3001-247-02-DD</t>
  </si>
  <si>
    <t>FortiCache-3000D, 4 x 10/100/1000 RJ45 Ports, 2 x 10/100/1000 RJ45 Bypass Ports, 2 x GbE SFP Ports, 4 x 2TB HDD Storage</t>
  </si>
  <si>
    <t>FC-10-E3001-253-02-12</t>
  </si>
  <si>
    <t>FC-10-E3001-254-02-12</t>
  </si>
  <si>
    <t>FortiDNS-3000D</t>
  </si>
  <si>
    <t>FortiDNS-3000D, 4 x 10/100/1000 RJ45 Ports, 2 x GbE SFP Ports, 2 x 2TB HDD Storage</t>
  </si>
  <si>
    <t>FNS-3000D</t>
  </si>
  <si>
    <t>FC-10-N3000-247-02-DD</t>
  </si>
  <si>
    <t>FC-10-N3000-115-02-DD</t>
  </si>
  <si>
    <t>FC-10-N3000-253-02-12</t>
  </si>
  <si>
    <t>FC-10-N3000-254-02-12</t>
  </si>
  <si>
    <t>FortiScan-3000D</t>
  </si>
  <si>
    <t>FSC-3000D</t>
  </si>
  <si>
    <t>FSC-3000D-BDL</t>
  </si>
  <si>
    <t>FC-10-S3002-274-01-12</t>
  </si>
  <si>
    <t>FC-10-S3002-903-02-DD</t>
  </si>
  <si>
    <t>FC-10-S3002-962-02-DD</t>
  </si>
  <si>
    <t>FC-10-S3002-136-02-DD</t>
  </si>
  <si>
    <t>FC-10-S3002-311-02-DD</t>
  </si>
  <si>
    <t>FC-10-S3002-247-02-DD</t>
  </si>
  <si>
    <t>FC-10-S3002-253-02-12</t>
  </si>
  <si>
    <t>FC-10-S3002-254-02-12</t>
  </si>
  <si>
    <t xml:space="preserve">FP-10-PS001-924-02-06 </t>
  </si>
  <si>
    <t xml:space="preserve">FP-10-PS001-925-02-06 </t>
  </si>
  <si>
    <t xml:space="preserve">FP-10-PS001-924-02-12 </t>
  </si>
  <si>
    <t xml:space="preserve">FP-10-PS001-925-02-12 </t>
  </si>
  <si>
    <t>Resident Architect</t>
  </si>
  <si>
    <t>Resident Team Lead</t>
  </si>
  <si>
    <t xml:space="preserve">FortiAuthenticator-3000D </t>
  </si>
  <si>
    <t>FAC-3000D</t>
  </si>
  <si>
    <t>FC-10-003K1-247-02-DD</t>
  </si>
  <si>
    <t>FC-10-003K1-253-02-12</t>
  </si>
  <si>
    <t>FC-10-003K1-254-02-12</t>
  </si>
  <si>
    <t xml:space="preserve">FCL-10-90801-131-02-12 </t>
  </si>
  <si>
    <t>FC3-10-FPR00-022-30-DD</t>
  </si>
  <si>
    <t>FG100D Ear Bracket</t>
  </si>
  <si>
    <t>SP-EAR-FG100D</t>
  </si>
  <si>
    <t>FG600C Ear Bracket</t>
  </si>
  <si>
    <t>SP-EAR-FG600C</t>
  </si>
  <si>
    <t>FG1000C Ear Bracket</t>
  </si>
  <si>
    <t>SP-EAR-FG1000C</t>
  </si>
  <si>
    <t>FortiBalancer 2000, 2 x 10Gbps ports, 12 x 10/100/1000 ports, 4 x SFP ports (4 SX SFP included), Hardware Compression Card</t>
  </si>
  <si>
    <t xml:space="preserve"> 1TB replacement drive for FAZ, FMG, FML, FDB-2000B, FSC, FWB -1000B products SP-D1000</t>
  </si>
  <si>
    <t>FortiWeb-3000DFSX, 6 x 10/100/1000 RJ45 Ports, 2 x GbE SX Bypass Ports, 2 x 2TB HDD Storage</t>
  </si>
  <si>
    <t xml:space="preserve">FortiWeb-3000CFSX, 2 1G Fiber ports (SX) with bypass, 6 10/100/1000 RJ45 ports, 2 1TB Hard Drive   </t>
  </si>
  <si>
    <t>FSC-3000D – Vulnerability and Compliance Management supporting up to 20,000 Network Asset IP’s (4 x 10/100/1000 RJ45 Ports, 2 x GbE SFP Ports, 2 x 2TB HDD Storage)</t>
  </si>
  <si>
    <t>FortiAuthenticator-200D, Supports up to 500 Users and FortiTokens</t>
  </si>
  <si>
    <t>FortiAuthenticator-3000D, Supports up to 40,000 Users and FortiTokens</t>
  </si>
  <si>
    <t>FortiAuthenticator-1000C, Supports up to 10,000 Users and FortiTokens</t>
  </si>
  <si>
    <t>FortiAuthenticator-400C, Supports up to 2,000 Users and FortiTokens</t>
  </si>
  <si>
    <t>Level 1 AV, IPS, App Control updates (up to 3 incidents for each per month)</t>
  </si>
  <si>
    <t>Level 2 AV, IPS, App Control updates (up to 7 incidents for each per month)</t>
  </si>
  <si>
    <t>Level 3 AV, IPS, App Control updates (up to 7 incidents for each per month) and IPS Signature Lookup</t>
  </si>
  <si>
    <t>Ear bracket for FG-600C, FG-800C, FXX-200D</t>
  </si>
  <si>
    <t>Ear bracket for FG-100D</t>
  </si>
  <si>
    <t>Ear bracket for FG-1000C</t>
  </si>
  <si>
    <t>FG-60D</t>
  </si>
  <si>
    <t>FG-60D-BDL</t>
  </si>
  <si>
    <t>FG-60D-BDL-900-DD</t>
  </si>
  <si>
    <t>FG-60D-BDL-950-DD</t>
  </si>
  <si>
    <t>FC-10-0060D-274-01-12</t>
  </si>
  <si>
    <t>FC-10-0060D-900-02-DD</t>
  </si>
  <si>
    <t>FC-10-0060D-950-02-DD</t>
  </si>
  <si>
    <t>FC-10-0060D-311-02-DD</t>
  </si>
  <si>
    <t>FC-10-0060D-247-02-DD</t>
  </si>
  <si>
    <t>FortiWiFi-60D</t>
  </si>
  <si>
    <t>FWF-60D</t>
  </si>
  <si>
    <t>FWF-60D-BDL</t>
  </si>
  <si>
    <t>FWF-60D-BDL-900-DD</t>
  </si>
  <si>
    <t>FWF-60D-BDL-950-DD</t>
  </si>
  <si>
    <t>FC-10-0061D-274-01-12</t>
  </si>
  <si>
    <t>FC-10-0061D-900-02-DD</t>
  </si>
  <si>
    <t>FC-10-0061D-950-02-DD</t>
  </si>
  <si>
    <t>FC-10-0061D-311-02-DD</t>
  </si>
  <si>
    <t>FC-10-0061D-247-02-DD</t>
  </si>
  <si>
    <t>FC-10-0060D-253-02-12</t>
  </si>
  <si>
    <t>FC-10-0060D-254-02-12</t>
  </si>
  <si>
    <t>FC-10-0061D-253-02-12</t>
  </si>
  <si>
    <t>FC-10-0061D-254-02-12</t>
  </si>
  <si>
    <t>FC-10-0060D-262-02-12</t>
  </si>
  <si>
    <t>FC-10-0060D-263-02-12</t>
  </si>
  <si>
    <t>FC-10-0060D-264-02-12</t>
  </si>
  <si>
    <t>FC-10-0061D-262-02-12</t>
  </si>
  <si>
    <t>FC-10-0061D-263-02-12</t>
  </si>
  <si>
    <t>FC-10-0061D-264-02-12</t>
  </si>
  <si>
    <t>VM Licenses</t>
  </si>
  <si>
    <t>1 Year Subscription for 1 User to Fortinet Developer Network</t>
  </si>
  <si>
    <t>Manages up to 30 Fortinet network devices and Administrative Domains. Includes Global Policies.</t>
  </si>
  <si>
    <t>Manages up to 800 network devices and Administrative Domains. Includes Global Policies.</t>
  </si>
  <si>
    <t>Manages up to 4000 network devices and Administrative Domains. Includes Global Policies.</t>
  </si>
  <si>
    <t>SMS-LIC-100</t>
  </si>
  <si>
    <t>Base license for stackable FortiAnalyzer-VM (includes 1 GB/Day of Logs and 200 GB device quota)</t>
  </si>
  <si>
    <t>Adds 1 GB/Day of Logs and 200 GB of device quota to FortiAnalyzer-VM</t>
  </si>
  <si>
    <t>Adds 5 GB/Day of Logs and 1 TB of device quota to FortiAnalyzer-VM</t>
  </si>
  <si>
    <t>Adds 25 GB/Day of Logs and 8 TB of device quota to FortiAnalyzer-VM</t>
  </si>
  <si>
    <t>Adds 100 GB/Day of Logs and 16 TB of device quota to FortiAnalyzer-VM</t>
  </si>
  <si>
    <t>Up to 5 GB/Day of Logs, 1x 1TB HDD (1TB max capacity)</t>
  </si>
  <si>
    <t>Up to 15 GB/Day of Logs, 2x 2TB HDD (4TB max capacity)</t>
  </si>
  <si>
    <t>Up to 25 GB/Day of Logs, 1x 2TB HDD (8TB max capacity)</t>
  </si>
  <si>
    <t>Up to 75 GB/Day of Logs, 2x 2TB HDD (12TB max capacity)</t>
  </si>
  <si>
    <t>Up to 150 GB/Day of Logs, 6x 1TB HDD (24TB max capacity)</t>
  </si>
  <si>
    <t>Up to 150 GB/Day of Logs, 8x 2TB HDD (16TB max capacity)</t>
  </si>
  <si>
    <t xml:space="preserve">Replacement or additional 1 TB drive for FMG-3000C, FML/FAZ-2000B, FAZ/FWB/FMG-1000C </t>
  </si>
  <si>
    <t>FortiAnalyzer-3000D</t>
  </si>
  <si>
    <t>FAZ-3000D</t>
  </si>
  <si>
    <t>FC-10-L3003-311-02-DD</t>
  </si>
  <si>
    <t>FC-10-L3003-247-02-DD</t>
  </si>
  <si>
    <t>FC-10-L3003-253-02-12</t>
  </si>
  <si>
    <t>FC-10-L3003-254-02-12</t>
  </si>
  <si>
    <t>FWB-VM02 software "virtual appliance" for 2 CPU cores, designed for VMware ESX/ESXi platforms and Amazon AWS</t>
  </si>
  <si>
    <t>FWB-VM04 software "virtual appliance" for 4 CPU cores, designed for VMware ESX/ESXi platforms and Amazon AWS</t>
  </si>
  <si>
    <t>FWB-VM08 software "virtual appliance" for 8 CPU cores, designed for VMware ESX/ESXi platforms and Amazon AWS</t>
  </si>
  <si>
    <t>FortiAP-14C</t>
  </si>
  <si>
    <t>FAP-14C-A</t>
  </si>
  <si>
    <t>FAP-14C-C</t>
  </si>
  <si>
    <t>FAP-14C-E</t>
  </si>
  <si>
    <t>FAP-14C-I</t>
  </si>
  <si>
    <t>FAP-14C-N</t>
  </si>
  <si>
    <t>FAP-14C-K</t>
  </si>
  <si>
    <t>FAP-14C-S</t>
  </si>
  <si>
    <t>FAP-14C-T</t>
  </si>
  <si>
    <t>FAP-14C-W</t>
  </si>
  <si>
    <t>FC-10-P0014-311-02-DD</t>
  </si>
  <si>
    <t>FC-10-P0014-247-02-DD</t>
  </si>
  <si>
    <t>FortiAP-28C</t>
  </si>
  <si>
    <t>FAP-28C-A</t>
  </si>
  <si>
    <t>FAP-28C-C</t>
  </si>
  <si>
    <t>FAP-28C-E</t>
  </si>
  <si>
    <t>FAP-28C-I</t>
  </si>
  <si>
    <t>FAP-28C-N</t>
  </si>
  <si>
    <t>FAP-28C-K</t>
  </si>
  <si>
    <t>FAP-28C-S</t>
  </si>
  <si>
    <t>FAP-28C-T</t>
  </si>
  <si>
    <t>FAP-28C-W</t>
  </si>
  <si>
    <t>FC-10-P0028-311-02-DD</t>
  </si>
  <si>
    <t>FC-10-P0028-247-02-DD</t>
  </si>
  <si>
    <t>FWB-4000D</t>
  </si>
  <si>
    <t>FWB-4000D-BDL</t>
  </si>
  <si>
    <t>FortiWeb-4000D</t>
  </si>
  <si>
    <t>FC-10-V40001-247-02-DD</t>
  </si>
  <si>
    <t>FortiWeb-4000D, 6 x 10/100/1000 RJ45 Ports, 2 x 10/100/1000 RJ45 Bypass Ports, 2 x GbE SX Bypass Ports, 2 x 2TB HDD Storage</t>
  </si>
  <si>
    <t>FortiWeb Security Service for FortiWeb-4000D</t>
  </si>
  <si>
    <t>FortiWeb Security Service for FortiWeb-3000D</t>
  </si>
  <si>
    <t>FortiWeb Security Service for FortiWeb-3000D-FSX</t>
  </si>
  <si>
    <t>FortiAP Accessories</t>
  </si>
  <si>
    <t xml:space="preserve">	FAN-612R</t>
  </si>
  <si>
    <t>FAN-612N</t>
  </si>
  <si>
    <t>FAN-500N</t>
  </si>
  <si>
    <t>FAN-M22</t>
  </si>
  <si>
    <t>Pole/wall mount kit for FAN-500N and FAN-612N</t>
  </si>
  <si>
    <t>FortiVoice-40S</t>
  </si>
  <si>
    <t>FVC-040S</t>
  </si>
  <si>
    <t>FVC-40S Phone System: 40 Extensions, VoIP Trunking</t>
  </si>
  <si>
    <t>FC-10-T0041-311-02-DD</t>
  </si>
  <si>
    <t>FVC-040S-BDL-311-12</t>
  </si>
  <si>
    <t xml:space="preserve">FWB-4000D </t>
  </si>
  <si>
    <t>FC-10-V4001-253-02-12</t>
  </si>
  <si>
    <t>FC-10-V4001-254-02-12</t>
  </si>
  <si>
    <t>FortiAnalyzer-VM-100</t>
  </si>
  <si>
    <t>FC-10-LV100-248-02-12</t>
  </si>
  <si>
    <t>FortiAnalyzer-VM-400</t>
  </si>
  <si>
    <t>FC-10-LV400-248-02-12</t>
  </si>
  <si>
    <t>FortiAnalyzer-VM-1000</t>
  </si>
  <si>
    <t>FC-10-LV01K-248-02-12</t>
  </si>
  <si>
    <t>FortiAnalyzer-VM-2000</t>
  </si>
  <si>
    <t>FC-10-LV02K-248-02-12</t>
  </si>
  <si>
    <t>FortiAnalyzer-VM-4000</t>
  </si>
  <si>
    <t>FC-10-LV04K-248-02-12</t>
  </si>
  <si>
    <t>FortiAnalyzer-VM-UNL</t>
  </si>
  <si>
    <t>FC-10-LV0UL-248-02-DD</t>
  </si>
  <si>
    <t>Support for Additional FortiAnalyzer VM</t>
  </si>
  <si>
    <t xml:space="preserve">FP-10-00000-M10-00-00 </t>
  </si>
  <si>
    <t xml:space="preserve">Per Day Charge for Professional Service Consultant Off-Hour and Weekend (Onsite) </t>
  </si>
  <si>
    <t xml:space="preserve"> FAP Power adaptor</t>
  </si>
  <si>
    <t>Level 3 FortiGuard Premier Signature Service - 7 Incidents</t>
  </si>
  <si>
    <t>Level 2 FortiGuard Premier Signature Service - 7 Incidents</t>
  </si>
  <si>
    <t>Level 1 FortiGuard Premier Signature Service - 3 Incidents</t>
  </si>
  <si>
    <t>FC-10-V4001-274-01-12</t>
  </si>
  <si>
    <t>FC-10-V4001-933-02-DD</t>
  </si>
  <si>
    <t>FC-10-V4001-934-02-DD</t>
  </si>
  <si>
    <t>FC-10-V4001-140-02-DD</t>
  </si>
  <si>
    <t>FC-10-V4001-100-02-DD</t>
  </si>
  <si>
    <t>FC-10-V4001-137-02-DD</t>
  </si>
  <si>
    <t>FC-10-V4001-311-02-DD</t>
  </si>
  <si>
    <t>FAP-11C accessory plugs</t>
  </si>
  <si>
    <t>SP-ADAPTORPLUG-FAP11C</t>
  </si>
  <si>
    <t>FAP-11C replacement power adaptor plug for Australia, China, EU, UK, US.</t>
  </si>
  <si>
    <t>Dual Band - Dual concurrent radio controller based thin access point with smoke detector appearance- Radio 1 supports 802.11 a/b/g/n at 300Mbps and Radio 2 supports 802.11 b/g/n at 300Mpbs. Mounting Kit is included, but AC power adaptor is not included. IEEE 802.3af PoE power option. Region Code A</t>
  </si>
  <si>
    <t>Dual Band - Dual concurrent radio controller based thin access point with smoke detector appearance- Radio 1 supports 802.11 a/b/g/n at 300Mbps and Radio 2 supports 802.11 b/g/n at 300Mpbs. Mounting Kit is included, but AC power adaptor is not included. IEEE 802.3af PoE power option. Region Code C</t>
  </si>
  <si>
    <t>Dual Band - Dual concurrent radio controller based thin access point with smoke detector appearance- Radio 1 supports 802.11 a/b/g/n at 300Mbps and Radio 2 supports 802.11 b/g/n at 300Mpbs. Mounting Kit is included, but AC power adaptor is not included. IEEE 802.3af PoE power option. Region Code E</t>
  </si>
  <si>
    <t>Dual Band - Dual concurrent radio controller based thin access point with smoke detector appearance- Radio 1 supports 802.11 a/b/g/n at 300Mbps and Radio 2 supports 802.11 b/g/n at 300Mpbs. Mounting Kit is included, but AC power adaptor is not included. IEEE 802.3af PoE power option. Region Code I</t>
  </si>
  <si>
    <t>Dual Band - Dual concurrent radio controller based thin access point with smoke detector appearance- Radio 1 supports 802.11 a/b/g/n at 300Mbps and Radio 2 supports 802.11 b/g/n at 300Mpbs. Mounting Kit is included, but AC power adaptor is not included. IEEE 802.3af PoE power option. Region Code J</t>
  </si>
  <si>
    <t>Dual Band - Dual concurrent radio controller based thin access point with smoke detector appearance- Radio 1 supports 802.11 a/b/g/n at 300Mbps and Radio 2 supports 802.11 b/g/n at 300Mpbs. Mounting Kit is included, but AC power adaptor is not included. IEEE 802.3af PoE power option. Region Code N</t>
  </si>
  <si>
    <t>Dual Band - Dual concurrent radio controller based thin access point with smoke detector appearance- Radio 1 supports 802.11 a/b/g/n at 300Mbps and Radio 2 supports 802.11 b/g/n at 300Mpbs. Mounting Kit is included, but AC power adaptor is not included. IEEE 802.3af PoE power option. Region Code K</t>
  </si>
  <si>
    <t>Dual Band - Dual concurrent radio controller based thin access point with smoke detector appearance- Radio 1 supports 802.11 a/b/g/n at 300Mbps and Radio 2 supports 802.11 b/g/n at 300Mpbs. Mounting Kit is included, but AC power adaptor is not included. IEEE 802.3af PoE power option. Region Code S</t>
  </si>
  <si>
    <t>Dual Band - Dual concurrent radio controller based thin access point with smoke detector appearance- Radio 1 supports 802.11 a/b/g/n at 300Mbps and Radio 2 supports 802.11 b/g/n at 300Mpbs. Mounting Kit is included, but AC power adaptor is not included. IEEE 802.3af PoE power option. Region Code T</t>
  </si>
  <si>
    <t>Dual Band - Dual concurrent radio controller based thin access point with smoke detector appearance- Radio 1 supports 802.11 a/b/g/n at 300Mbps and Radio 2 supports 802.11 b/g/n at 300Mpbs. Mounting Kit is included, but AC power adaptor is not included. IEEE 802.3af PoE power option. Region Code W</t>
  </si>
  <si>
    <t>Dual Band - Dual concurrent radio controller based thin access point with smoke detector appearance- Radio 1 supports 802.11 a/n at 300Mbps and Radio 2 supports 802.11 b/g/n at 300Mpbs. IEEE 802.3af PoE power option, external antenna. Region Code A</t>
  </si>
  <si>
    <t>Dual Band - Dual concurrent radio controller based thin access point with smoke detector appearance- Radio 1 supports 802.11 a/n at 300Mbps and Radio 2 supports 802.11 b/g/n at 300Mpbs. IEEE 802.3af PoE power option, external antenna. Region Code C</t>
  </si>
  <si>
    <t>Dual Band - Dual concurrent radio controller based thin access point with smoke detector appearance- Radio 1 supports 802.11 a/n at 300Mbps and Radio 2 supports 802.11 b/g/n at 300Mpbs. IEEE 802.3af PoE power option, external antenna. Region Code E</t>
  </si>
  <si>
    <t>Dual Band - Dual concurrent radio controller based thin access point with smoke detector appearance- Radio 1 supports 802.11 a/n at 300Mbps and Radio 2 supports 802.11 b/g/n at 300Mpbs. IEEE 802.3af PoE power option, external antenna. Region Code I</t>
  </si>
  <si>
    <t>Dual Band - Dual concurrent radio controller based thin access point with smoke detector appearance- Radio 1 supports 802.11 a/n at 300Mbps and Radio 2 supports 802.11 b/g/n at 300Mpbs. IEEE 802.3af PoE power option, external antenna. Region Code N</t>
  </si>
  <si>
    <t>Dual Band - Dual concurrent radio controller based thin access point with smoke detector appearance- Radio 1 supports 802.11 a/n at 300Mbps and Radio 2 supports 802.11 b/g/n at 300Mpbs. IEEE 802.3af PoE power option, external antenna. Region Code K</t>
  </si>
  <si>
    <t>Dual Band - Dual concurrent radio controller based thin access point with smoke detector appearance- Radio 1 supports 802.11 a/n at 300Mbps and Radio 2 supports 802.11 b/g/n at 300Mpbs. IEEE 802.3af PoE power option, external antenna. Region Code S</t>
  </si>
  <si>
    <t>Dual Band - Dual concurrent radio controller based thin access point with smoke detector appearance- Radio 1 supports 802.11 a/n at 300Mbps and Radio 2 supports 802.11 b/g/n at 300Mpbs. IEEE 802.3af PoE power option, external antenna. Region Code T</t>
  </si>
  <si>
    <t>Dual Band - Dual concurrent radio controller based thin access point with smoke detector appearance- Radio 1 supports 802.11 a/n at 300Mbps and Radio 2 supports 802.11 b/g/n at 300Mpbs. IEEE 802.3af PoE power option, external antenna. Region Code W</t>
  </si>
  <si>
    <t>Dual Band - Dual radio controller based thin access point with internal antennas- 3x3 MIMO triple stream supports 450Mbps on each radio (one at 2.4Ghz and one at 5Ghz) Dual redundant PoE powered. Region Code A</t>
  </si>
  <si>
    <t>Dual Band - Dual radio controller based thin access point with internal antennas- 3x3 MIMO triple stream supports 450Mbps on each radio (one at 2.4Ghz and one at 5Ghz) Dual redundant PoE powered. Region Code C</t>
  </si>
  <si>
    <t>Dual Band - Dual radio controller based thin access point with internal antennas- 3x3 MIMO triple stream supports 450Mbps on each radio (one at 2.4Ghz and one at 5Ghz) Dual redundant PoE powered. Region Code E</t>
  </si>
  <si>
    <t>Dual Band - Dual radio controller based thin access point with internal antennas- 3x3 MIMO triple stream supports 450Mbps on each radio (one at 2.4Ghz and one at 5Ghz) Dual redundant PoE powered. Region Code I</t>
  </si>
  <si>
    <t>Dual Band - Dual radio controller based thin access point with internal antennas- 3x3 MIMO triple stream supports 450Mbps on each radio (one at 2.4Ghz and one at 5Ghz) Dual redundant PoE powered. Region Code N</t>
  </si>
  <si>
    <t>Dual Band - Dual radio controller based thin access point with internal antennas- 3x3 MIMO triple stream supports 450Mbps on each radio (one at 2.4Ghz and one at 5Ghz) Dual redundant PoE powered. Region Code K</t>
  </si>
  <si>
    <t>Dual Band - Dual radio controller based thin access point with internal antennas- 3x3 MIMO triple stream supports 450Mbps on each radio (one at 2.4Ghz and one at 5Ghz) Dual redundant PoE powered. Region Code S</t>
  </si>
  <si>
    <t>Dual Band - Dual radio controller based thin access point with internal antennas- 3x3 MIMO triple stream supports 450Mbps on each radio (one at 2.4Ghz and one at 5Ghz) Dual redundant PoE powered. Region Code T</t>
  </si>
  <si>
    <t>Dual Band - Dual radio controller based thin access point with internal antennas- 3x3 MIMO triple stream supports 450Mbps on each radio (one at 2.4Ghz and one at 5Ghz) Dual redundant PoE powered. Region Code W</t>
  </si>
  <si>
    <t>FORTIAP-222B Outdoor High-Power -- Dual Band, Dual concurrent radio controller based thin access point - Waterproof IP67 - Radio 1 supports 802.11 a/n at 300Mbps and Radio 2 supports 802.11 b/g/n at 300Mpbs. Includes mounting kit, PoE power injector and AC adaptor.  Region Code A</t>
  </si>
  <si>
    <t>FORTIAP-222B Outdoor High-Power -- Dual Band, Dual concurrent radio controller based thin access point - Waterproof IP67 - Radio 1 supports 802.11 a/n at 300Mbps and Radio 2 supports 802.11 b/g/n at 300Mpbs. Includes mounting kit, PoE power injector and AC adaptor.  Region Code C</t>
  </si>
  <si>
    <t>FORTIAP-222B Outdoor High-Power -- Dual Band, Dual concurrent radio controller based thin access point - Waterproof IP67 - Radio 1 supports 802.11 a/n at 300Mbps and Radio 2 supports 802.11 b/g/n at 300Mpbs. Includes mounting kit, PoE power injector and AC adaptor.  Region Code E</t>
  </si>
  <si>
    <t>FORTIAP-222B Outdoor High-Power -- Dual Band, Dual concurrent radio controller based thin access point - Waterproof IP67 - Radio 1 supports 802.11 a/n at 300Mbps and Radio 2 supports 802.11 b/g/n at 300Mpbs. Includes mounting kit, PoE power injector and AC adaptor.  Region Code I</t>
  </si>
  <si>
    <t>FORTIAP-222B Outdoor High-Power -- Dual Band, Dual concurrent radio controller based thin access point - Waterproof IP67 - Radio 1 supports 802.11 a/n at 300Mbps and Radio 2 supports 802.11 b/g/n at 300Mpbs. Includes mounting kit, PoE power injector and AC adaptor.  Region Code N</t>
  </si>
  <si>
    <t>FORTIAP-222B Outdoor High-Power -- Dual Band, Dual concurrent radio controller based thin access point - Waterproof IP67 - Radio 1 supports 802.11 a/n at 300Mbps and Radio 2 supports 802.11 b/g/n at 300Mpbs. Includes mounting kit, PoE power injector and AC adaptor.  Region Code K</t>
  </si>
  <si>
    <t>FORTIAP-222B Outdoor High-Power -- Dual Band, Dual concurrent radio controller based thin access point - Waterproof IP67 - Radio 1 supports 802.11 a/n at 300Mbps and Radio 2 supports 802.11 b/g/n at 300Mpbs. Includes mounting kit, PoE power injector and AC adaptor.  Region Code S</t>
  </si>
  <si>
    <t>FORTIAP-222B Outdoor High-Power -- Dual Band, Dual concurrent radio controller based thin access point - Waterproof IP67 - Radio 1 supports 802.11 a/n at 300Mbps and Radio 2 supports 802.11 b/g/n at 300Mpbs. Includes mounting kit, PoE power injector and AC adaptor.  Region Code T</t>
  </si>
  <si>
    <t>FORTIAP-222B Outdoor High-Power -- Dual Band, Dual concurrent radio controller based thin access point - Waterproof IP67 - Radio 1 supports 802.11 a/n at 300Mbps and Radio 2 supports 802.11 b/g/n at 300Mpbs. Includes mounting kit, PoE power injector and AC adaptor.  Region Code W</t>
  </si>
  <si>
    <t>Rack mount tray for FortiGate/FortiWiFi-60D, FortiGate-60C, FortiWiFi-60C/CM, FortiGate-50B/51B, FortiWiFi-50B and FortiGate/WiFi 20C and 40C</t>
  </si>
  <si>
    <t>FG310B, FG300C, 200B</t>
  </si>
  <si>
    <t xml:space="preserve">Rack mount sliding rails for FG-1000C, FG-3040B, FG-3240B, and 3140B (AC and DC) </t>
  </si>
  <si>
    <t>FG-60C and FWF-60C, FG-40C and FWF-40C, and FG-60D</t>
  </si>
  <si>
    <t>Power Adaptor for the FortiGate-60C, FortiWifi-60C, FortiGate-40C and FortiWifi-40C, and FG-60D</t>
  </si>
  <si>
    <t>FS-448B</t>
  </si>
  <si>
    <t>FortiSwitch-448B</t>
  </si>
  <si>
    <t>FC-10-W0448-247-02-12</t>
  </si>
  <si>
    <t>FWB-1000D</t>
  </si>
  <si>
    <t>FortiWeb-1000D</t>
  </si>
  <si>
    <t>FWB-1000D-BDL</t>
  </si>
  <si>
    <t>FortiWeb-1000D, 6 x 10/100/1000 RJ45 ports(2 pair bypass), 2 x SFP GbE ports, 32GB RAM, 2 x 2TB Storage</t>
  </si>
  <si>
    <t>FC-10-V1004-274-01-12</t>
  </si>
  <si>
    <t>FC-10-V1004-933-02-DD</t>
  </si>
  <si>
    <t>FC-10-V1004-934-02-DD</t>
  </si>
  <si>
    <t>FC-10-V1004-140-02-DD</t>
  </si>
  <si>
    <t>FC-10-V1004-100-02-DD</t>
  </si>
  <si>
    <t>FC-10-V1004-137-02-DD</t>
  </si>
  <si>
    <t>FC-10-V1004-311-02-DD</t>
  </si>
  <si>
    <t>FC-10-V1004-247-02-DD</t>
  </si>
  <si>
    <t>FC-10-V1004-253-02-12</t>
  </si>
  <si>
    <t>FC-10-V1004-254-02-12</t>
  </si>
  <si>
    <t>FML-1000D</t>
  </si>
  <si>
    <t>FortiMail-1000D</t>
  </si>
  <si>
    <t>FML-1000D-BDL</t>
  </si>
  <si>
    <t>FML-1000D-BDL-954-DD</t>
  </si>
  <si>
    <t>FML-1000D-BDL-953-DD</t>
  </si>
  <si>
    <t>FC-10-01013-274-01-12</t>
  </si>
  <si>
    <t>FC-10-01013-954-02-DD</t>
  </si>
  <si>
    <t>FC-10-01013-953-02-DD</t>
  </si>
  <si>
    <t>FC-10-01013-100-02-DD</t>
  </si>
  <si>
    <t>FC-10-01013-114-02-DD</t>
  </si>
  <si>
    <t>FC-10-01013-311-02-DD</t>
  </si>
  <si>
    <t>FC-10-01013-247-02-DD</t>
  </si>
  <si>
    <t>Quad Core CPU, Redundant Power, 6 x 10/100/1000 Ports, 2 x SFP GbE Ports, 2 x 2TB HDD</t>
  </si>
  <si>
    <t>FC-10-01013-253-02-12</t>
  </si>
  <si>
    <t>FC-10-01013-254-02-12</t>
  </si>
  <si>
    <t>FortiVoice-100T</t>
  </si>
  <si>
    <t>FVC-100T</t>
  </si>
  <si>
    <t>FVC-100T-BDL-311-12</t>
  </si>
  <si>
    <t>FC-10-T0101-311-02-DD</t>
  </si>
  <si>
    <t>FVC-100T Phone System: 1 T1/E1, 2 FXO, 4 FXS ports, 100 Extensions, VoIP Trunking</t>
  </si>
  <si>
    <t>FortiRecorder</t>
  </si>
  <si>
    <t>FortiRecorder-200D</t>
  </si>
  <si>
    <t>FRC-200D</t>
  </si>
  <si>
    <t>FC-10-K0201-311-02-DD</t>
  </si>
  <si>
    <t>FC-10-K0201-247-02-DD</t>
  </si>
  <si>
    <t>FortiRecorder-200D, 4 x 10/100/1000 ports, 4GB RAM, 1 x 1TB Storage</t>
  </si>
  <si>
    <t>Base license for stackable FortiManager-VM. Supports up to 10 FortiGate devices/Administrative Domains, 1 GB/Day of logs and 100 GB device quota. Includes Global Policies.</t>
  </si>
  <si>
    <t>Course #201:  FortiGate Multi-Threat Security Systems I - 2 days 
(One FCNSA voucher included)</t>
  </si>
  <si>
    <t>Course #301:  FortiGate Mult-Threat Security Systems II - 3 days.
(One FCNSP Exam Voucher Included)</t>
  </si>
  <si>
    <t>FT-201301</t>
  </si>
  <si>
    <t>Classroom or OnLine Training</t>
  </si>
  <si>
    <t>Course #201 and Course #301 Combined
(One FCNSA and one FCNSP voucher included)</t>
  </si>
  <si>
    <t>Private Training
(On-site or On-Line)</t>
  </si>
  <si>
    <t>FT-ONLINEMOD</t>
  </si>
  <si>
    <t>Online Only</t>
  </si>
  <si>
    <t>Online Module</t>
  </si>
  <si>
    <t>Course #203:  Fast and Secure Wireless - 1 day</t>
  </si>
  <si>
    <t>Onsite or online private training.  
Training Services Quote is required.  Price is calculated as: "___ Students X ___  Days X ___(price per day) = ___ (total amount)"</t>
  </si>
  <si>
    <t>FTK-200CD-10</t>
  </si>
  <si>
    <t>FortiToken OTP hardware generator shipped with CD containing encrypted seed file - 10 pack</t>
  </si>
  <si>
    <t>FTK-200CD-50</t>
  </si>
  <si>
    <t>FTK-200CD-100</t>
  </si>
  <si>
    <t>FortiToken OTP hardware generator shipped with CD containing encrypted seed file - 50 pack</t>
  </si>
  <si>
    <t>FortiToken OTP hardware generator shipped with CD containing encrypted seed file - 100 pack</t>
  </si>
  <si>
    <t>FTK-200-100</t>
  </si>
  <si>
    <t>One hundred pieces one-time password token, time based password generator. Perpetual license.</t>
  </si>
  <si>
    <t>FortiFone-260i</t>
  </si>
  <si>
    <t>Entry-level IP phone with 4 programmable keys, power adapter and 10/100 LAN and PC connections.</t>
  </si>
  <si>
    <t>FON-260i</t>
  </si>
  <si>
    <t>FortiFone-360i</t>
  </si>
  <si>
    <t xml:space="preserve">FON-360i </t>
  </si>
  <si>
    <t>IP phone with 6 programmable keys, PoE and 10/100 LAN and PC connections.</t>
  </si>
  <si>
    <t>FortiFone-460i</t>
  </si>
  <si>
    <t xml:space="preserve">FON-460i </t>
  </si>
  <si>
    <t>IP phone with 10 programmable keys, PoE and 10/100/1000 LAN and PC connections.</t>
  </si>
  <si>
    <t>FortiFone-560i</t>
  </si>
  <si>
    <t xml:space="preserve">FON-560i </t>
  </si>
  <si>
    <t>IP phone with 22 programmable keys, PoE and 10/100/1000 LAN and PC connections.</t>
  </si>
  <si>
    <t>FortiCache-VM01</t>
  </si>
  <si>
    <t>FCH-VM01</t>
  </si>
  <si>
    <t>FC-10-EVM01-100-02-DD</t>
  </si>
  <si>
    <t>FC-10-EVM01-112-02-DD</t>
  </si>
  <si>
    <t>FC-10-EVM01-851-02-DD</t>
  </si>
  <si>
    <t>FC-10-EVM01-248-02-DD</t>
  </si>
  <si>
    <t>FortiCache-VM software virtual appliance designed for VMware ESX and ESXi platforms. 1 x vCPU core, 4GB RAM and 1TB Disk.</t>
  </si>
  <si>
    <t>FortiCache-VM02</t>
  </si>
  <si>
    <t>FCH-VM02</t>
  </si>
  <si>
    <t>FC-10-EVM02-100-02-DD</t>
  </si>
  <si>
    <t>FC-10-EVM02-112-02-DD</t>
  </si>
  <si>
    <t>FC-10-EVM02-851-02-DD</t>
  </si>
  <si>
    <t>FC-10-EVM02-248-02-DD</t>
  </si>
  <si>
    <t>FortiCache-VM software virtual appliance designed for VMware ESX and ESXi platforms. 2 x vCPU core, 8GB RAM and 4TB Disk.</t>
  </si>
  <si>
    <t>FortiCache-VM04</t>
  </si>
  <si>
    <t>FCH-VM04</t>
  </si>
  <si>
    <t>FC-10-EVM04-100-02-DD</t>
  </si>
  <si>
    <t>FC-10-EVM04-112-02-DD</t>
  </si>
  <si>
    <t>FC-10-EVM04-851-02-DD</t>
  </si>
  <si>
    <t>FC-10-EVM04-248-02-DD</t>
  </si>
  <si>
    <t>FortiCache-VM software virtual appliance designed for VMware ESX and ESXi platforms. 4 x vCPU core, 12GB RAM and 6TB Disk.</t>
  </si>
  <si>
    <t>FortiCache-VM08</t>
  </si>
  <si>
    <t>FCH-VM08</t>
  </si>
  <si>
    <t>FC-10-EVM08-100-02-DD</t>
  </si>
  <si>
    <t>FC-10-EVM08-112-02-DD</t>
  </si>
  <si>
    <t>FC-10-EVM08-851-02-DD</t>
  </si>
  <si>
    <t>FC-10-EVM08-248-02-DD</t>
  </si>
  <si>
    <t>FortiCache-VM software virtual appliance designed for VMware ESX and ESXi platforms. 8 x vCPU core, 16GB RAM and 8TB Disk.</t>
  </si>
  <si>
    <t>FTM-LIC-100</t>
  </si>
  <si>
    <t>FTM-LIC-500</t>
  </si>
  <si>
    <t>Software one-time password tokens for iOS and Android mobile devices. Perpetual licenses for 100 users</t>
  </si>
  <si>
    <t>Software one-time password tokens for iOS and Android mobile devices. Perpetual licenses for 500 users</t>
  </si>
  <si>
    <t>Adds 10 devices/Administrative Domains.  Supports up to 2 GB/Day of logs and 200 GB device quota.</t>
  </si>
  <si>
    <t>Adds 100 devices/Administrative Domains.  Supports up to 5 GB/Day of logs and 1 TB device quota.</t>
  </si>
  <si>
    <t>Adds 1,000 devices/Administrative Domains.  Supports up to 10 GB/Day of logs and 4 TB device quota.</t>
  </si>
  <si>
    <t>Adds 5,000 devices/Administrative Domains.  Supports up to 25 GB/Day of logs and 8 TB device quota.</t>
  </si>
  <si>
    <t>Enables unlimited devices/Administrative Domains.  Supports up to 50 GB/Day of logs and 16 TB device quota.</t>
  </si>
  <si>
    <t>FC-10-04012-954-02-12</t>
  </si>
  <si>
    <t>FC-10-04012-953-02-12</t>
  </si>
  <si>
    <t>FC-10-04012-100-02-12</t>
  </si>
  <si>
    <t>FC-10-04012-114-02-12</t>
  </si>
  <si>
    <t>FC-10-04012-311-02-12</t>
  </si>
  <si>
    <t>FC-10-04012-247-02-12</t>
  </si>
  <si>
    <t>FC-10-05012-954-02-12</t>
  </si>
  <si>
    <t>FC-10-05012-953-02-12</t>
  </si>
  <si>
    <t>FC-10-05012-100-02-12</t>
  </si>
  <si>
    <t>FC-10-05012-114-02-12</t>
  </si>
  <si>
    <t>FC-10-05012-311-02-12</t>
  </si>
  <si>
    <t>FC-10-05012-247-02-12</t>
  </si>
  <si>
    <t>Call for Availability
New Product</t>
  </si>
  <si>
    <t>FortiVoice Phone Systems</t>
  </si>
  <si>
    <t>Unit</t>
  </si>
  <si>
    <t>Fortinet Resident Engineer Service - 12 months</t>
  </si>
  <si>
    <t>Fortinet Resident Engineer Service - 6 months</t>
  </si>
  <si>
    <t>Fortinet Resident Engineer Service - 3 months</t>
  </si>
  <si>
    <t>Resident Architect: Fortinet Resident Architect Service - 6 months</t>
  </si>
  <si>
    <t>Resident Architect: Fortinet Resident Architect Service - 12 months</t>
  </si>
  <si>
    <t>Resident Team Lead: Fortinet Resident Team Lead Service - 6 months</t>
  </si>
  <si>
    <t>Resident Team Lead: Fortinet Resident Team Lead Service - 12 months</t>
  </si>
  <si>
    <t>Base license for FortiScan-VM.  Supports up to 100 assets on VMware vSphere, Citrix XenServer &amp; Open Source Xen virtualization platforms</t>
  </si>
  <si>
    <t>Adds 100 assets to FortiScan-VM</t>
  </si>
  <si>
    <t>Adds 1,000 assets to FortiScan-VM</t>
  </si>
  <si>
    <t>Adds 5,000 assets to FortiScan-VM</t>
  </si>
  <si>
    <t>Adds 10,000 assets to FortiScan-VM</t>
  </si>
  <si>
    <t>IP Reputation Service for FortiWeb-400C</t>
  </si>
  <si>
    <t>IP Reputation Service for FortiWeb-1000C</t>
  </si>
  <si>
    <t>IP Reputation Service for FortiWeb-3000C</t>
  </si>
  <si>
    <t>IP Reputation Service for FortiWeb-3000C-FSX</t>
  </si>
  <si>
    <t>IP Reputation Service for FortiWeb-3000D</t>
  </si>
  <si>
    <t>IP Reputation Service for FortiWeb3000D-FSX</t>
  </si>
  <si>
    <t>IP Reputation Service for FortiWeb-4000C</t>
  </si>
  <si>
    <t>IP Reputation Service for FortiWeb-4000D</t>
  </si>
  <si>
    <t>IP Reputation Service for FortiWeb-VM02</t>
  </si>
  <si>
    <t>IP Reputation Service for FortiWeb-VM04</t>
  </si>
  <si>
    <t>IP Reputation Service for FortiWeb-VM08</t>
  </si>
  <si>
    <t>IP Reputation Service for FortiDDoS-100A</t>
  </si>
  <si>
    <t>IP Reputation Service FortiDDoS-200A</t>
  </si>
  <si>
    <t>IP Reputation Service for FortiDDoS-300A</t>
  </si>
  <si>
    <t>FortiCarrier Upgrade License Certificate for supported FortiGate Models (3240C, 3600C, 3950B, 5001B, 5001C, 5101C)</t>
  </si>
  <si>
    <t>License certificate for 2,000 registered FortiClient  for FGT 100/200/300/600/800 series, FG-VM01/VM01-Xen, FG-VM02/VM02-Xen</t>
  </si>
  <si>
    <t>FC-10-VVM02-935-02-DD</t>
  </si>
  <si>
    <t>FC-10-VVM04-935-02-DD</t>
  </si>
  <si>
    <t>FC-10-VVM08-935-02-DD</t>
  </si>
  <si>
    <t>FC-10-VVM02-936-02-DD</t>
  </si>
  <si>
    <t>FC-10-VVM04-936-02-DD</t>
  </si>
  <si>
    <t>FC-10-VVM08-936-02-DD</t>
  </si>
  <si>
    <t xml:space="preserve">FC-10-FNDN1-139-01-12 </t>
  </si>
  <si>
    <t>FC-10-FNDN2-139-02-12</t>
  </si>
  <si>
    <t>1 Year Subscription Renewal for 1 User to Fortinet Developer Network</t>
  </si>
  <si>
    <t>1 Year Subscrption for Unlimited Users to Fortinet Developer Network</t>
  </si>
  <si>
    <t>FortiDirector</t>
  </si>
  <si>
    <t>FC1-10-FDR01-121-02-12</t>
  </si>
  <si>
    <t>FC2-10-FDR01-121-02-12</t>
  </si>
  <si>
    <t>FC3-10-FDR01-121-02-12</t>
  </si>
  <si>
    <t>FC4-10-FDR01-121-02-12</t>
  </si>
  <si>
    <t>FC5-10-FDR01-121-02-12</t>
  </si>
  <si>
    <t>FortiDirector cloud-based load-balancer traffic redirects, up to 100,000 redirects per month</t>
  </si>
  <si>
    <t>FortiDirector cloud-based load-balancer traffic redirects, up to 10,000,000 redirects per month</t>
  </si>
  <si>
    <t>FortiDirector cloud-based load-balancer traffic redirects, up to 500,000,000 redirects per month</t>
  </si>
  <si>
    <t>FortiDirector cloud-based load-balancer traffic redirects, up to 2,000,000,000 redirects per month</t>
  </si>
  <si>
    <t>FortiDirector cloud-based load-balancer traffic redirects, up to 10,000,000,000 redirects per month</t>
  </si>
  <si>
    <t>Support for Additional FortiFortiAuthenticators</t>
  </si>
  <si>
    <t>Fortinet Development Network</t>
  </si>
  <si>
    <t>8x5 FortiCare plus AV, FortiWeb Security Service, &amp; IP Reputation</t>
  </si>
  <si>
    <t>24x7 FortiCare plus AV, FortiWeb Security Service &amp; IP Reputation</t>
  </si>
  <si>
    <t>FortiCloud – Activation on Device</t>
  </si>
  <si>
    <t>FortiCloud – Activation on Portal</t>
  </si>
  <si>
    <t>1 year FortiCloud service with up to 200 GB storage for a single FortiGate device (activate with scratch-off card on device)</t>
  </si>
  <si>
    <t xml:space="preserve"> 1 year FortiCloud service with up to 200 GB storage for a single FortiGate device (activate with reseller contract on portal) </t>
  </si>
  <si>
    <t>FortiDirector Global Load Balancer</t>
  </si>
  <si>
    <t>FG-5001SX-BDL-900-DD</t>
  </si>
  <si>
    <t>FG-5001SX-BDL-950-DD</t>
  </si>
  <si>
    <t xml:space="preserve">Security blade with 4x GE RJ45 ports and 4 x GE SFP slots, incldes 4 x GE SX SFP transceivers. </t>
  </si>
  <si>
    <t>Remote Wireless AP (802.11b/g/n, 1x1), 2 x GbE RJ45 (1 WAN, 1 LAN),  Integrated Power Plug, Spare plugs (Region Code A).  for International plugs order: SP-ADAPTORPLUG-FAP11C</t>
  </si>
  <si>
    <t>Remote Wireless AP (802.11b/g/n, 1x1), 2 x GbE RJ45 (1 WAN, 1 LAN),  Integrated Power Plug, Spare plugs (Region Code C).  for International plugs order: SP-ADAPTORPLUG-FAP11C</t>
  </si>
  <si>
    <t>Remote Wireless AP (802.11b/g/n, 1x1), 2 x GbE RJ45 (1 WAN, 1 LAN),  Integrated Power Plug, Spare plugs (Region Code E).  for International plugs order: SP-ADAPTORPLUG-FAP11C</t>
  </si>
  <si>
    <t>Remote Wireless AP (802.11b/g/n, 1x1), 2 x GbE RJ45 (1 WAN, 1 LAN),  Integrated Power Plug, Spare plugs (Region Code I).  for International plugs order: SP-ADAPTORPLUG-FAP11C</t>
  </si>
  <si>
    <t>Remote Wireless AP (802.11b/g/n, 1x1), 2 x GbE RJ45 (1 WAN, 1 LAN),  Integrated Power Plug, Spare plugs (Region Code N).  for International plugs order: SP-ADAPTORPLUG-FAP11C</t>
  </si>
  <si>
    <t>Remote Wireless AP (802.11b/g/n, 1x1), 2 x GbE RJ45 (1 WAN, 1 LAN),  Integrated Power Plug, Spare plugs (Region Code K).  for International plugs order: SP-ADAPTORPLUG-FAP11C</t>
  </si>
  <si>
    <t>Remote Wireless AP (802.11b/g/n, 1x1), 2 x GbE RJ45 (1 WAN, 1 LAN),  Integrated Power Plug, Spare plugs (Region Code S).  for International plugs order: SP-ADAPTORPLUG-FAP11C</t>
  </si>
  <si>
    <t>Remote Wireless AP (802.11b/g/n, 1x1), 2 x GbE RJ45 (1 WAN, 1 LAN),  Integrated Power Plug, Spare plugs (Region Code T).  for International plugs order: SP-ADAPTORPLUG-FAP11C</t>
  </si>
  <si>
    <t>Remote Wireless AP (802.11b/g/n, 1x1), 2 x GbE RJ45 (1 WAN, 1 LAN),  Integrated Power Plug, Spare plugs (Region Code W).  for International plugs order: SP-ADAPTORPLUG-FAP11C</t>
  </si>
  <si>
    <t>Remote Wireless AP (802.11b/g/n, 1x1), 5 x FastEthernet RJ45 (1 WAN, 4 LAN),  (Region Code A)</t>
  </si>
  <si>
    <t>Remote Wireless AP (802.11b/g/n, 1x1), 5 x FastEthernet RJ45 (1 WAN, 4 LAN),  (Region Code C)</t>
  </si>
  <si>
    <t>Remote Wireless AP (802.11b/g/n, 1x1), 5 x FastEthernet RJ45 (1 WAN, 4 LAN),  (Region Code E)</t>
  </si>
  <si>
    <t>Remote Wireless AP (802.11b/g/n, 1x1), 5 x FastEthernet RJ45 (1 WAN, 4 LAN),  (Region Code I)</t>
  </si>
  <si>
    <t>Remote Wireless AP (802.11b/g/n, 1x1), 5 x FastEthernet RJ45 (1 WAN, 4 LAN),  (Region Code N)</t>
  </si>
  <si>
    <t>Remote Wireless AP (802.11b/g/n, 1x1), 5 x FastEthernet RJ45 (1 WAN, 4 LAN),  (Region Code K)</t>
  </si>
  <si>
    <t>Remote Wireless AP (802.11b/g/n, 1x1), 5 x FastEthernet RJ45 (1 WAN, 4 LAN),  (Region Code S)</t>
  </si>
  <si>
    <t>Remote Wireless AP (802.11b/g/n, 1x1), 5 x FastEthernet RJ45 (1 WAN, 4 LAN),  (Region Code T)</t>
  </si>
  <si>
    <t>Remote Wireless AP (802.11b/g/n, 1x1), 5 x FastEthernet RJ45 (1 WAN, 4 LAN),  (Region Code W)</t>
  </si>
  <si>
    <t>Remote Wireless AP (802.11b/g/n, 1x1), 5 x FastEthernet RJ45 (2 WAN, 8 LAN),  (Region Code A)</t>
  </si>
  <si>
    <t>Remote Wireless AP (802.11b/g/n, 1x1), 5 x FastEthernet RJ45 (2 WAN, 8 LAN),  (Region Code C)</t>
  </si>
  <si>
    <t>Remote Wireless AP (802.11b/g/n, 1x1), 5 x FastEthernet RJ45 (2 WAN, 8 LAN),  (Region Code E)</t>
  </si>
  <si>
    <t>Remote Wireless AP (802.11b/g/n, 1x1), 5 x FastEthernet RJ45 (2 WAN, 8 LAN),  (Region Code I)</t>
  </si>
  <si>
    <t>Remote Wireless AP (802.11b/g/n, 1x1), 5 x FastEthernet RJ45 (2 WAN, 8 LAN),  (Region Code N)</t>
  </si>
  <si>
    <t>Remote Wireless AP (802.11b/g/n, 1x1), 5 x FastEthernet RJ45 (2 WAN, 8 LAN),  (Region Code K)</t>
  </si>
  <si>
    <t>Remote Wireless AP (802.11b/g/n, 1x1), 5 x FastEthernet RJ45 (2 WAN, 8 LAN),  (Region Code S)</t>
  </si>
  <si>
    <t>Remote Wireless AP (802.11b/g/n, 1x1), 5 x FastEthernet RJ45 (2 WAN, 8 LAN),  (Region Code T)</t>
  </si>
  <si>
    <t>Remote Wireless AP (802.11b/g/n, 1x1), 5 x FastEthernet RJ45 (2 WAN, 8 LAN),  (Region Code W)</t>
  </si>
  <si>
    <t>Dual Band - Single Radio controller based thin access point - supports 802.11 a/b/g/n at 300Mbps. PoE power option, AC power adaptor included, Mounting Kit is not included.  (Region Code A)</t>
  </si>
  <si>
    <t>Dual Band - Single Radio controller based thin access point - supports 802.11 a/b/g/n at 300Mbps. PoE power option, AC power adaptor included, Mounting Kit is not included.  (Region Code C)</t>
  </si>
  <si>
    <t>Dual Band - Single Radio controller based thin access point - supports 802.11 a/b/g/n at 300Mbps. PoE power option, AC power adaptor included, Mounting Kit is not included.  (Region Code E)</t>
  </si>
  <si>
    <t>Dual Band - Single Radio controller based thin access point - supports 802.11 a/b/g/n at 300Mbps. PoE power option, AC power adaptor included, Mounting Kit is not included.  (Region Code I)</t>
  </si>
  <si>
    <t>Dual Band - Single Radio controller based thin access point - supports 802.11 a/b/g/n at 300Mbps. PoE power option, AC power adaptor included, Mounting Kit is not included.  (Region Code N)</t>
  </si>
  <si>
    <t>Dual Band - Single Radio controller based thin access point - supports 802.11 a/b/g/n at 300Mbps. PoE power option, AC power adaptor included, Mounting Kit is not included.  (Region Code K)</t>
  </si>
  <si>
    <t>Dual Band - Single Radio controller based thin access point - supports 802.11 a/b/g/n at 300Mbps. PoE power option, AC power adaptor included, Mounting Kit is not included.  (Region Code S)</t>
  </si>
  <si>
    <t>Dual Band - Single Radio controller based thin access point - supports 802.11 a/b/g/n at 300Mbps. PoE power option, AC power adaptor included, Mounting Kit is not included.  (Region Code T)</t>
  </si>
  <si>
    <t>Dual Band - Single Radio controller based thin access point - supports 802.11 a/b/g/n at 300Mbps. PoE power option, AC power adaptor included, Mounting Kit is not included.  (Region Code W)</t>
  </si>
  <si>
    <t>Dual Band - Dual Radio controller based thin access point - supports 802.11 b/g/n on R2, 802.11 a/b/g/n on R1 at 300Mbps. PoE power option, AC power adaptor included. Ideal for dedicated rogue AP detection. Mounting Kit is not included. (Region Code A)</t>
  </si>
  <si>
    <t>Dual Band - Dual Radio controller based thin access point - supports 802.11 b/g/n on R2, 802.11 a/b/g/n on R1 at 300Mbps. PoE power option, AC power adaptor included. Ideal for dedicated rogue AP detection. Mounting Kit is not included. (Region Code C)</t>
  </si>
  <si>
    <t>Dual Band - Dual Radio controller based thin access point - supports 802.11 b/g/n on R2, 802.11 a/b/g/n on R1 at 300Mbps. PoE power option, AC power adaptor included. Ideal for dedicated rogue AP detection. Mounting Kit is not included. (Region Code E)</t>
  </si>
  <si>
    <t>Dual Band - Dual Radio controller based thin access point - supports 802.11 b/g/n on R2, 802.11 a/b/g/n on R1 at 300Mbps. PoE power option, AC power adaptor included. Ideal for dedicated rogue AP detection. Mounting Kit is not included. (Region Code I)</t>
  </si>
  <si>
    <t>Dual Band - Dual Radio controller based thin access point - supports 802.11 b/g/n on R2, 802.11 a/b/g/n on R1 at 300Mbps. PoE power option, AC power adaptor included. Ideal for dedicated rogue AP detection. Mounting Kit is not included. (Region Code J)</t>
  </si>
  <si>
    <t>Dual Band - Dual Radio controller based thin access point - supports 802.11 b/g/n on R2, 802.11 a/b/g/n on R1 at 300Mbps. PoE power option, AC power adaptor included. Ideal for dedicated rogue AP detection. Mounting Kit is not included. (Region Code N)</t>
  </si>
  <si>
    <t>Dual Band - Dual Radio controller based thin access point - supports 802.11 b/g/n on R2, 802.11 a/b/g/n on R1 at 300Mbps. PoE power option, AC power adaptor included. Ideal for dedicated rogue AP detection. Mounting Kit is not included. (Region Code K)</t>
  </si>
  <si>
    <t>Dual Band - Dual Radio controller based thin access point - supports 802.11 b/g/n on R2, 802.11 a/b/g/n on R1 at 300Mbps. PoE power option, AC power adaptor included. Ideal for dedicated rogue AP detection. Mounting Kit is not included. (Region Code S)</t>
  </si>
  <si>
    <t>Dual Band - Dual Radio controller based thin access point - supports 802.11 b/g/n on R2, 802.11 a/b/g/n on R1 at 300Mbps. PoE power option, AC power adaptor included. Ideal for dedicated rogue AP detection. Mounting Kit is not included. (Region Code T)</t>
  </si>
  <si>
    <t>Dual Band - Dual Radio controller based thin access point - supports 802.11 b/g/n on R2, 802.11 a/b/g/n on R1 at 300Mbps. PoE power option, AC power adaptor included. Ideal for dedicated rogue AP detection. Mounting Kit is not included. (Region Code W)</t>
  </si>
  <si>
    <t xml:space="preserve">AC Power Adaptor for FAP-221B, FAP-223B, FAP-320B. Regional adaptor plug SP-ADAPTORPLUG-01-XX must be ordered separately </t>
  </si>
  <si>
    <t xml:space="preserve">FortiAuthenticator-VM 100 user license upgrade. </t>
  </si>
  <si>
    <t>FortiAuthenticator-VM 1000 user license upgrade</t>
  </si>
  <si>
    <t>FortiAuthenticator-VM 10,000 user license upgrade</t>
  </si>
  <si>
    <t>FortiAuthenticator-VM 100,000 user license upgrade</t>
  </si>
  <si>
    <t xml:space="preserve">2 x 10/100/1000 WAN Port, 8 x 10/100/1000 Switch Ports.  Fortified Access Switch when managed by FortiGate. Standalone managed L2 operation via GUI, CLI supported.  </t>
  </si>
  <si>
    <t xml:space="preserve">FortiSwitch-80-POE 8 port 10/100/1000 IEEE802.3af PoE switch with ability to source 62 Watts of dedicated PoE Power shared on 4 ports.  Unmanaged L2 Switch. </t>
  </si>
  <si>
    <t>FortiSwitch-124B-POE 24 PORT 10/100 SMART SWITCH WITH 2 GIGABIT PORTS AND 12 PORT POE.  Standalone Managed L2 operation via GUI.</t>
  </si>
  <si>
    <t>24 PORT 10/100/1000 WITH 4*shared SFP GIGABIT PORTS , support 24 ports POE.  .  Standalone Managed L2 operation via GUI and CLI.</t>
  </si>
  <si>
    <t>FortiSwitch-324B-POE 24 Port Gigabit Switch with 4 shared ports of SFP and copper, with 20 POE and 4 POE+ injector ports. Fortified Access Switch when managed by FortiGate. Standalone managed L2 operation via GUI, CLI supported.    </t>
  </si>
  <si>
    <t xml:space="preserve"> 48 Port Gigabit Switch with 2 shared SFP ports. Fortified Access Switch when managed by FortiGate. Standalone managed L2 operation via GUI, CLI supported.  </t>
  </si>
  <si>
    <t xml:space="preserve">48 Port Copper Gigabit Switch with 2 x 10GE UPLINK Ports.  Standalone Managed L2 operation with GUI and CLI. </t>
  </si>
  <si>
    <t>10 x GE RJ45 ports (including 7 x Internal Ports, 2 x WAN Ports, 1 x DMZ Port)</t>
  </si>
  <si>
    <t>10 x GE RJ45 ports (including 7 x Internal Ports, 2 x WAN Ports, 1 x DMZ Port), Wireless (802.11a/b/g/n)</t>
  </si>
  <si>
    <t>42 x GE RJ45 ports (including 40 x LAN ports, 2 x WAN ports),  2 x GE SFP DMZ ports, 32GB onboard storage</t>
  </si>
  <si>
    <t>12 x 10 GE SFP+ slots, 16 x SFP slots, 2 x GE RJ45 ports, 64GB SSD onboard storage, and dual AC power supplies</t>
  </si>
  <si>
    <t>12 x 10GE SFP+ Slots, 16 x SFP slots, 2 x GE RJ45 ports, 128GB SSD onboard storage, and dual AC power supplies</t>
  </si>
  <si>
    <t>5 x GE RJ45 ports (Including 1 x WAN ports,  4 x Switch ports)</t>
  </si>
  <si>
    <t>5 x GE RJ45 ports (Including 1 x WAN ports,  4 x Switch ports), 1 x ADSL2/2+ (Annex A) Port</t>
  </si>
  <si>
    <t>5 x GE RJ45 ports (Including 1 x WAN ports,  4 x Switch ports), Wireless (802.11a/b/g/n, dual-band, dual stream, 2x2 MIMO)</t>
  </si>
  <si>
    <t>5 x GE RJ45 ports (Including 1 x WAN ports,  4 x Switch ports), 1 x ADSL2/2+ (Annex A) Port, Wireless (802.11a/b/g/n, dual-band, dual stream, 2x2 MIMO)</t>
  </si>
  <si>
    <t xml:space="preserve"> 7 x GE RJ45 ports (Including 2 x WAN ports, 5 x Switch ports)</t>
  </si>
  <si>
    <t>7 x GE RJ45 ports (Including 2 x WAN ports, 5 x Switch ports) , Wireless (802.11a/b/g/n, dual-band, dual stream, 2x2 MIMO)</t>
  </si>
  <si>
    <t>2 x GE RJ45 WAN ports, 3 x FE switch ports</t>
  </si>
  <si>
    <t xml:space="preserve"> 2 x GE RJ45 WAN ports, 3 x FE switch ports, Wireless (802.11 b/g)</t>
  </si>
  <si>
    <t>8 x GE RJ45 ports (Including 2 x WAN ports,1 x DMZ port, 5 x switch ports), ExpressCard slot</t>
  </si>
  <si>
    <t>25 x GE RJ45 Ports (including 1 x Management port, 20 x PoE ports, 4 x PoE+ ports)</t>
  </si>
  <si>
    <t>8 x GE RJ45 ports (Including  2 x WAN ports,1 x DMZ port, 5 x switch ports), Wireless (802.11a/b/g/n),  ExpressCard slot</t>
  </si>
  <si>
    <t>8 x GE RJ45 ports (Including 2 x WAN ports,1 x DMZ port, 5 x switch ports), Wireless (802.11a/b/g/n),  ExpressCard slot, analog V.90 modem</t>
  </si>
  <si>
    <t>7 x GE RJ45 ports (Including 1 x WAN ports,1 x DMZ port, 5 x switch ports), 1 x GE SFP Slot</t>
  </si>
  <si>
    <t>8 x GE RJ45 ports (Including 2 x WAN ports,1 x DMZ port, 5 x switch ports), Wireless (802.11a/b/g/n),  ExpressCard slot, Embedded 3G/4G CDMA/Wimax wireless WAN modem (for Sprint) and Analog V.90 Modem</t>
  </si>
  <si>
    <t xml:space="preserve">6 x GE RJ45 ports (including 2 x WAN ports, 4 x switch ports), 4 x FE switch ports, Wireless (802.11a/b/g/n), ADSL2+ Annex A interface, ExpressCard slot </t>
  </si>
  <si>
    <t>2 x GE RJ45 ports, 7 x FE ports (including 1 x DMZ port, 6 x switch ports) and ExpressCard slot</t>
  </si>
  <si>
    <t>2 x GE RJ45 ports, 7 x FE ports (including 1 x DMZ port, 6 x switch ports), analog V.90 modem, ExpressCard slot</t>
  </si>
  <si>
    <t>2 x GE RJ45 ports, 7x FE ports (including 1x DMZ port, 6 x switch ports), wireless (802.11 b/g/n), analog V.90 modem and ExpressCard slot</t>
  </si>
  <si>
    <t>Ruggedized, 4 x 100 Base-FX, 4 x GE RJ45 ports, 2 x FE ports</t>
  </si>
  <si>
    <t xml:space="preserve">20 x GE RJ45 ports (including 1 x DMZ port, 1 x Mgmt port, 2 x HA port, 16 x internal switch ports), 2 x shared media pairs (including 2 x GE RJ45, 2 x GE SFP slots), 16GB onboard storage </t>
  </si>
  <si>
    <t>8 x FE ports and 2 x GE RJ45 ports</t>
  </si>
  <si>
    <t>8 x FE ports and 2 x GE RJ45 ports, 64GB SSD storage</t>
  </si>
  <si>
    <t>8 x GE RJ45 ports (Including 4 x FortiASIC-accelerated ports, 4 x ports), 8 x FE ports, 1 x FSM slot</t>
  </si>
  <si>
    <t>8 x GE RJ45 ports (Including 4 x FortiASIC-accelerated ports, 4 x ports), 8 x PoE FE ports, 1 x FSM slot</t>
  </si>
  <si>
    <t xml:space="preserve"> 2 x GE RJ45 uplink ports, 26 FE ports (including 24 x switch ports, 2 x WAN ports)</t>
  </si>
  <si>
    <t>10 x GE RJ45 ports (including 8 x FortiASIC-accelerated ports, 2 x management ports), 32GB onboard storage</t>
  </si>
  <si>
    <t>10 x GE RJ45 ports (including 8 x FortiASIC-accelerated ports, 2 x management  ports), 32GB onboard storage, DC power supply</t>
  </si>
  <si>
    <t>10 x GE RJ45 ports (including 8 x FortiASIC-accelerated ports, 2 x management ports), 1 x single-width AMC slot</t>
  </si>
  <si>
    <t>10 x GE RJ45 ports (including 8 x FortiASIC-accelerated ports, 2 x management ports), 1 x single-width AMC slot, DC power supply</t>
  </si>
  <si>
    <t>10 x GE RJ45 ports (including 8 x FortiASIC-accelerated ports, 2 x management ports), 1 x single-width AMC slot, 2 x FSM slots, dual AC power supplies, 64GB SSD storage module</t>
  </si>
  <si>
    <t>16 x GE RJ45 ports, 4 x Shared Media pairs (Including 4 x GE RJ45 ports, 4 x SFP slots), 2 x GE RJ45 with Bypass Protection, 64GB SSD onboard storage</t>
  </si>
  <si>
    <t>16 x GE RJ45 ports, 4 x Shared Media pairs (Including 4 x GE RJ45 ports, 4 x SFP slots), 2 x GE RJ45 with Bypass Protection, 64GB SSD onboard storage, with DC power supply</t>
  </si>
  <si>
    <t>20 x GE RJ45 ports (Including16 x FortiASIC-accelerated ports, 4 x regular ports), 1 x SW AMC slot</t>
  </si>
  <si>
    <t>20 x GE RJ45 ports (Including16 x FortiASIC-accelerated ports, 4 x regular ports), 1 x SW AMC slot, DC power supply</t>
  </si>
  <si>
    <t>20 x GE RJ45 ports (Including16 x FortiASIC-accelerated ports, 4 x regular ports), 1 x 64GB SSD storage module, internal AC power supply</t>
  </si>
  <si>
    <t xml:space="preserve">20 x GE RJ45 ports (Including16 x FortiASIC-accelerated ports, 4 x regular ports), 1 x 64GB SSD storage module, DC power supply </t>
  </si>
  <si>
    <t>4 x GE RJ45 ports, 4 x FE ports</t>
  </si>
  <si>
    <t>4 x GE SFP Slots, 4 x FE ports,</t>
  </si>
  <si>
    <t>2 x 10GE SFP+ slots, 12 x GE RJ45 ports, 8 x Shared Media pairs (including 8 x GE RJ45, 8 x GE SFP slots), 4 x GE RJ45 with Bypass Protection, 64G SSD onboard storage</t>
  </si>
  <si>
    <t>2 x 10GE SFP+ slots, 12 x GE RJ45 ports, 8 x Shared Media pairs (including 8 x GE RJ45, 8 x GE SFP slots), 4 x GE RJ45 with Bypass Protection, 128G SSD onboard storage, dual power supplies</t>
  </si>
  <si>
    <t>2 x 10GE SFP+ slots, 12 x GE RJ45 ports, 8 x Shared Media pairs (including 8 x GE RJ45, 8 x GE SFP slots), 4 x GE RJ45 with Bypass Protection, 128G SSD onboard storage, with redundant DC power supplies</t>
  </si>
  <si>
    <t>24 x GE SFP slots, 16 x GE RJ45 ports (including 14 x FortiASIC-accelerated ports, 2 x Management ports), 1 x single-width AMC slot, 6 FSM slots, 64 GB SSD storage module, and dual AC power supplies</t>
  </si>
  <si>
    <t>24 x GE SFP slots, 16 x GE RJ45 ports (including 14 x FortiASIC-accelerated ports, 2 x Management ports), 1 x single-width AMC slot, 6 FSM slots, 64 GB SSD storage module, and dual DC power supplies</t>
  </si>
  <si>
    <t>16 x GE SFP slots, 2 x GE RJ45 non-accelerated ports, 1 x single-width AMC slot, dual AC power supplies</t>
  </si>
  <si>
    <t>8 x 10GE SFP+ slots, 10 x GE SFP slots, 2 x GE RJ45 ports, includes, 4 x FSM Slots, 64GB SSD storage module, and dual AC power supplies</t>
  </si>
  <si>
    <t>8 x 10GE SFP+ slots, 10 x GE SFP slots, 2 x GE RJ45 ports, 4 x FSM Slots, 64GB SSD storage module, dual DC power supplies</t>
  </si>
  <si>
    <t>10 x 10GE SFP+ slots, 10 x GE SFP slots, 2 x GE RJ45 ports, 4 x FSM Slots, 64GB SSD storage module, and dual AC power supplies</t>
  </si>
  <si>
    <t>10 x 10GE SFP+ slots, 10 x GE SFP slots, 2 x GE RJ45 ports, 4 x FSM Slots, 64GB SSD storage module, and dual DC power supplies</t>
  </si>
  <si>
    <t>12 x 10 GE SFP+ slots, 16 x SFP slots, 2 x GE RJ45 ports, 64GB SSD onboard storage, and dual DC power supplies</t>
  </si>
  <si>
    <t>8 x GE RJ45 ports, 2 x GE SFP Slots, 2 single-width AMC slots, and 2 x double-width AMC slots, dual AC power supplies</t>
  </si>
  <si>
    <t>8 x GE RJ45 ports, 2 x GE SFP Slots, 2 single-width AMC slots, and 2 x double-width AMC slots, dual DC power supplies</t>
  </si>
  <si>
    <t>2 x 10GE SFP+ Slots, 4 x GE SFP slots, 2 x GE RJ45 ports, 5 x FMC slots, 256GB SSD onboard storage, dual AC power supplies</t>
  </si>
  <si>
    <t>2 x 10GE SFP+ Slots, 4 x GE SFP slots, 2 x GE RJ45 ports, 5 x FMC slots, 256GB SSD onboard storage, dual DC power supplies</t>
  </si>
  <si>
    <t>Security blade with 2 x GE RJ45 ports and 1 x double-width AMC slot</t>
  </si>
  <si>
    <t>Security blade with 2 x GE RJ45 ports and 1 x single-width AMC slot</t>
  </si>
  <si>
    <t>Security blade with 8 x 10GE SFP+ slots, 2x GE RJ45 management port, 64GB SSD onboard storage</t>
  </si>
  <si>
    <t>Security blade with 2 x 10GE SFP+ slots, 2x GE RJ45 management port, 128GB SSD onboard storage</t>
  </si>
  <si>
    <t>Networking blade for FortiGate-5000 series with 8 x 10GE SFP+ fabric Slots, 1 x 10GE SFP+ base port, 2 x GE RJ45 base ports</t>
  </si>
  <si>
    <t>Networking blade with 8 x 10GE SFP+ Fabric ports, 2 x GE SFP Base slots, 1 x GE RJ45 management port</t>
  </si>
  <si>
    <t>Networking blade with 8 x 10GE SFP+ Fabric slots, 2 x 10GE SFP+ Base slots, 1 x GE RJ45 management ports</t>
  </si>
  <si>
    <t>Security blade with 4 x 10GE SFP+ slots, 2 x GE RJ45 ports, 64GB SSD onboard storage</t>
  </si>
  <si>
    <t>Networking blade with 1 x GE RJ45 ports, 8 x 10GE SFP+ Fabric ports and 2 x 10 GE SFP+ Base ports</t>
  </si>
  <si>
    <t>FortiADC VMs</t>
  </si>
  <si>
    <t>FC-10-AVM01-851-02-DD</t>
  </si>
  <si>
    <t>FC-10-AVM01-248-02-DD</t>
  </si>
  <si>
    <t>FC-10-AVM02-851-02-DD</t>
  </si>
  <si>
    <t>FC-10-AVM02-248-02-DD</t>
  </si>
  <si>
    <t>FC-10-AVM04-851-02-DD</t>
  </si>
  <si>
    <t>FC-10-AVM04-248-02-DD</t>
  </si>
  <si>
    <t>FC-10-AVM08-851-02-DD</t>
  </si>
  <si>
    <t>FC-10-AVM08-248-02-DD</t>
  </si>
  <si>
    <t>FortiADC-VM01</t>
  </si>
  <si>
    <t>FortiADC-VM02</t>
  </si>
  <si>
    <t>FortiADC-VM04</t>
  </si>
  <si>
    <t>FortiADC-VM08</t>
  </si>
  <si>
    <t>FAD-VM01</t>
  </si>
  <si>
    <t>FAD-VM02</t>
  </si>
  <si>
    <t>FAD-VM04</t>
  </si>
  <si>
    <t>FAD-VM08</t>
  </si>
  <si>
    <t>FortiADC</t>
  </si>
  <si>
    <t>FC-10-A0200-311-02-DD</t>
  </si>
  <si>
    <t>FC-10-A0200-247-02-DD</t>
  </si>
  <si>
    <t>FortiADC-VM software virtual appliance designed for VMware ESX and ESXi platforms. 1 x vCPU core, 2GB RAM</t>
  </si>
  <si>
    <t>FortiADC-VM software virtual appliance designed for VMware ESX and ESXi platforms. 2 x vCPU cores, 4GB RAM.</t>
  </si>
  <si>
    <t>FortiADC-VM software virtual appliance designed for VMware ESX and ESXi platforms. 4 x vCPU cores, 8GB RAM.</t>
  </si>
  <si>
    <t>FortiADC-VM software virtual appliance designed for VMware ESX and ESXi platforms. 8 x vCPU core, 16GB RAM</t>
  </si>
  <si>
    <t>FortiADC-200D</t>
  </si>
  <si>
    <t>FAD-200D</t>
  </si>
  <si>
    <t>FortiADC-200D, 4 x 10/100/1000 ports, 1 x 1TB Storage</t>
  </si>
  <si>
    <t>Power converter shelf for FG-5140/5060 series, no power supplies inlcuded (Only Compatible with FG-5140PS)</t>
  </si>
  <si>
    <t>FortiGate-5140/5060 Power Supply  (Only Compatible with FG-5053)</t>
  </si>
  <si>
    <t>Single band single radio (2.4GHz) controller based thin access point - supports 802.11 b/g/n at 65Mbps Max, 2x 10/100 RJ45, proprietary PoE injector supplied, outdoor application Region Code A</t>
  </si>
  <si>
    <t>Single band single radio (2.4GHz) controller based thin access point - supports 802.11 b/g/n at 65Mbps Max, 2x 10/100 RJ45, proprietary PoE injector supplied, outdoor application Region Code C</t>
  </si>
  <si>
    <t>Single band single radio (2.4GHz) controller based thin access point - supports 802.11 b/g/n at 65Mbps Max, 2x 10/100 RJ45, proprietary PoE injector supplied, outdoor application Region Code E</t>
  </si>
  <si>
    <t>Single band single radio (2.4GHz) controller based thin access point - supports 802.11 b/g/n at 65Mbps Max, 2x 10/100 RJ45, proprietary PoE injector supplied, outdoor application Region Code I</t>
  </si>
  <si>
    <t>Single band single radio (2.4GHz) controller based thin access point - supports 802.11 b/g/n at 65Mbps Max, 2x 10/100 RJ45, proprietary PoE injector supplied, outdoor application Region Code N</t>
  </si>
  <si>
    <t>Single band single radio (2.4GHz) controller based thin access point - supports 802.11 b/g/n at 65Mbps Max, 2x 10/100 RJ45, proprietary PoE injector supplied, outdoor application Region Code K</t>
  </si>
  <si>
    <t>Single band single radio (2.4GHz) controller based thin access point - supports 802.11 b/g/n at 65Mbps Max, 2x 10/100 RJ45, proprietary PoE injector supplied, outdoor application Region Code S</t>
  </si>
  <si>
    <t>Single band single radio (2.4GHz) controller based thin access point - supports 802.11 b/g/n at 65Mbps Max, 2x 10/100 RJ45, proprietary PoE injector supplied, outdoor application Region Code T</t>
  </si>
  <si>
    <t>Single band single radio (2.4GHz) controller based thin access point - supports 802.11 b/g/n at 65Mbps Max, 2x 10/100 RJ45, proprietary PoE injector supplied, outdoor application Region Code W</t>
  </si>
  <si>
    <t>AC Power adaptor and proprietary PoE injector supplied injector for FortiAP-222B. Regional adaptor plug SP-ADAPTORPLUG-01-XX must be ordered separately</t>
  </si>
  <si>
    <t>FortiGate-90D</t>
  </si>
  <si>
    <t>FortiWiFi-90D</t>
  </si>
  <si>
    <t>FortiGate-140D-POE</t>
  </si>
  <si>
    <t>FortiGate-280D-POE</t>
  </si>
  <si>
    <t>FG-90D</t>
  </si>
  <si>
    <t>FG-90D-BDL</t>
  </si>
  <si>
    <t>FG-90D-BDL-900-DD</t>
  </si>
  <si>
    <t>FG-90D-BDL-950-DD</t>
  </si>
  <si>
    <t>FC-10-00090-274-01-12</t>
  </si>
  <si>
    <t>FC-10-00090-900-02-DD</t>
  </si>
  <si>
    <t>FC-10-00090-950-02-DD</t>
  </si>
  <si>
    <t>FC-10-00090-311-02-DD</t>
  </si>
  <si>
    <t>FC-10-00090-247-02-DD</t>
  </si>
  <si>
    <t>FWF-90D</t>
  </si>
  <si>
    <t>FWF-90D-BDL</t>
  </si>
  <si>
    <t>FWF-90D-BDL-900-DD</t>
  </si>
  <si>
    <t>FWF-90D-BDL-950-DD</t>
  </si>
  <si>
    <t>FC-10-00091-274-01-12</t>
  </si>
  <si>
    <t>FC-10-00091-900-02-DD</t>
  </si>
  <si>
    <t>FC-10-00091-950-02-DD</t>
  </si>
  <si>
    <t>FC-10-00091-311-02-DD</t>
  </si>
  <si>
    <t>FC-10-00091-247-02-DD</t>
  </si>
  <si>
    <t>FortiGate-140D</t>
  </si>
  <si>
    <t>FG-140D</t>
  </si>
  <si>
    <t>FG-140D-BDL</t>
  </si>
  <si>
    <t>FG-140D-BDL-900-DD</t>
  </si>
  <si>
    <t>FG-140D-BDL-950-DD</t>
  </si>
  <si>
    <t>FC-10-00141-274-01-12</t>
  </si>
  <si>
    <t>FC-10-00141-900-02-DD</t>
  </si>
  <si>
    <t>FC-10-00141-950-02-DD</t>
  </si>
  <si>
    <t>FC-10-00141-311-02-DD</t>
  </si>
  <si>
    <t>FC-10-00141-247-02-DD</t>
  </si>
  <si>
    <t>FG-140D-POE</t>
  </si>
  <si>
    <t>FG-140D-POE-BDL</t>
  </si>
  <si>
    <t>FG-140D-POE-BDL-900-DD</t>
  </si>
  <si>
    <t>FG-140D-POE-BDL-950-DD</t>
  </si>
  <si>
    <t>FC-10-00140-274-01-12</t>
  </si>
  <si>
    <t>FC-10-00140-900-02-DD</t>
  </si>
  <si>
    <t>FC-10-00140-950-02-DD</t>
  </si>
  <si>
    <t>FC-10-00140-311-02-DD</t>
  </si>
  <si>
    <t>FC-10-00140-247-02-DD</t>
  </si>
  <si>
    <t>FC-10-00090-253-02-12</t>
  </si>
  <si>
    <t>FC-10-00090-254-02-12</t>
  </si>
  <si>
    <t>FC-10-00091-253-02-12</t>
  </si>
  <si>
    <t>FC-10-00091-254-02-12</t>
  </si>
  <si>
    <t>FC-10-00141-253-02-12</t>
  </si>
  <si>
    <t>FC-10-00141-254-02-12</t>
  </si>
  <si>
    <t>FC-10-00140-253-02-12</t>
  </si>
  <si>
    <t>FC-10-00140-254-02-12</t>
  </si>
  <si>
    <t>FC-10-00090-262-02-12</t>
  </si>
  <si>
    <t>FC-10-00090-263-02-12</t>
  </si>
  <si>
    <t>FC-10-00090-264-02-12</t>
  </si>
  <si>
    <t>FC-10-00091-262-02-12</t>
  </si>
  <si>
    <t>FC-10-00091-263-02-12</t>
  </si>
  <si>
    <t>FC-10-00091-264-02-12</t>
  </si>
  <si>
    <t>FC-10-00141-262-02-12</t>
  </si>
  <si>
    <t>FC-10-00141-263-02-12</t>
  </si>
  <si>
    <t>FC-10-00141-264-02-12</t>
  </si>
  <si>
    <t>FC-10-00140-262-02-12</t>
  </si>
  <si>
    <t>FC-10-00140-263-02-12</t>
  </si>
  <si>
    <t>FC-10-00140-264-02-12</t>
  </si>
  <si>
    <t>FortiGate-200D</t>
  </si>
  <si>
    <t>FG-200D</t>
  </si>
  <si>
    <t>FG-200D-BDL</t>
  </si>
  <si>
    <t>Bundle - 40x 10/100/1000 RJ45 LAN, 2x SFP, 2x 10/100/1000 RJ45 WAN, 16GB internal storage</t>
  </si>
  <si>
    <t>FG-200D-BDL-900-DD</t>
  </si>
  <si>
    <t>8x5 Enhanced Multi-Year Bundle</t>
  </si>
  <si>
    <t>FG-200D-BDL-950-DD</t>
  </si>
  <si>
    <t>24x7 Comprehensive Multi-Year Bundle</t>
  </si>
  <si>
    <t>FC-10-00205-274-01-12</t>
  </si>
  <si>
    <t>1 Year Hardware Premium Bundle Upgrade to 24x7 Comprehensive Support for</t>
  </si>
  <si>
    <t>FC-10-00205-900-02-DD</t>
  </si>
  <si>
    <t>8x5 Bundle Renewal</t>
  </si>
  <si>
    <t>FC-10-00205-950-02-DD</t>
  </si>
  <si>
    <t>24x7 Bundle Renewal</t>
  </si>
  <si>
    <t>FC-10-00205-100-02-DD</t>
  </si>
  <si>
    <t>FortiGuard AV Service</t>
  </si>
  <si>
    <t>FC-10-00205-107-02-DD</t>
  </si>
  <si>
    <t xml:space="preserve">FortiGuard AV, IPS, Web, &amp; AS Service </t>
  </si>
  <si>
    <t>FC-10-00205-108-02-DD</t>
  </si>
  <si>
    <t>IPS/Application Control Service</t>
  </si>
  <si>
    <t>FC-10-00205-112-02-DD</t>
  </si>
  <si>
    <t>FortiGuard WF Service</t>
  </si>
  <si>
    <t>FC-10-00205-114-02-DD</t>
  </si>
  <si>
    <t>FortiGuard AS</t>
  </si>
  <si>
    <t>FC-10-00205-311-02-DD</t>
  </si>
  <si>
    <t>FC-10-00205-247-02-DD</t>
  </si>
  <si>
    <t>FC-10-00205-253-02-12</t>
  </si>
  <si>
    <t>FC-10-00205-254-02-12</t>
  </si>
  <si>
    <t>FC-10-00205-262-02-12</t>
  </si>
  <si>
    <t>FC-10-00205-263-02-12</t>
  </si>
  <si>
    <t>FC-10-00205-264-02-12</t>
  </si>
  <si>
    <t>16 x GE RJ45 ports (2x WAN ports, 14x Switch ports), 32GB onboard storage</t>
  </si>
  <si>
    <t>16 x GE RJ45 ports (2x WAN ports, 14x Switch ports), Wireless (802.11a/b/g/n), 32GB onboard storage</t>
  </si>
  <si>
    <t>40 x GE RJ45 (including 36 x switch ports, 2 x MGMT/HA ports, 2 x WAN ports), 2 x GE SFP DMZ slots, 32GB onboard storage</t>
  </si>
  <si>
    <t>40 x GE RJ45 (including 16 x PoE ports, 20 x switch ports, 2 x MGMT/HA ports, 2 x WAN ports), 2 x GE SFP DMZ slots, 32GB onboard storage</t>
  </si>
  <si>
    <t xml:space="preserve">18 x GE RJ45 (including 16 x LAN ports, 2 x WAN ports), 2x GE SFP DMZ ports, 16GB onboard </t>
  </si>
  <si>
    <t>FORTIGATE-30D</t>
  </si>
  <si>
    <t>FG-30D</t>
  </si>
  <si>
    <t>FG-30D-BDL</t>
  </si>
  <si>
    <t>FG-30D-BDL-900-DD</t>
  </si>
  <si>
    <t>FG-30D-BDL-950-DD</t>
  </si>
  <si>
    <t>FORTIWIFI-30D</t>
  </si>
  <si>
    <t>FWF-30D</t>
  </si>
  <si>
    <t>FWF-30D-BDL</t>
  </si>
  <si>
    <t>FWF-30D-BDL-900-DD</t>
  </si>
  <si>
    <t>FWF-30D-BDL-950-DD</t>
  </si>
  <si>
    <t>FC-10-00034-274-01-12</t>
  </si>
  <si>
    <t>FC-10-00034-900-02-DD</t>
  </si>
  <si>
    <t>FC-10-00034-950-02-DD</t>
  </si>
  <si>
    <t>FC-10-00034-311-02-DD</t>
  </si>
  <si>
    <t>FC-10-00034-247-02-DD</t>
  </si>
  <si>
    <t>5 x GE RJ45 ports (Including 1 x WAN port, 4 x Switch ports)</t>
  </si>
  <si>
    <t>Bundle - 5 x GE RJ45 ports (Including 1 x WAN port, 4 x Switch ports)</t>
  </si>
  <si>
    <t>FC-10-00035-274-01-12</t>
  </si>
  <si>
    <t>FC-10-00035-900-02-DD</t>
  </si>
  <si>
    <t>FC-10-00035-950-02-DD</t>
  </si>
  <si>
    <t>FC-10-00035-311-02-DD</t>
  </si>
  <si>
    <t>FC-10-00035-247-02-DD</t>
  </si>
  <si>
    <t>5 x GE RJ45 ports (Including 1 x WAN port,  4 x Switch ports), Wireless (802.11a/b/g/n)</t>
  </si>
  <si>
    <t>Bundle - 5 x GE RJ45 ports (Including 1 x WAN port,  4 x Switch ports), Wireless (802.11a/b/g/n)</t>
  </si>
  <si>
    <t>FC-10-00034-253-02-12</t>
  </si>
  <si>
    <t>FC-10-00034-254-02-12</t>
  </si>
  <si>
    <t>FC-10-00035-253-02-12</t>
  </si>
  <si>
    <t>FC-10-00035-254-02-12</t>
  </si>
  <si>
    <t>FC-10-00034-262-02-12</t>
  </si>
  <si>
    <t>FC-10-00034-263-02-12</t>
  </si>
  <si>
    <t>FC-10-00034-264-02-12</t>
  </si>
  <si>
    <t>FC-10-00035-262-02-12</t>
  </si>
  <si>
    <t>FC-10-00035-263-02-12</t>
  </si>
  <si>
    <t>FC-10-00035-264-02-12</t>
  </si>
  <si>
    <t>FG-280D-POE</t>
  </si>
  <si>
    <t>FG-280D-POE-BDL</t>
  </si>
  <si>
    <t>FG-280D-POE-BDL-900-DD</t>
  </si>
  <si>
    <t>FG-280D-POE-BDL-950-DD</t>
  </si>
  <si>
    <t>FC-10-00281-274-01-12</t>
  </si>
  <si>
    <t>FC-10-00281-900-02-DD</t>
  </si>
  <si>
    <t>FC-10-00281-950-02-DD</t>
  </si>
  <si>
    <t>FC-10-00281-100-02-DD</t>
  </si>
  <si>
    <t>FC-10-00281-107-02-DD</t>
  </si>
  <si>
    <t>FC-10-00281-108-02-DD</t>
  </si>
  <si>
    <t>FC-10-00281-112-02-DD</t>
  </si>
  <si>
    <t>FC-10-00281-114-02-DD</t>
  </si>
  <si>
    <t>FC-10-00281-311-02-DD</t>
  </si>
  <si>
    <t>FC-10-00281-247-02-DD</t>
  </si>
  <si>
    <t>86 x GE RJ45 ports (including 52 x LAN ports, 2 x WAN ports, 32 x PoE ports),  4 x GE SFP DMZ ports, 64GB onboard storage</t>
  </si>
  <si>
    <t>Bundle - 86 x GE RJ45 ports (including 52 x LAN ports, 2 x WAN ports, 32 x PoE ports),  4 x GE SFP DMZ ports, 64GB onboard storage</t>
  </si>
  <si>
    <t>FC-10-00281-253-02-12</t>
  </si>
  <si>
    <t>FC-10-00281-254-02-12</t>
  </si>
  <si>
    <t>FC-10-00281-262-02-12</t>
  </si>
  <si>
    <t>FC-10-00281-263-02-12</t>
  </si>
  <si>
    <t>FC-10-00281-264-02-12</t>
  </si>
  <si>
    <t xml:space="preserve">FortiAntenna-M22 </t>
  </si>
  <si>
    <t xml:space="preserve"> FortiAntenna-612R </t>
  </si>
  <si>
    <t xml:space="preserve"> FortiAntenna-612N </t>
  </si>
  <si>
    <t xml:space="preserve"> FortiAntenna-500 N </t>
  </si>
  <si>
    <t xml:space="preserve"> Directional 120 Degree dualband outdoor panel antenna. Includes two 120cm cables with RP-SMA connectors. </t>
  </si>
  <si>
    <t xml:space="preserve"> Directional 120 degree dualband outdoor panel antenna . Includes two 120cm Cables with N connectors </t>
  </si>
  <si>
    <t xml:space="preserve"> Panel antenna for 5GHz Point to point bridging with N connectors. ~21dBi gain </t>
  </si>
  <si>
    <t>Antennas</t>
  </si>
  <si>
    <t xml:space="preserve"> FortiAntenna-336R-Black </t>
  </si>
  <si>
    <t xml:space="preserve"> FortiAntenna-336R-White </t>
  </si>
  <si>
    <t> Omnidirectional 360 degree dualband indoor replacement antenna for FWF-80C with RP-SMA connectors. (Single antenna, Black, order 3 for FWF-80C)</t>
  </si>
  <si>
    <t xml:space="preserve"> Omnidirectional 360 degree dualband indoor replacement antenna for FWF-60C, FWF-40C with RP-SMA connectors. (Single antenna, white, order 2 for FWF-60C and FWF-40C) </t>
  </si>
  <si>
    <t xml:space="preserve"> FAN-336R-B </t>
  </si>
  <si>
    <t xml:space="preserve"> FAN-336R-W </t>
  </si>
  <si>
    <t xml:space="preserve">AMERICAS 2011 Price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</si>
</sst>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\$* #,##0.00_);_(\$* \(#,##0.00\);_(\$* \-??_);_(@_)"/>
    <numFmt numFmtId="166" formatCode="_([$$-409]* #,##0.00_);_([$$-409]* \(#,##0.00\);_([$$-409]* &quot;-&quot;_);_(@_)"/>
    <numFmt numFmtId="167" formatCode="_([$$-409]* #,##0_);_([$$-409]* \(#,##0\);_([$$-409]* &quot;-&quot;_);_(@_)"/>
    <numFmt numFmtId="168" formatCode="[$$-409]#,##0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7"/>
      <name val="Arial"/>
      <family val="2"/>
    </font>
    <font>
      <u/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sz val="8"/>
      <name val="Arial"/>
      <family val="2"/>
    </font>
    <font>
      <strike/>
      <sz val="10"/>
      <color rgb="FFFF0000"/>
      <name val="Arial"/>
      <family val="2"/>
    </font>
    <font>
      <strike/>
      <sz val="9"/>
      <color rgb="FFFF0000"/>
      <name val="Arial"/>
      <family val="2"/>
    </font>
    <font>
      <b/>
      <sz val="10"/>
      <color indexed="9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131313"/>
      <name val="Helvetica"/>
    </font>
    <font>
      <sz val="10"/>
      <color rgb="FF131313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sz val="22"/>
      <color rgb="FFFF0000"/>
      <name val="Arial"/>
      <family val="2"/>
    </font>
    <font>
      <sz val="11"/>
      <color indexed="8"/>
      <name val="Arial"/>
      <family val="2"/>
    </font>
    <font>
      <sz val="10"/>
      <name val="Helv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132">
    <xf numFmtId="166" fontId="0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45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45" fillId="0" borderId="0"/>
    <xf numFmtId="166" fontId="45" fillId="0" borderId="0"/>
    <xf numFmtId="166" fontId="11" fillId="0" borderId="0"/>
    <xf numFmtId="166" fontId="11" fillId="0" borderId="0"/>
    <xf numFmtId="166" fontId="45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46" fillId="2" borderId="0" applyNumberFormat="0" applyBorder="0" applyAlignment="0" applyProtection="0"/>
    <xf numFmtId="166" fontId="46" fillId="3" borderId="0" applyNumberFormat="0" applyBorder="0" applyAlignment="0" applyProtection="0"/>
    <xf numFmtId="166" fontId="46" fillId="4" borderId="0" applyNumberFormat="0" applyBorder="0" applyAlignment="0" applyProtection="0"/>
    <xf numFmtId="166" fontId="46" fillId="5" borderId="0" applyNumberFormat="0" applyBorder="0" applyAlignment="0" applyProtection="0"/>
    <xf numFmtId="166" fontId="46" fillId="6" borderId="0" applyNumberFormat="0" applyBorder="0" applyAlignment="0" applyProtection="0"/>
    <xf numFmtId="166" fontId="46" fillId="7" borderId="0" applyNumberFormat="0" applyBorder="0" applyAlignment="0" applyProtection="0"/>
    <xf numFmtId="166" fontId="46" fillId="8" borderId="0" applyNumberFormat="0" applyBorder="0" applyAlignment="0" applyProtection="0"/>
    <xf numFmtId="166" fontId="46" fillId="9" borderId="0" applyNumberFormat="0" applyBorder="0" applyAlignment="0" applyProtection="0"/>
    <xf numFmtId="166" fontId="46" fillId="10" borderId="0" applyNumberFormat="0" applyBorder="0" applyAlignment="0" applyProtection="0"/>
    <xf numFmtId="166" fontId="46" fillId="5" borderId="0" applyNumberFormat="0" applyBorder="0" applyAlignment="0" applyProtection="0"/>
    <xf numFmtId="166" fontId="46" fillId="8" borderId="0" applyNumberFormat="0" applyBorder="0" applyAlignment="0" applyProtection="0"/>
    <xf numFmtId="166" fontId="46" fillId="11" borderId="0" applyNumberFormat="0" applyBorder="0" applyAlignment="0" applyProtection="0"/>
    <xf numFmtId="166" fontId="47" fillId="12" borderId="0" applyNumberFormat="0" applyBorder="0" applyAlignment="0" applyProtection="0"/>
    <xf numFmtId="166" fontId="47" fillId="9" borderId="0" applyNumberFormat="0" applyBorder="0" applyAlignment="0" applyProtection="0"/>
    <xf numFmtId="166" fontId="47" fillId="10" borderId="0" applyNumberFormat="0" applyBorder="0" applyAlignment="0" applyProtection="0"/>
    <xf numFmtId="166" fontId="47" fillId="13" borderId="0" applyNumberFormat="0" applyBorder="0" applyAlignment="0" applyProtection="0"/>
    <xf numFmtId="166" fontId="47" fillId="14" borderId="0" applyNumberFormat="0" applyBorder="0" applyAlignment="0" applyProtection="0"/>
    <xf numFmtId="166" fontId="47" fillId="15" borderId="0" applyNumberFormat="0" applyBorder="0" applyAlignment="0" applyProtection="0"/>
    <xf numFmtId="166" fontId="47" fillId="16" borderId="0" applyNumberFormat="0" applyBorder="0" applyAlignment="0" applyProtection="0"/>
    <xf numFmtId="166" fontId="47" fillId="17" borderId="0" applyNumberFormat="0" applyBorder="0" applyAlignment="0" applyProtection="0"/>
    <xf numFmtId="166" fontId="47" fillId="18" borderId="0" applyNumberFormat="0" applyBorder="0" applyAlignment="0" applyProtection="0"/>
    <xf numFmtId="166" fontId="47" fillId="13" borderId="0" applyNumberFormat="0" applyBorder="0" applyAlignment="0" applyProtection="0"/>
    <xf numFmtId="166" fontId="47" fillId="14" borderId="0" applyNumberFormat="0" applyBorder="0" applyAlignment="0" applyProtection="0"/>
    <xf numFmtId="166" fontId="47" fillId="19" borderId="0" applyNumberFormat="0" applyBorder="0" applyAlignment="0" applyProtection="0"/>
    <xf numFmtId="166" fontId="48" fillId="3" borderId="0" applyNumberFormat="0" applyBorder="0" applyAlignment="0" applyProtection="0"/>
    <xf numFmtId="166" fontId="49" fillId="20" borderId="1" applyNumberFormat="0" applyAlignment="0" applyProtection="0"/>
    <xf numFmtId="166" fontId="50" fillId="21" borderId="2" applyNumberFormat="0" applyAlignment="0" applyProtection="0"/>
    <xf numFmtId="44" fontId="10" fillId="0" borderId="0" applyFont="0" applyFill="0" applyBorder="0" applyAlignment="0" applyProtection="0"/>
    <xf numFmtId="166" fontId="51" fillId="0" borderId="0" applyNumberFormat="0" applyFill="0" applyBorder="0" applyAlignment="0" applyProtection="0"/>
    <xf numFmtId="166" fontId="52" fillId="4" borderId="0" applyNumberFormat="0" applyBorder="0" applyAlignment="0" applyProtection="0"/>
    <xf numFmtId="166" fontId="53" fillId="0" borderId="3" applyNumberFormat="0" applyFill="0" applyAlignment="0" applyProtection="0"/>
    <xf numFmtId="166" fontId="54" fillId="0" borderId="4" applyNumberFormat="0" applyFill="0" applyAlignment="0" applyProtection="0"/>
    <xf numFmtId="166" fontId="55" fillId="0" borderId="5" applyNumberFormat="0" applyFill="0" applyAlignment="0" applyProtection="0"/>
    <xf numFmtId="166" fontId="55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vertical="top"/>
      <protection locked="0"/>
    </xf>
    <xf numFmtId="166" fontId="56" fillId="7" borderId="1" applyNumberFormat="0" applyAlignment="0" applyProtection="0"/>
    <xf numFmtId="166" fontId="57" fillId="0" borderId="6" applyNumberFormat="0" applyFill="0" applyAlignment="0" applyProtection="0"/>
    <xf numFmtId="166" fontId="58" fillId="22" borderId="0" applyNumberFormat="0" applyBorder="0" applyAlignment="0" applyProtection="0"/>
    <xf numFmtId="166" fontId="22" fillId="0" borderId="0"/>
    <xf numFmtId="166" fontId="10" fillId="0" borderId="0"/>
    <xf numFmtId="166" fontId="10" fillId="0" borderId="0"/>
    <xf numFmtId="166" fontId="10" fillId="0" borderId="0"/>
    <xf numFmtId="166" fontId="11" fillId="0" borderId="0"/>
    <xf numFmtId="166" fontId="10" fillId="0" borderId="0"/>
    <xf numFmtId="166" fontId="11" fillId="0" borderId="0"/>
    <xf numFmtId="166" fontId="10" fillId="0" borderId="0"/>
    <xf numFmtId="166" fontId="10" fillId="0" borderId="0"/>
    <xf numFmtId="166" fontId="22" fillId="23" borderId="7" applyNumberFormat="0" applyFont="0" applyAlignment="0" applyProtection="0"/>
    <xf numFmtId="166" fontId="59" fillId="20" borderId="8" applyNumberFormat="0" applyAlignment="0" applyProtection="0"/>
    <xf numFmtId="9" fontId="10" fillId="0" borderId="0" applyFont="0" applyFill="0" applyBorder="0" applyAlignment="0" applyProtection="0"/>
    <xf numFmtId="166" fontId="11" fillId="0" borderId="0"/>
    <xf numFmtId="166" fontId="60" fillId="0" borderId="0" applyNumberFormat="0" applyFill="0" applyBorder="0" applyAlignment="0" applyProtection="0"/>
    <xf numFmtId="166" fontId="61" fillId="0" borderId="9" applyNumberFormat="0" applyFill="0" applyAlignment="0" applyProtection="0"/>
    <xf numFmtId="166" fontId="62" fillId="0" borderId="0" applyNumberFormat="0" applyFill="0" applyBorder="0" applyAlignment="0" applyProtection="0"/>
    <xf numFmtId="166" fontId="63" fillId="0" borderId="0"/>
    <xf numFmtId="166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/>
    <xf numFmtId="166" fontId="10" fillId="0" borderId="0"/>
    <xf numFmtId="166" fontId="11" fillId="0" borderId="0"/>
    <xf numFmtId="166" fontId="45" fillId="0" borderId="0"/>
    <xf numFmtId="166" fontId="4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2" fillId="0" borderId="0" applyNumberFormat="0" applyFill="0" applyBorder="0" applyAlignment="0" applyProtection="0">
      <alignment vertical="top"/>
      <protection locked="0"/>
    </xf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9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45" fillId="0" borderId="0"/>
    <xf numFmtId="166" fontId="8" fillId="0" borderId="0"/>
    <xf numFmtId="44" fontId="8" fillId="0" borderId="0" applyFont="0" applyFill="0" applyBorder="0" applyAlignment="0" applyProtection="0"/>
    <xf numFmtId="166" fontId="4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8" fillId="0" borderId="0"/>
    <xf numFmtId="166" fontId="10" fillId="0" borderId="0"/>
    <xf numFmtId="166" fontId="10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0" fillId="0" borderId="0"/>
    <xf numFmtId="166" fontId="10" fillId="0" borderId="0"/>
    <xf numFmtId="166" fontId="11" fillId="0" borderId="0"/>
    <xf numFmtId="166" fontId="11" fillId="0" borderId="0"/>
    <xf numFmtId="166" fontId="10" fillId="0" borderId="0"/>
    <xf numFmtId="166" fontId="10" fillId="0" borderId="0"/>
    <xf numFmtId="166" fontId="11" fillId="0" borderId="0"/>
    <xf numFmtId="166" fontId="10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0" fillId="0" borderId="0"/>
    <xf numFmtId="166" fontId="77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6" fillId="0" borderId="0"/>
    <xf numFmtId="166" fontId="6" fillId="0" borderId="0"/>
    <xf numFmtId="44" fontId="6" fillId="0" borderId="0" applyFont="0" applyFill="0" applyBorder="0" applyAlignment="0" applyProtection="0"/>
    <xf numFmtId="166" fontId="79" fillId="0" borderId="0"/>
    <xf numFmtId="9" fontId="79" fillId="0" borderId="0" applyFont="0" applyFill="0" applyBorder="0" applyAlignment="0" applyProtection="0"/>
    <xf numFmtId="166" fontId="11" fillId="0" borderId="0"/>
    <xf numFmtId="166" fontId="10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80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80" fillId="0" borderId="0"/>
    <xf numFmtId="166" fontId="80" fillId="0" borderId="0"/>
    <xf numFmtId="166" fontId="11" fillId="0" borderId="0"/>
    <xf numFmtId="166" fontId="11" fillId="0" borderId="0"/>
    <xf numFmtId="166" fontId="80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46" fillId="2" borderId="0" applyNumberFormat="0" applyBorder="0" applyAlignment="0" applyProtection="0"/>
    <xf numFmtId="166" fontId="46" fillId="3" borderId="0" applyNumberFormat="0" applyBorder="0" applyAlignment="0" applyProtection="0"/>
    <xf numFmtId="166" fontId="46" fillId="4" borderId="0" applyNumberFormat="0" applyBorder="0" applyAlignment="0" applyProtection="0"/>
    <xf numFmtId="166" fontId="46" fillId="5" borderId="0" applyNumberFormat="0" applyBorder="0" applyAlignment="0" applyProtection="0"/>
    <xf numFmtId="166" fontId="46" fillId="6" borderId="0" applyNumberFormat="0" applyBorder="0" applyAlignment="0" applyProtection="0"/>
    <xf numFmtId="166" fontId="46" fillId="7" borderId="0" applyNumberFormat="0" applyBorder="0" applyAlignment="0" applyProtection="0"/>
    <xf numFmtId="166" fontId="46" fillId="8" borderId="0" applyNumberFormat="0" applyBorder="0" applyAlignment="0" applyProtection="0"/>
    <xf numFmtId="166" fontId="46" fillId="9" borderId="0" applyNumberFormat="0" applyBorder="0" applyAlignment="0" applyProtection="0"/>
    <xf numFmtId="166" fontId="46" fillId="10" borderId="0" applyNumberFormat="0" applyBorder="0" applyAlignment="0" applyProtection="0"/>
    <xf numFmtId="166" fontId="46" fillId="5" borderId="0" applyNumberFormat="0" applyBorder="0" applyAlignment="0" applyProtection="0"/>
    <xf numFmtId="166" fontId="46" fillId="8" borderId="0" applyNumberFormat="0" applyBorder="0" applyAlignment="0" applyProtection="0"/>
    <xf numFmtId="166" fontId="46" fillId="11" borderId="0" applyNumberFormat="0" applyBorder="0" applyAlignment="0" applyProtection="0"/>
    <xf numFmtId="166" fontId="47" fillId="12" borderId="0" applyNumberFormat="0" applyBorder="0" applyAlignment="0" applyProtection="0"/>
    <xf numFmtId="166" fontId="47" fillId="9" borderId="0" applyNumberFormat="0" applyBorder="0" applyAlignment="0" applyProtection="0"/>
    <xf numFmtId="166" fontId="47" fillId="10" borderId="0" applyNumberFormat="0" applyBorder="0" applyAlignment="0" applyProtection="0"/>
    <xf numFmtId="166" fontId="47" fillId="13" borderId="0" applyNumberFormat="0" applyBorder="0" applyAlignment="0" applyProtection="0"/>
    <xf numFmtId="166" fontId="47" fillId="14" borderId="0" applyNumberFormat="0" applyBorder="0" applyAlignment="0" applyProtection="0"/>
    <xf numFmtId="166" fontId="47" fillId="15" borderId="0" applyNumberFormat="0" applyBorder="0" applyAlignment="0" applyProtection="0"/>
    <xf numFmtId="166" fontId="47" fillId="16" borderId="0" applyNumberFormat="0" applyBorder="0" applyAlignment="0" applyProtection="0"/>
    <xf numFmtId="166" fontId="47" fillId="17" borderId="0" applyNumberFormat="0" applyBorder="0" applyAlignment="0" applyProtection="0"/>
    <xf numFmtId="166" fontId="47" fillId="18" borderId="0" applyNumberFormat="0" applyBorder="0" applyAlignment="0" applyProtection="0"/>
    <xf numFmtId="166" fontId="47" fillId="13" borderId="0" applyNumberFormat="0" applyBorder="0" applyAlignment="0" applyProtection="0"/>
    <xf numFmtId="166" fontId="47" fillId="14" borderId="0" applyNumberFormat="0" applyBorder="0" applyAlignment="0" applyProtection="0"/>
    <xf numFmtId="166" fontId="47" fillId="19" borderId="0" applyNumberFormat="0" applyBorder="0" applyAlignment="0" applyProtection="0"/>
    <xf numFmtId="166" fontId="48" fillId="3" borderId="0" applyNumberFormat="0" applyBorder="0" applyAlignment="0" applyProtection="0"/>
    <xf numFmtId="166" fontId="49" fillId="20" borderId="1" applyNumberFormat="0" applyAlignment="0" applyProtection="0"/>
    <xf numFmtId="166" fontId="50" fillId="21" borderId="2" applyNumberFormat="0" applyAlignment="0" applyProtection="0"/>
    <xf numFmtId="44" fontId="10" fillId="0" borderId="0" applyFont="0" applyFill="0" applyBorder="0" applyAlignment="0" applyProtection="0"/>
    <xf numFmtId="166" fontId="51" fillId="0" borderId="0" applyNumberFormat="0" applyFill="0" applyBorder="0" applyAlignment="0" applyProtection="0"/>
    <xf numFmtId="166" fontId="52" fillId="4" borderId="0" applyNumberFormat="0" applyBorder="0" applyAlignment="0" applyProtection="0"/>
    <xf numFmtId="166" fontId="53" fillId="0" borderId="3" applyNumberFormat="0" applyFill="0" applyAlignment="0" applyProtection="0"/>
    <xf numFmtId="166" fontId="54" fillId="0" borderId="4" applyNumberFormat="0" applyFill="0" applyAlignment="0" applyProtection="0"/>
    <xf numFmtId="166" fontId="55" fillId="0" borderId="5" applyNumberFormat="0" applyFill="0" applyAlignment="0" applyProtection="0"/>
    <xf numFmtId="166" fontId="55" fillId="0" borderId="0" applyNumberFormat="0" applyFill="0" applyBorder="0" applyAlignment="0" applyProtection="0"/>
    <xf numFmtId="166" fontId="56" fillId="7" borderId="1" applyNumberFormat="0" applyAlignment="0" applyProtection="0"/>
    <xf numFmtId="166" fontId="57" fillId="0" borderId="6" applyNumberFormat="0" applyFill="0" applyAlignment="0" applyProtection="0"/>
    <xf numFmtId="166" fontId="58" fillId="22" borderId="0" applyNumberFormat="0" applyBorder="0" applyAlignment="0" applyProtection="0"/>
    <xf numFmtId="166" fontId="10" fillId="0" borderId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9" fontId="10" fillId="0" borderId="0" applyFont="0" applyFill="0" applyBorder="0" applyAlignment="0" applyProtection="0"/>
    <xf numFmtId="166" fontId="11" fillId="0" borderId="0"/>
    <xf numFmtId="166" fontId="60" fillId="0" borderId="0" applyNumberFormat="0" applyFill="0" applyBorder="0" applyAlignment="0" applyProtection="0"/>
    <xf numFmtId="166" fontId="61" fillId="0" borderId="9" applyNumberFormat="0" applyFill="0" applyAlignment="0" applyProtection="0"/>
    <xf numFmtId="166" fontId="62" fillId="0" borderId="0" applyNumberFormat="0" applyFill="0" applyBorder="0" applyAlignment="0" applyProtection="0"/>
    <xf numFmtId="166" fontId="10" fillId="0" borderId="0"/>
    <xf numFmtId="166" fontId="11" fillId="0" borderId="0"/>
    <xf numFmtId="166" fontId="80" fillId="0" borderId="0"/>
    <xf numFmtId="166" fontId="80" fillId="0" borderId="0"/>
    <xf numFmtId="44" fontId="3" fillId="0" borderId="0" applyFont="0" applyFill="0" applyBorder="0" applyAlignment="0" applyProtection="0"/>
    <xf numFmtId="166" fontId="12" fillId="0" borderId="0" applyNumberFormat="0" applyFill="0" applyBorder="0" applyAlignment="0" applyProtection="0">
      <alignment vertical="top"/>
      <protection locked="0"/>
    </xf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3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8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0" borderId="0"/>
    <xf numFmtId="166" fontId="10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0" fillId="0" borderId="0"/>
    <xf numFmtId="166" fontId="10" fillId="0" borderId="0"/>
    <xf numFmtId="166" fontId="11" fillId="0" borderId="0"/>
    <xf numFmtId="166" fontId="11" fillId="0" borderId="0"/>
    <xf numFmtId="166" fontId="10" fillId="0" borderId="0"/>
    <xf numFmtId="166" fontId="10" fillId="0" borderId="0"/>
    <xf numFmtId="166" fontId="10" fillId="0" borderId="0"/>
    <xf numFmtId="166" fontId="46" fillId="34" borderId="0" applyNumberFormat="0" applyBorder="0" applyAlignment="0" applyProtection="0"/>
    <xf numFmtId="166" fontId="46" fillId="35" borderId="0" applyNumberFormat="0" applyBorder="0" applyAlignment="0" applyProtection="0"/>
    <xf numFmtId="166" fontId="46" fillId="36" borderId="0" applyNumberFormat="0" applyBorder="0" applyAlignment="0" applyProtection="0"/>
    <xf numFmtId="166" fontId="46" fillId="37" borderId="0" applyNumberFormat="0" applyBorder="0" applyAlignment="0" applyProtection="0"/>
    <xf numFmtId="166" fontId="46" fillId="38" borderId="0" applyNumberFormat="0" applyBorder="0" applyAlignment="0" applyProtection="0"/>
    <xf numFmtId="166" fontId="46" fillId="39" borderId="0" applyNumberFormat="0" applyBorder="0" applyAlignment="0" applyProtection="0"/>
    <xf numFmtId="166" fontId="46" fillId="40" borderId="0" applyNumberFormat="0" applyBorder="0" applyAlignment="0" applyProtection="0"/>
    <xf numFmtId="166" fontId="46" fillId="41" borderId="0" applyNumberFormat="0" applyBorder="0" applyAlignment="0" applyProtection="0"/>
    <xf numFmtId="166" fontId="46" fillId="42" borderId="0" applyNumberFormat="0" applyBorder="0" applyAlignment="0" applyProtection="0"/>
    <xf numFmtId="166" fontId="46" fillId="37" borderId="0" applyNumberFormat="0" applyBorder="0" applyAlignment="0" applyProtection="0"/>
    <xf numFmtId="166" fontId="46" fillId="40" borderId="0" applyNumberFormat="0" applyBorder="0" applyAlignment="0" applyProtection="0"/>
    <xf numFmtId="166" fontId="46" fillId="43" borderId="0" applyNumberFormat="0" applyBorder="0" applyAlignment="0" applyProtection="0"/>
    <xf numFmtId="166" fontId="47" fillId="44" borderId="0" applyNumberFormat="0" applyBorder="0" applyAlignment="0" applyProtection="0"/>
    <xf numFmtId="166" fontId="47" fillId="41" borderId="0" applyNumberFormat="0" applyBorder="0" applyAlignment="0" applyProtection="0"/>
    <xf numFmtId="166" fontId="47" fillId="42" borderId="0" applyNumberFormat="0" applyBorder="0" applyAlignment="0" applyProtection="0"/>
    <xf numFmtId="166" fontId="47" fillId="45" borderId="0" applyNumberFormat="0" applyBorder="0" applyAlignment="0" applyProtection="0"/>
    <xf numFmtId="166" fontId="47" fillId="46" borderId="0" applyNumberFormat="0" applyBorder="0" applyAlignment="0" applyProtection="0"/>
    <xf numFmtId="166" fontId="47" fillId="47" borderId="0" applyNumberFormat="0" applyBorder="0" applyAlignment="0" applyProtection="0"/>
    <xf numFmtId="166" fontId="47" fillId="48" borderId="0" applyNumberFormat="0" applyBorder="0" applyAlignment="0" applyProtection="0"/>
    <xf numFmtId="166" fontId="47" fillId="49" borderId="0" applyNumberFormat="0" applyBorder="0" applyAlignment="0" applyProtection="0"/>
    <xf numFmtId="166" fontId="47" fillId="50" borderId="0" applyNumberFormat="0" applyBorder="0" applyAlignment="0" applyProtection="0"/>
    <xf numFmtId="166" fontId="47" fillId="45" borderId="0" applyNumberFormat="0" applyBorder="0" applyAlignment="0" applyProtection="0"/>
    <xf numFmtId="166" fontId="47" fillId="46" borderId="0" applyNumberFormat="0" applyBorder="0" applyAlignment="0" applyProtection="0"/>
    <xf numFmtId="166" fontId="47" fillId="51" borderId="0" applyNumberFormat="0" applyBorder="0" applyAlignment="0" applyProtection="0"/>
    <xf numFmtId="166" fontId="48" fillId="35" borderId="0" applyNumberFormat="0" applyBorder="0" applyAlignment="0" applyProtection="0"/>
    <xf numFmtId="166" fontId="49" fillId="52" borderId="1" applyNumberFormat="0" applyAlignment="0" applyProtection="0"/>
    <xf numFmtId="166" fontId="50" fillId="53" borderId="2" applyNumberFormat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6" fontId="52" fillId="36" borderId="0" applyNumberFormat="0" applyBorder="0" applyAlignment="0" applyProtection="0"/>
    <xf numFmtId="166" fontId="56" fillId="39" borderId="1" applyNumberFormat="0" applyAlignment="0" applyProtection="0"/>
    <xf numFmtId="166" fontId="58" fillId="54" borderId="0" applyNumberFormat="0" applyBorder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55" borderId="7" applyNumberFormat="0" applyAlignment="0" applyProtection="0"/>
    <xf numFmtId="166" fontId="59" fillId="52" borderId="8" applyNumberFormat="0" applyAlignment="0" applyProtection="0"/>
    <xf numFmtId="9" fontId="10" fillId="0" borderId="0" applyFill="0" applyBorder="0" applyAlignment="0" applyProtection="0"/>
    <xf numFmtId="166" fontId="60" fillId="0" borderId="0" applyNumberFormat="0" applyFill="0" applyBorder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80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80" fillId="0" borderId="0"/>
    <xf numFmtId="166" fontId="80" fillId="0" borderId="0"/>
    <xf numFmtId="166" fontId="11" fillId="0" borderId="0"/>
    <xf numFmtId="166" fontId="11" fillId="0" borderId="0"/>
    <xf numFmtId="166" fontId="80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46" fillId="2" borderId="0" applyNumberFormat="0" applyBorder="0" applyAlignment="0" applyProtection="0"/>
    <xf numFmtId="166" fontId="46" fillId="3" borderId="0" applyNumberFormat="0" applyBorder="0" applyAlignment="0" applyProtection="0"/>
    <xf numFmtId="166" fontId="46" fillId="4" borderId="0" applyNumberFormat="0" applyBorder="0" applyAlignment="0" applyProtection="0"/>
    <xf numFmtId="166" fontId="46" fillId="5" borderId="0" applyNumberFormat="0" applyBorder="0" applyAlignment="0" applyProtection="0"/>
    <xf numFmtId="166" fontId="46" fillId="6" borderId="0" applyNumberFormat="0" applyBorder="0" applyAlignment="0" applyProtection="0"/>
    <xf numFmtId="166" fontId="46" fillId="7" borderId="0" applyNumberFormat="0" applyBorder="0" applyAlignment="0" applyProtection="0"/>
    <xf numFmtId="166" fontId="46" fillId="8" borderId="0" applyNumberFormat="0" applyBorder="0" applyAlignment="0" applyProtection="0"/>
    <xf numFmtId="166" fontId="46" fillId="9" borderId="0" applyNumberFormat="0" applyBorder="0" applyAlignment="0" applyProtection="0"/>
    <xf numFmtId="166" fontId="46" fillId="10" borderId="0" applyNumberFormat="0" applyBorder="0" applyAlignment="0" applyProtection="0"/>
    <xf numFmtId="166" fontId="46" fillId="5" borderId="0" applyNumberFormat="0" applyBorder="0" applyAlignment="0" applyProtection="0"/>
    <xf numFmtId="166" fontId="46" fillId="8" borderId="0" applyNumberFormat="0" applyBorder="0" applyAlignment="0" applyProtection="0"/>
    <xf numFmtId="166" fontId="46" fillId="11" borderId="0" applyNumberFormat="0" applyBorder="0" applyAlignment="0" applyProtection="0"/>
    <xf numFmtId="166" fontId="47" fillId="12" borderId="0" applyNumberFormat="0" applyBorder="0" applyAlignment="0" applyProtection="0"/>
    <xf numFmtId="166" fontId="47" fillId="9" borderId="0" applyNumberFormat="0" applyBorder="0" applyAlignment="0" applyProtection="0"/>
    <xf numFmtId="166" fontId="47" fillId="10" borderId="0" applyNumberFormat="0" applyBorder="0" applyAlignment="0" applyProtection="0"/>
    <xf numFmtId="166" fontId="47" fillId="13" borderId="0" applyNumberFormat="0" applyBorder="0" applyAlignment="0" applyProtection="0"/>
    <xf numFmtId="166" fontId="47" fillId="14" borderId="0" applyNumberFormat="0" applyBorder="0" applyAlignment="0" applyProtection="0"/>
    <xf numFmtId="166" fontId="47" fillId="15" borderId="0" applyNumberFormat="0" applyBorder="0" applyAlignment="0" applyProtection="0"/>
    <xf numFmtId="166" fontId="47" fillId="16" borderId="0" applyNumberFormat="0" applyBorder="0" applyAlignment="0" applyProtection="0"/>
    <xf numFmtId="166" fontId="47" fillId="17" borderId="0" applyNumberFormat="0" applyBorder="0" applyAlignment="0" applyProtection="0"/>
    <xf numFmtId="166" fontId="47" fillId="18" borderId="0" applyNumberFormat="0" applyBorder="0" applyAlignment="0" applyProtection="0"/>
    <xf numFmtId="166" fontId="47" fillId="13" borderId="0" applyNumberFormat="0" applyBorder="0" applyAlignment="0" applyProtection="0"/>
    <xf numFmtId="166" fontId="47" fillId="14" borderId="0" applyNumberFormat="0" applyBorder="0" applyAlignment="0" applyProtection="0"/>
    <xf numFmtId="166" fontId="47" fillId="19" borderId="0" applyNumberFormat="0" applyBorder="0" applyAlignment="0" applyProtection="0"/>
    <xf numFmtId="166" fontId="48" fillId="3" borderId="0" applyNumberFormat="0" applyBorder="0" applyAlignment="0" applyProtection="0"/>
    <xf numFmtId="166" fontId="49" fillId="20" borderId="1" applyNumberFormat="0" applyAlignment="0" applyProtection="0"/>
    <xf numFmtId="166" fontId="50" fillId="21" borderId="2" applyNumberFormat="0" applyAlignment="0" applyProtection="0"/>
    <xf numFmtId="166" fontId="51" fillId="0" borderId="0" applyNumberFormat="0" applyFill="0" applyBorder="0" applyAlignment="0" applyProtection="0"/>
    <xf numFmtId="166" fontId="52" fillId="4" borderId="0" applyNumberFormat="0" applyBorder="0" applyAlignment="0" applyProtection="0"/>
    <xf numFmtId="166" fontId="53" fillId="0" borderId="3" applyNumberFormat="0" applyFill="0" applyAlignment="0" applyProtection="0"/>
    <xf numFmtId="166" fontId="54" fillId="0" borderId="4" applyNumberFormat="0" applyFill="0" applyAlignment="0" applyProtection="0"/>
    <xf numFmtId="166" fontId="55" fillId="0" borderId="5" applyNumberFormat="0" applyFill="0" applyAlignment="0" applyProtection="0"/>
    <xf numFmtId="166" fontId="55" fillId="0" borderId="0" applyNumberFormat="0" applyFill="0" applyBorder="0" applyAlignment="0" applyProtection="0"/>
    <xf numFmtId="166" fontId="56" fillId="7" borderId="1" applyNumberFormat="0" applyAlignment="0" applyProtection="0"/>
    <xf numFmtId="166" fontId="57" fillId="0" borderId="6" applyNumberFormat="0" applyFill="0" applyAlignment="0" applyProtection="0"/>
    <xf numFmtId="166" fontId="58" fillId="22" borderId="0" applyNumberFormat="0" applyBorder="0" applyAlignment="0" applyProtection="0"/>
    <xf numFmtId="166" fontId="10" fillId="0" borderId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0" fillId="0" borderId="0" applyNumberFormat="0" applyFill="0" applyBorder="0" applyAlignment="0" applyProtection="0"/>
    <xf numFmtId="166" fontId="61" fillId="0" borderId="9" applyNumberFormat="0" applyFill="0" applyAlignment="0" applyProtection="0"/>
    <xf numFmtId="166" fontId="62" fillId="0" borderId="0" applyNumberFormat="0" applyFill="0" applyBorder="0" applyAlignment="0" applyProtection="0"/>
    <xf numFmtId="166" fontId="10" fillId="0" borderId="0"/>
    <xf numFmtId="166" fontId="80" fillId="0" borderId="0"/>
    <xf numFmtId="166" fontId="80" fillId="0" borderId="0"/>
    <xf numFmtId="166" fontId="12" fillId="0" borderId="0" applyNumberFormat="0" applyFill="0" applyBorder="0" applyAlignment="0" applyProtection="0">
      <alignment vertical="top"/>
      <protection locked="0"/>
    </xf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3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3" fillId="0" borderId="0"/>
    <xf numFmtId="166" fontId="8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0" borderId="0"/>
    <xf numFmtId="166" fontId="10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9" fontId="3" fillId="0" borderId="0" applyFont="0" applyFill="0" applyBorder="0" applyAlignment="0" applyProtection="0"/>
    <xf numFmtId="166" fontId="10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45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45" fillId="0" borderId="0"/>
    <xf numFmtId="166" fontId="45" fillId="0" borderId="0"/>
    <xf numFmtId="166" fontId="11" fillId="0" borderId="0"/>
    <xf numFmtId="166" fontId="11" fillId="0" borderId="0"/>
    <xf numFmtId="166" fontId="45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46" fillId="2" borderId="0" applyNumberFormat="0" applyBorder="0" applyAlignment="0" applyProtection="0"/>
    <xf numFmtId="166" fontId="46" fillId="3" borderId="0" applyNumberFormat="0" applyBorder="0" applyAlignment="0" applyProtection="0"/>
    <xf numFmtId="166" fontId="46" fillId="4" borderId="0" applyNumberFormat="0" applyBorder="0" applyAlignment="0" applyProtection="0"/>
    <xf numFmtId="166" fontId="46" fillId="5" borderId="0" applyNumberFormat="0" applyBorder="0" applyAlignment="0" applyProtection="0"/>
    <xf numFmtId="166" fontId="46" fillId="6" borderId="0" applyNumberFormat="0" applyBorder="0" applyAlignment="0" applyProtection="0"/>
    <xf numFmtId="166" fontId="46" fillId="7" borderId="0" applyNumberFormat="0" applyBorder="0" applyAlignment="0" applyProtection="0"/>
    <xf numFmtId="166" fontId="46" fillId="8" borderId="0" applyNumberFormat="0" applyBorder="0" applyAlignment="0" applyProtection="0"/>
    <xf numFmtId="166" fontId="46" fillId="9" borderId="0" applyNumberFormat="0" applyBorder="0" applyAlignment="0" applyProtection="0"/>
    <xf numFmtId="166" fontId="46" fillId="10" borderId="0" applyNumberFormat="0" applyBorder="0" applyAlignment="0" applyProtection="0"/>
    <xf numFmtId="166" fontId="46" fillId="5" borderId="0" applyNumberFormat="0" applyBorder="0" applyAlignment="0" applyProtection="0"/>
    <xf numFmtId="166" fontId="46" fillId="8" borderId="0" applyNumberFormat="0" applyBorder="0" applyAlignment="0" applyProtection="0"/>
    <xf numFmtId="166" fontId="46" fillId="11" borderId="0" applyNumberFormat="0" applyBorder="0" applyAlignment="0" applyProtection="0"/>
    <xf numFmtId="166" fontId="47" fillId="12" borderId="0" applyNumberFormat="0" applyBorder="0" applyAlignment="0" applyProtection="0"/>
    <xf numFmtId="166" fontId="47" fillId="9" borderId="0" applyNumberFormat="0" applyBorder="0" applyAlignment="0" applyProtection="0"/>
    <xf numFmtId="166" fontId="47" fillId="10" borderId="0" applyNumberFormat="0" applyBorder="0" applyAlignment="0" applyProtection="0"/>
    <xf numFmtId="166" fontId="47" fillId="13" borderId="0" applyNumberFormat="0" applyBorder="0" applyAlignment="0" applyProtection="0"/>
    <xf numFmtId="166" fontId="47" fillId="14" borderId="0" applyNumberFormat="0" applyBorder="0" applyAlignment="0" applyProtection="0"/>
    <xf numFmtId="166" fontId="47" fillId="15" borderId="0" applyNumberFormat="0" applyBorder="0" applyAlignment="0" applyProtection="0"/>
    <xf numFmtId="166" fontId="47" fillId="16" borderId="0" applyNumberFormat="0" applyBorder="0" applyAlignment="0" applyProtection="0"/>
    <xf numFmtId="166" fontId="47" fillId="17" borderId="0" applyNumberFormat="0" applyBorder="0" applyAlignment="0" applyProtection="0"/>
    <xf numFmtId="166" fontId="47" fillId="18" borderId="0" applyNumberFormat="0" applyBorder="0" applyAlignment="0" applyProtection="0"/>
    <xf numFmtId="166" fontId="47" fillId="13" borderId="0" applyNumberFormat="0" applyBorder="0" applyAlignment="0" applyProtection="0"/>
    <xf numFmtId="166" fontId="47" fillId="14" borderId="0" applyNumberFormat="0" applyBorder="0" applyAlignment="0" applyProtection="0"/>
    <xf numFmtId="166" fontId="47" fillId="19" borderId="0" applyNumberFormat="0" applyBorder="0" applyAlignment="0" applyProtection="0"/>
    <xf numFmtId="166" fontId="48" fillId="3" borderId="0" applyNumberFormat="0" applyBorder="0" applyAlignment="0" applyProtection="0"/>
    <xf numFmtId="166" fontId="49" fillId="20" borderId="1" applyNumberFormat="0" applyAlignment="0" applyProtection="0"/>
    <xf numFmtId="166" fontId="50" fillId="21" borderId="2" applyNumberFormat="0" applyAlignment="0" applyProtection="0"/>
    <xf numFmtId="166" fontId="51" fillId="0" borderId="0" applyNumberFormat="0" applyFill="0" applyBorder="0" applyAlignment="0" applyProtection="0"/>
    <xf numFmtId="166" fontId="52" fillId="4" borderId="0" applyNumberFormat="0" applyBorder="0" applyAlignment="0" applyProtection="0"/>
    <xf numFmtId="166" fontId="53" fillId="0" borderId="3" applyNumberFormat="0" applyFill="0" applyAlignment="0" applyProtection="0"/>
    <xf numFmtId="166" fontId="54" fillId="0" borderId="4" applyNumberFormat="0" applyFill="0" applyAlignment="0" applyProtection="0"/>
    <xf numFmtId="166" fontId="55" fillId="0" borderId="5" applyNumberFormat="0" applyFill="0" applyAlignment="0" applyProtection="0"/>
    <xf numFmtId="166" fontId="55" fillId="0" borderId="0" applyNumberFormat="0" applyFill="0" applyBorder="0" applyAlignment="0" applyProtection="0"/>
    <xf numFmtId="166" fontId="56" fillId="7" borderId="1" applyNumberFormat="0" applyAlignment="0" applyProtection="0"/>
    <xf numFmtId="166" fontId="57" fillId="0" borderId="6" applyNumberFormat="0" applyFill="0" applyAlignment="0" applyProtection="0"/>
    <xf numFmtId="166" fontId="58" fillId="22" borderId="0" applyNumberFormat="0" applyBorder="0" applyAlignment="0" applyProtection="0"/>
    <xf numFmtId="166" fontId="10" fillId="0" borderId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1" fillId="0" borderId="0"/>
    <xf numFmtId="166" fontId="60" fillId="0" borderId="0" applyNumberFormat="0" applyFill="0" applyBorder="0" applyAlignment="0" applyProtection="0"/>
    <xf numFmtId="166" fontId="61" fillId="0" borderId="9" applyNumberFormat="0" applyFill="0" applyAlignment="0" applyProtection="0"/>
    <xf numFmtId="166" fontId="62" fillId="0" borderId="0" applyNumberFormat="0" applyFill="0" applyBorder="0" applyAlignment="0" applyProtection="0"/>
    <xf numFmtId="166" fontId="10" fillId="0" borderId="0"/>
    <xf numFmtId="166" fontId="10" fillId="0" borderId="0"/>
    <xf numFmtId="166" fontId="11" fillId="0" borderId="0"/>
    <xf numFmtId="166" fontId="45" fillId="0" borderId="0"/>
    <xf numFmtId="166" fontId="45" fillId="0" borderId="0"/>
    <xf numFmtId="44" fontId="3" fillId="0" borderId="0" applyFont="0" applyFill="0" applyBorder="0" applyAlignment="0" applyProtection="0"/>
    <xf numFmtId="166" fontId="12" fillId="0" borderId="0" applyNumberFormat="0" applyFill="0" applyBorder="0" applyAlignment="0" applyProtection="0">
      <alignment vertical="top"/>
      <protection locked="0"/>
    </xf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3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3" fillId="0" borderId="0"/>
    <xf numFmtId="44" fontId="3" fillId="0" borderId="0" applyFont="0" applyFill="0" applyBorder="0" applyAlignment="0" applyProtection="0"/>
    <xf numFmtId="166" fontId="4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0" borderId="0"/>
    <xf numFmtId="166" fontId="10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1" fillId="0" borderId="0"/>
    <xf numFmtId="166" fontId="10" fillId="0" borderId="0"/>
    <xf numFmtId="166" fontId="10" fillId="0" borderId="0"/>
    <xf numFmtId="166" fontId="10" fillId="0" borderId="0"/>
    <xf numFmtId="166" fontId="81" fillId="0" borderId="0"/>
    <xf numFmtId="9" fontId="81" fillId="0" borderId="0" applyFont="0" applyFill="0" applyBorder="0" applyAlignment="0" applyProtection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44" fontId="3" fillId="0" borderId="0" applyFont="0" applyFill="0" applyBorder="0" applyAlignment="0" applyProtection="0"/>
    <xf numFmtId="166" fontId="3" fillId="0" borderId="0"/>
    <xf numFmtId="166" fontId="4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1" fillId="0" borderId="0"/>
    <xf numFmtId="166" fontId="11" fillId="0" borderId="0"/>
    <xf numFmtId="166" fontId="11" fillId="0" borderId="0"/>
    <xf numFmtId="166" fontId="10" fillId="0" borderId="0"/>
    <xf numFmtId="166" fontId="10" fillId="0" borderId="0"/>
    <xf numFmtId="166" fontId="10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60" fillId="0" borderId="0" applyNumberFormat="0" applyFill="0" applyBorder="0" applyAlignment="0" applyProtection="0"/>
    <xf numFmtId="9" fontId="79" fillId="0" borderId="0" applyFont="0" applyFill="0" applyBorder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60" fillId="0" borderId="0" applyNumberFormat="0" applyFill="0" applyBorder="0" applyAlignment="0" applyProtection="0"/>
    <xf numFmtId="9" fontId="79" fillId="0" borderId="0" applyFont="0" applyFill="0" applyBorder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4" fillId="0" borderId="29" applyAlignment="0">
      <alignment horizontal="center"/>
    </xf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82" fillId="0" borderId="0" applyNumberFormat="0" applyFill="0" applyBorder="0" applyAlignment="0" applyProtection="0"/>
    <xf numFmtId="166" fontId="83" fillId="0" borderId="30" applyNumberFormat="0" applyFill="0" applyAlignment="0" applyProtection="0"/>
    <xf numFmtId="166" fontId="84" fillId="0" borderId="31" applyNumberFormat="0" applyFill="0" applyAlignment="0" applyProtection="0"/>
    <xf numFmtId="166" fontId="85" fillId="0" borderId="32" applyNumberFormat="0" applyFill="0" applyAlignment="0" applyProtection="0"/>
    <xf numFmtId="166" fontId="85" fillId="0" borderId="0" applyNumberFormat="0" applyFill="0" applyBorder="0" applyAlignment="0" applyProtection="0"/>
    <xf numFmtId="166" fontId="86" fillId="56" borderId="0" applyNumberFormat="0" applyBorder="0" applyAlignment="0" applyProtection="0"/>
    <xf numFmtId="166" fontId="87" fillId="57" borderId="0" applyNumberFormat="0" applyBorder="0" applyAlignment="0" applyProtection="0"/>
    <xf numFmtId="166" fontId="88" fillId="58" borderId="0" applyNumberFormat="0" applyBorder="0" applyAlignment="0" applyProtection="0"/>
    <xf numFmtId="166" fontId="89" fillId="59" borderId="33" applyNumberFormat="0" applyAlignment="0" applyProtection="0"/>
    <xf numFmtId="166" fontId="90" fillId="60" borderId="34" applyNumberFormat="0" applyAlignment="0" applyProtection="0"/>
    <xf numFmtId="166" fontId="91" fillId="60" borderId="33" applyNumberFormat="0" applyAlignment="0" applyProtection="0"/>
    <xf numFmtId="166" fontId="92" fillId="0" borderId="35" applyNumberFormat="0" applyFill="0" applyAlignment="0" applyProtection="0"/>
    <xf numFmtId="166" fontId="93" fillId="61" borderId="36" applyNumberFormat="0" applyAlignment="0" applyProtection="0"/>
    <xf numFmtId="166" fontId="94" fillId="0" borderId="0" applyNumberFormat="0" applyFill="0" applyBorder="0" applyAlignment="0" applyProtection="0"/>
    <xf numFmtId="166" fontId="95" fillId="0" borderId="0" applyNumberFormat="0" applyFill="0" applyBorder="0" applyAlignment="0" applyProtection="0"/>
    <xf numFmtId="166" fontId="96" fillId="0" borderId="38" applyNumberFormat="0" applyFill="0" applyAlignment="0" applyProtection="0"/>
    <xf numFmtId="166" fontId="97" fillId="63" borderId="0" applyNumberFormat="0" applyBorder="0" applyAlignment="0" applyProtection="0"/>
    <xf numFmtId="166" fontId="3" fillId="64" borderId="0" applyNumberFormat="0" applyBorder="0" applyAlignment="0" applyProtection="0"/>
    <xf numFmtId="166" fontId="3" fillId="65" borderId="0" applyNumberFormat="0" applyBorder="0" applyAlignment="0" applyProtection="0"/>
    <xf numFmtId="166" fontId="97" fillId="66" borderId="0" applyNumberFormat="0" applyBorder="0" applyAlignment="0" applyProtection="0"/>
    <xf numFmtId="166" fontId="97" fillId="67" borderId="0" applyNumberFormat="0" applyBorder="0" applyAlignment="0" applyProtection="0"/>
    <xf numFmtId="166" fontId="3" fillId="68" borderId="0" applyNumberFormat="0" applyBorder="0" applyAlignment="0" applyProtection="0"/>
    <xf numFmtId="166" fontId="3" fillId="69" borderId="0" applyNumberFormat="0" applyBorder="0" applyAlignment="0" applyProtection="0"/>
    <xf numFmtId="166" fontId="97" fillId="70" borderId="0" applyNumberFormat="0" applyBorder="0" applyAlignment="0" applyProtection="0"/>
    <xf numFmtId="166" fontId="97" fillId="71" borderId="0" applyNumberFormat="0" applyBorder="0" applyAlignment="0" applyProtection="0"/>
    <xf numFmtId="166" fontId="3" fillId="72" borderId="0" applyNumberFormat="0" applyBorder="0" applyAlignment="0" applyProtection="0"/>
    <xf numFmtId="166" fontId="3" fillId="73" borderId="0" applyNumberFormat="0" applyBorder="0" applyAlignment="0" applyProtection="0"/>
    <xf numFmtId="166" fontId="97" fillId="74" borderId="0" applyNumberFormat="0" applyBorder="0" applyAlignment="0" applyProtection="0"/>
    <xf numFmtId="166" fontId="97" fillId="75" borderId="0" applyNumberFormat="0" applyBorder="0" applyAlignment="0" applyProtection="0"/>
    <xf numFmtId="166" fontId="3" fillId="76" borderId="0" applyNumberFormat="0" applyBorder="0" applyAlignment="0" applyProtection="0"/>
    <xf numFmtId="166" fontId="3" fillId="77" borderId="0" applyNumberFormat="0" applyBorder="0" applyAlignment="0" applyProtection="0"/>
    <xf numFmtId="166" fontId="97" fillId="78" borderId="0" applyNumberFormat="0" applyBorder="0" applyAlignment="0" applyProtection="0"/>
    <xf numFmtId="166" fontId="97" fillId="79" borderId="0" applyNumberFormat="0" applyBorder="0" applyAlignment="0" applyProtection="0"/>
    <xf numFmtId="166" fontId="3" fillId="80" borderId="0" applyNumberFormat="0" applyBorder="0" applyAlignment="0" applyProtection="0"/>
    <xf numFmtId="166" fontId="3" fillId="81" borderId="0" applyNumberFormat="0" applyBorder="0" applyAlignment="0" applyProtection="0"/>
    <xf numFmtId="166" fontId="97" fillId="82" borderId="0" applyNumberFormat="0" applyBorder="0" applyAlignment="0" applyProtection="0"/>
    <xf numFmtId="166" fontId="97" fillId="83" borderId="0" applyNumberFormat="0" applyBorder="0" applyAlignment="0" applyProtection="0"/>
    <xf numFmtId="166" fontId="3" fillId="84" borderId="0" applyNumberFormat="0" applyBorder="0" applyAlignment="0" applyProtection="0"/>
    <xf numFmtId="166" fontId="3" fillId="85" borderId="0" applyNumberFormat="0" applyBorder="0" applyAlignment="0" applyProtection="0"/>
    <xf numFmtId="166" fontId="97" fillId="86" borderId="0" applyNumberFormat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1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10" fillId="0" borderId="0"/>
    <xf numFmtId="166" fontId="10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62" borderId="37" applyNumberFormat="0" applyFont="0" applyAlignment="0" applyProtection="0"/>
    <xf numFmtId="166" fontId="3" fillId="0" borderId="0"/>
    <xf numFmtId="166" fontId="3" fillId="0" borderId="0"/>
    <xf numFmtId="166" fontId="3" fillId="62" borderId="37" applyNumberFormat="0" applyFont="0" applyAlignment="0" applyProtection="0"/>
    <xf numFmtId="166" fontId="10" fillId="0" borderId="0"/>
    <xf numFmtId="166" fontId="46" fillId="2" borderId="0" applyNumberFormat="0" applyBorder="0" applyAlignment="0" applyProtection="0"/>
    <xf numFmtId="166" fontId="46" fillId="3" borderId="0" applyNumberFormat="0" applyBorder="0" applyAlignment="0" applyProtection="0"/>
    <xf numFmtId="166" fontId="46" fillId="4" borderId="0" applyNumberFormat="0" applyBorder="0" applyAlignment="0" applyProtection="0"/>
    <xf numFmtId="166" fontId="46" fillId="5" borderId="0" applyNumberFormat="0" applyBorder="0" applyAlignment="0" applyProtection="0"/>
    <xf numFmtId="166" fontId="46" fillId="6" borderId="0" applyNumberFormat="0" applyBorder="0" applyAlignment="0" applyProtection="0"/>
    <xf numFmtId="166" fontId="46" fillId="7" borderId="0" applyNumberFormat="0" applyBorder="0" applyAlignment="0" applyProtection="0"/>
    <xf numFmtId="166" fontId="46" fillId="8" borderId="0" applyNumberFormat="0" applyBorder="0" applyAlignment="0" applyProtection="0"/>
    <xf numFmtId="166" fontId="46" fillId="9" borderId="0" applyNumberFormat="0" applyBorder="0" applyAlignment="0" applyProtection="0"/>
    <xf numFmtId="166" fontId="46" fillId="10" borderId="0" applyNumberFormat="0" applyBorder="0" applyAlignment="0" applyProtection="0"/>
    <xf numFmtId="166" fontId="46" fillId="5" borderId="0" applyNumberFormat="0" applyBorder="0" applyAlignment="0" applyProtection="0"/>
    <xf numFmtId="166" fontId="46" fillId="8" borderId="0" applyNumberFormat="0" applyBorder="0" applyAlignment="0" applyProtection="0"/>
    <xf numFmtId="166" fontId="46" fillId="11" borderId="0" applyNumberFormat="0" applyBorder="0" applyAlignment="0" applyProtection="0"/>
    <xf numFmtId="166" fontId="47" fillId="12" borderId="0" applyNumberFormat="0" applyBorder="0" applyAlignment="0" applyProtection="0"/>
    <xf numFmtId="166" fontId="47" fillId="9" borderId="0" applyNumberFormat="0" applyBorder="0" applyAlignment="0" applyProtection="0"/>
    <xf numFmtId="166" fontId="47" fillId="10" borderId="0" applyNumberFormat="0" applyBorder="0" applyAlignment="0" applyProtection="0"/>
    <xf numFmtId="166" fontId="47" fillId="13" borderId="0" applyNumberFormat="0" applyBorder="0" applyAlignment="0" applyProtection="0"/>
    <xf numFmtId="166" fontId="47" fillId="14" borderId="0" applyNumberFormat="0" applyBorder="0" applyAlignment="0" applyProtection="0"/>
    <xf numFmtId="166" fontId="47" fillId="15" borderId="0" applyNumberFormat="0" applyBorder="0" applyAlignment="0" applyProtection="0"/>
    <xf numFmtId="166" fontId="47" fillId="16" borderId="0" applyNumberFormat="0" applyBorder="0" applyAlignment="0" applyProtection="0"/>
    <xf numFmtId="166" fontId="47" fillId="17" borderId="0" applyNumberFormat="0" applyBorder="0" applyAlignment="0" applyProtection="0"/>
    <xf numFmtId="166" fontId="47" fillId="18" borderId="0" applyNumberFormat="0" applyBorder="0" applyAlignment="0" applyProtection="0"/>
    <xf numFmtId="166" fontId="47" fillId="13" borderId="0" applyNumberFormat="0" applyBorder="0" applyAlignment="0" applyProtection="0"/>
    <xf numFmtId="166" fontId="47" fillId="14" borderId="0" applyNumberFormat="0" applyBorder="0" applyAlignment="0" applyProtection="0"/>
    <xf numFmtId="166" fontId="47" fillId="19" borderId="0" applyNumberFormat="0" applyBorder="0" applyAlignment="0" applyProtection="0"/>
    <xf numFmtId="166" fontId="48" fillId="3" borderId="0" applyNumberFormat="0" applyBorder="0" applyAlignment="0" applyProtection="0"/>
    <xf numFmtId="166" fontId="49" fillId="20" borderId="1" applyNumberFormat="0" applyAlignment="0" applyProtection="0"/>
    <xf numFmtId="166" fontId="50" fillId="21" borderId="2" applyNumberFormat="0" applyAlignment="0" applyProtection="0"/>
    <xf numFmtId="166" fontId="51" fillId="0" borderId="0" applyNumberFormat="0" applyFill="0" applyBorder="0" applyAlignment="0" applyProtection="0"/>
    <xf numFmtId="166" fontId="52" fillId="4" borderId="0" applyNumberFormat="0" applyBorder="0" applyAlignment="0" applyProtection="0"/>
    <xf numFmtId="166" fontId="53" fillId="0" borderId="3" applyNumberFormat="0" applyFill="0" applyAlignment="0" applyProtection="0"/>
    <xf numFmtId="166" fontId="54" fillId="0" borderId="4" applyNumberFormat="0" applyFill="0" applyAlignment="0" applyProtection="0"/>
    <xf numFmtId="166" fontId="55" fillId="0" borderId="5" applyNumberFormat="0" applyFill="0" applyAlignment="0" applyProtection="0"/>
    <xf numFmtId="166" fontId="55" fillId="0" borderId="0" applyNumberFormat="0" applyFill="0" applyBorder="0" applyAlignment="0" applyProtection="0"/>
    <xf numFmtId="166" fontId="56" fillId="7" borderId="1" applyNumberFormat="0" applyAlignment="0" applyProtection="0"/>
    <xf numFmtId="166" fontId="57" fillId="0" borderId="6" applyNumberFormat="0" applyFill="0" applyAlignment="0" applyProtection="0"/>
    <xf numFmtId="166" fontId="58" fillId="22" borderId="0" applyNumberFormat="0" applyBorder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0" fillId="0" borderId="0" applyNumberFormat="0" applyFill="0" applyBorder="0" applyAlignment="0" applyProtection="0"/>
    <xf numFmtId="166" fontId="61" fillId="0" borderId="9" applyNumberFormat="0" applyFill="0" applyAlignment="0" applyProtection="0"/>
    <xf numFmtId="166" fontId="62" fillId="0" borderId="0" applyNumberFormat="0" applyFill="0" applyBorder="0" applyAlignment="0" applyProtection="0"/>
    <xf numFmtId="166" fontId="10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62" borderId="37" applyNumberFormat="0" applyFont="0" applyAlignment="0" applyProtection="0"/>
    <xf numFmtId="166" fontId="3" fillId="64" borderId="0" applyNumberFormat="0" applyBorder="0" applyAlignment="0" applyProtection="0"/>
    <xf numFmtId="166" fontId="3" fillId="65" borderId="0" applyNumberFormat="0" applyBorder="0" applyAlignment="0" applyProtection="0"/>
    <xf numFmtId="166" fontId="3" fillId="68" borderId="0" applyNumberFormat="0" applyBorder="0" applyAlignment="0" applyProtection="0"/>
    <xf numFmtId="166" fontId="3" fillId="69" borderId="0" applyNumberFormat="0" applyBorder="0" applyAlignment="0" applyProtection="0"/>
    <xf numFmtId="166" fontId="3" fillId="72" borderId="0" applyNumberFormat="0" applyBorder="0" applyAlignment="0" applyProtection="0"/>
    <xf numFmtId="166" fontId="3" fillId="73" borderId="0" applyNumberFormat="0" applyBorder="0" applyAlignment="0" applyProtection="0"/>
    <xf numFmtId="166" fontId="3" fillId="76" borderId="0" applyNumberFormat="0" applyBorder="0" applyAlignment="0" applyProtection="0"/>
    <xf numFmtId="166" fontId="3" fillId="77" borderId="0" applyNumberFormat="0" applyBorder="0" applyAlignment="0" applyProtection="0"/>
    <xf numFmtId="166" fontId="3" fillId="80" borderId="0" applyNumberFormat="0" applyBorder="0" applyAlignment="0" applyProtection="0"/>
    <xf numFmtId="166" fontId="3" fillId="81" borderId="0" applyNumberFormat="0" applyBorder="0" applyAlignment="0" applyProtection="0"/>
    <xf numFmtId="166" fontId="3" fillId="84" borderId="0" applyNumberFormat="0" applyBorder="0" applyAlignment="0" applyProtection="0"/>
    <xf numFmtId="166" fontId="3" fillId="85" borderId="0" applyNumberFormat="0" applyBorder="0" applyAlignment="0" applyProtection="0"/>
    <xf numFmtId="166" fontId="3" fillId="0" borderId="0"/>
    <xf numFmtId="166" fontId="3" fillId="62" borderId="37" applyNumberFormat="0" applyFont="0" applyAlignment="0" applyProtection="0"/>
    <xf numFmtId="166" fontId="3" fillId="64" borderId="0" applyNumberFormat="0" applyBorder="0" applyAlignment="0" applyProtection="0"/>
    <xf numFmtId="166" fontId="3" fillId="65" borderId="0" applyNumberFormat="0" applyBorder="0" applyAlignment="0" applyProtection="0"/>
    <xf numFmtId="166" fontId="3" fillId="68" borderId="0" applyNumberFormat="0" applyBorder="0" applyAlignment="0" applyProtection="0"/>
    <xf numFmtId="166" fontId="3" fillId="69" borderId="0" applyNumberFormat="0" applyBorder="0" applyAlignment="0" applyProtection="0"/>
    <xf numFmtId="166" fontId="3" fillId="72" borderId="0" applyNumberFormat="0" applyBorder="0" applyAlignment="0" applyProtection="0"/>
    <xf numFmtId="166" fontId="3" fillId="73" borderId="0" applyNumberFormat="0" applyBorder="0" applyAlignment="0" applyProtection="0"/>
    <xf numFmtId="166" fontId="3" fillId="76" borderId="0" applyNumberFormat="0" applyBorder="0" applyAlignment="0" applyProtection="0"/>
    <xf numFmtId="166" fontId="3" fillId="77" borderId="0" applyNumberFormat="0" applyBorder="0" applyAlignment="0" applyProtection="0"/>
    <xf numFmtId="166" fontId="3" fillId="80" borderId="0" applyNumberFormat="0" applyBorder="0" applyAlignment="0" applyProtection="0"/>
    <xf numFmtId="166" fontId="3" fillId="81" borderId="0" applyNumberFormat="0" applyBorder="0" applyAlignment="0" applyProtection="0"/>
    <xf numFmtId="166" fontId="3" fillId="84" borderId="0" applyNumberFormat="0" applyBorder="0" applyAlignment="0" applyProtection="0"/>
    <xf numFmtId="166" fontId="3" fillId="85" borderId="0" applyNumberFormat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79" fillId="0" borderId="0"/>
    <xf numFmtId="9" fontId="79" fillId="0" borderId="0" applyFont="0" applyFill="0" applyBorder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44" fontId="3" fillId="0" borderId="0" applyFont="0" applyFill="0" applyBorder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3" fillId="0" borderId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9" fillId="20" borderId="8" applyNumberFormat="0" applyAlignment="0" applyProtection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9" fontId="3" fillId="0" borderId="0" applyFont="0" applyFill="0" applyBorder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3" fillId="0" borderId="0"/>
    <xf numFmtId="44" fontId="3" fillId="0" borderId="0" applyFont="0" applyFill="0" applyBorder="0" applyAlignment="0" applyProtection="0"/>
    <xf numFmtId="166" fontId="10" fillId="55" borderId="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44" fontId="3" fillId="0" borderId="0" applyFont="0" applyFill="0" applyBorder="0" applyAlignment="0" applyProtection="0"/>
    <xf numFmtId="166" fontId="3" fillId="0" borderId="0"/>
    <xf numFmtId="166" fontId="56" fillId="39" borderId="1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10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4" fillId="0" borderId="29" applyAlignment="0">
      <alignment horizontal="center"/>
    </xf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7" borderId="1" applyNumberForma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24" fillId="0" borderId="29" applyAlignment="0">
      <alignment horizontal="center"/>
    </xf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59" fillId="20" borderId="8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44" fontId="3" fillId="0" borderId="0" applyFont="0" applyFill="0" applyBorder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3" fillId="0" borderId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3" fillId="0" borderId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9" fontId="3" fillId="0" borderId="0" applyFont="0" applyFill="0" applyBorder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3" fillId="0" borderId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3" fillId="0" borderId="0"/>
    <xf numFmtId="44" fontId="3" fillId="0" borderId="0" applyFont="0" applyFill="0" applyBorder="0" applyAlignment="0" applyProtection="0"/>
    <xf numFmtId="166" fontId="59" fillId="20" borderId="8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166" fontId="3" fillId="0" borderId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4" fillId="0" borderId="29" applyAlignment="0">
      <alignment horizontal="center"/>
    </xf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9" fillId="20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24" fillId="0" borderId="29" applyAlignment="0">
      <alignment horizontal="center"/>
    </xf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9" fillId="20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24" fillId="0" borderId="29" applyAlignment="0">
      <alignment horizontal="center"/>
    </xf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24" fillId="0" borderId="29" applyAlignment="0">
      <alignment horizontal="center"/>
    </xf>
    <xf numFmtId="166" fontId="71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64" borderId="0" applyNumberFormat="0" applyBorder="0" applyAlignment="0" applyProtection="0"/>
    <xf numFmtId="166" fontId="3" fillId="65" borderId="0" applyNumberFormat="0" applyBorder="0" applyAlignment="0" applyProtection="0"/>
    <xf numFmtId="166" fontId="3" fillId="68" borderId="0" applyNumberFormat="0" applyBorder="0" applyAlignment="0" applyProtection="0"/>
    <xf numFmtId="166" fontId="3" fillId="69" borderId="0" applyNumberFormat="0" applyBorder="0" applyAlignment="0" applyProtection="0"/>
    <xf numFmtId="166" fontId="3" fillId="72" borderId="0" applyNumberFormat="0" applyBorder="0" applyAlignment="0" applyProtection="0"/>
    <xf numFmtId="166" fontId="3" fillId="73" borderId="0" applyNumberFormat="0" applyBorder="0" applyAlignment="0" applyProtection="0"/>
    <xf numFmtId="166" fontId="3" fillId="76" borderId="0" applyNumberFormat="0" applyBorder="0" applyAlignment="0" applyProtection="0"/>
    <xf numFmtId="166" fontId="3" fillId="77" borderId="0" applyNumberFormat="0" applyBorder="0" applyAlignment="0" applyProtection="0"/>
    <xf numFmtId="166" fontId="3" fillId="80" borderId="0" applyNumberFormat="0" applyBorder="0" applyAlignment="0" applyProtection="0"/>
    <xf numFmtId="166" fontId="3" fillId="81" borderId="0" applyNumberFormat="0" applyBorder="0" applyAlignment="0" applyProtection="0"/>
    <xf numFmtId="166" fontId="3" fillId="84" borderId="0" applyNumberFormat="0" applyBorder="0" applyAlignment="0" applyProtection="0"/>
    <xf numFmtId="166" fontId="3" fillId="85" borderId="0" applyNumberFormat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62" borderId="37" applyNumberFormat="0" applyFont="0" applyAlignment="0" applyProtection="0"/>
    <xf numFmtId="166" fontId="3" fillId="0" borderId="0"/>
    <xf numFmtId="166" fontId="3" fillId="0" borderId="0"/>
    <xf numFmtId="166" fontId="3" fillId="62" borderId="3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62" borderId="37" applyNumberFormat="0" applyFont="0" applyAlignment="0" applyProtection="0"/>
    <xf numFmtId="166" fontId="3" fillId="64" borderId="0" applyNumberFormat="0" applyBorder="0" applyAlignment="0" applyProtection="0"/>
    <xf numFmtId="166" fontId="3" fillId="65" borderId="0" applyNumberFormat="0" applyBorder="0" applyAlignment="0" applyProtection="0"/>
    <xf numFmtId="166" fontId="3" fillId="68" borderId="0" applyNumberFormat="0" applyBorder="0" applyAlignment="0" applyProtection="0"/>
    <xf numFmtId="166" fontId="3" fillId="69" borderId="0" applyNumberFormat="0" applyBorder="0" applyAlignment="0" applyProtection="0"/>
    <xf numFmtId="166" fontId="3" fillId="72" borderId="0" applyNumberFormat="0" applyBorder="0" applyAlignment="0" applyProtection="0"/>
    <xf numFmtId="166" fontId="3" fillId="73" borderId="0" applyNumberFormat="0" applyBorder="0" applyAlignment="0" applyProtection="0"/>
    <xf numFmtId="166" fontId="3" fillId="76" borderId="0" applyNumberFormat="0" applyBorder="0" applyAlignment="0" applyProtection="0"/>
    <xf numFmtId="166" fontId="3" fillId="77" borderId="0" applyNumberFormat="0" applyBorder="0" applyAlignment="0" applyProtection="0"/>
    <xf numFmtId="166" fontId="3" fillId="80" borderId="0" applyNumberFormat="0" applyBorder="0" applyAlignment="0" applyProtection="0"/>
    <xf numFmtId="166" fontId="3" fillId="81" borderId="0" applyNumberFormat="0" applyBorder="0" applyAlignment="0" applyProtection="0"/>
    <xf numFmtId="166" fontId="3" fillId="84" borderId="0" applyNumberFormat="0" applyBorder="0" applyAlignment="0" applyProtection="0"/>
    <xf numFmtId="166" fontId="3" fillId="85" borderId="0" applyNumberFormat="0" applyBorder="0" applyAlignment="0" applyProtection="0"/>
    <xf numFmtId="166" fontId="3" fillId="0" borderId="0"/>
    <xf numFmtId="166" fontId="3" fillId="62" borderId="37" applyNumberFormat="0" applyFont="0" applyAlignment="0" applyProtection="0"/>
    <xf numFmtId="166" fontId="3" fillId="64" borderId="0" applyNumberFormat="0" applyBorder="0" applyAlignment="0" applyProtection="0"/>
    <xf numFmtId="166" fontId="3" fillId="65" borderId="0" applyNumberFormat="0" applyBorder="0" applyAlignment="0" applyProtection="0"/>
    <xf numFmtId="166" fontId="3" fillId="68" borderId="0" applyNumberFormat="0" applyBorder="0" applyAlignment="0" applyProtection="0"/>
    <xf numFmtId="166" fontId="3" fillId="69" borderId="0" applyNumberFormat="0" applyBorder="0" applyAlignment="0" applyProtection="0"/>
    <xf numFmtId="166" fontId="3" fillId="72" borderId="0" applyNumberFormat="0" applyBorder="0" applyAlignment="0" applyProtection="0"/>
    <xf numFmtId="166" fontId="3" fillId="73" borderId="0" applyNumberFormat="0" applyBorder="0" applyAlignment="0" applyProtection="0"/>
    <xf numFmtId="166" fontId="3" fillId="76" borderId="0" applyNumberFormat="0" applyBorder="0" applyAlignment="0" applyProtection="0"/>
    <xf numFmtId="166" fontId="3" fillId="77" borderId="0" applyNumberFormat="0" applyBorder="0" applyAlignment="0" applyProtection="0"/>
    <xf numFmtId="166" fontId="3" fillId="80" borderId="0" applyNumberFormat="0" applyBorder="0" applyAlignment="0" applyProtection="0"/>
    <xf numFmtId="166" fontId="3" fillId="81" borderId="0" applyNumberFormat="0" applyBorder="0" applyAlignment="0" applyProtection="0"/>
    <xf numFmtId="166" fontId="3" fillId="84" borderId="0" applyNumberFormat="0" applyBorder="0" applyAlignment="0" applyProtection="0"/>
    <xf numFmtId="166" fontId="3" fillId="85" borderId="0" applyNumberFormat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44" fontId="3" fillId="0" borderId="0" applyFont="0" applyFill="0" applyBorder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3" fillId="0" borderId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9" fillId="20" borderId="8" applyNumberFormat="0" applyAlignment="0" applyProtection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9" fontId="3" fillId="0" borderId="0" applyFont="0" applyFill="0" applyBorder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3" fillId="0" borderId="0"/>
    <xf numFmtId="44" fontId="3" fillId="0" borderId="0" applyFont="0" applyFill="0" applyBorder="0" applyAlignment="0" applyProtection="0"/>
    <xf numFmtId="166" fontId="10" fillId="55" borderId="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44" fontId="3" fillId="0" borderId="0" applyFont="0" applyFill="0" applyBorder="0" applyAlignment="0" applyProtection="0"/>
    <xf numFmtId="166" fontId="3" fillId="0" borderId="0"/>
    <xf numFmtId="166" fontId="56" fillId="39" borderId="1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4" fillId="0" borderId="29" applyAlignment="0">
      <alignment horizontal="center"/>
    </xf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7" borderId="1" applyNumberForma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24" fillId="0" borderId="29" applyAlignment="0">
      <alignment horizontal="center"/>
    </xf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59" fillId="20" borderId="8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44" fontId="3" fillId="0" borderId="0" applyFont="0" applyFill="0" applyBorder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9" fillId="52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55" borderId="7" applyNumberFormat="0" applyAlignment="0" applyProtection="0"/>
    <xf numFmtId="166" fontId="3" fillId="0" borderId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3" fillId="0" borderId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9" fontId="3" fillId="0" borderId="0" applyFont="0" applyFill="0" applyBorder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3" fillId="0" borderId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3" fillId="0" borderId="0"/>
    <xf numFmtId="44" fontId="3" fillId="0" borderId="0" applyFont="0" applyFill="0" applyBorder="0" applyAlignment="0" applyProtection="0"/>
    <xf numFmtId="166" fontId="59" fillId="20" borderId="8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166" fontId="3" fillId="0" borderId="0"/>
    <xf numFmtId="166" fontId="10" fillId="23" borderId="7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24" fillId="0" borderId="29" applyAlignment="0">
      <alignment horizontal="center"/>
    </xf>
    <xf numFmtId="166" fontId="3" fillId="0" borderId="0"/>
    <xf numFmtId="166" fontId="3" fillId="0" borderId="0"/>
    <xf numFmtId="44" fontId="3" fillId="0" borderId="0" applyFont="0" applyFill="0" applyBorder="0" applyAlignment="0" applyProtection="0"/>
    <xf numFmtId="166" fontId="3" fillId="0" borderId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9" fillId="20" borderId="8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7" borderId="1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56" fillId="7" borderId="1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49" fillId="52" borderId="1" applyNumberForma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55" borderId="7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56" fillId="39" borderId="1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52" borderId="8" applyNumberForma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10" fillId="23" borderId="7" applyNumberFormat="0" applyFont="0" applyAlignment="0" applyProtection="0"/>
    <xf numFmtId="166" fontId="24" fillId="0" borderId="29" applyAlignment="0">
      <alignment horizontal="center"/>
    </xf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59" fillId="20" borderId="8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49" fillId="52" borderId="1" applyNumberFormat="0" applyAlignment="0" applyProtection="0"/>
    <xf numFmtId="166" fontId="49" fillId="20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6" fillId="39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49" fillId="20" borderId="1" applyNumberFormat="0" applyAlignment="0" applyProtection="0"/>
    <xf numFmtId="166" fontId="49" fillId="52" borderId="1" applyNumberFormat="0" applyAlignment="0" applyProtection="0"/>
    <xf numFmtId="166" fontId="49" fillId="52" borderId="1" applyNumberFormat="0" applyAlignment="0" applyProtection="0"/>
    <xf numFmtId="166" fontId="56" fillId="7" borderId="1" applyNumberFormat="0" applyAlignment="0" applyProtection="0"/>
    <xf numFmtId="166" fontId="56" fillId="39" borderId="1" applyNumberFormat="0" applyAlignment="0" applyProtection="0"/>
    <xf numFmtId="166" fontId="56" fillId="39" borderId="1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59" fillId="52" borderId="8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61" fillId="0" borderId="9" applyNumberFormat="0" applyFill="0" applyAlignment="0" applyProtection="0"/>
    <xf numFmtId="166" fontId="49" fillId="20" borderId="1" applyNumberFormat="0" applyAlignment="0" applyProtection="0"/>
    <xf numFmtId="166" fontId="56" fillId="7" borderId="1" applyNumberFormat="0" applyAlignment="0" applyProtection="0"/>
    <xf numFmtId="166" fontId="10" fillId="23" borderId="7" applyNumberFormat="0" applyFont="0" applyAlignment="0" applyProtection="0"/>
    <xf numFmtId="166" fontId="59" fillId="20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49" fillId="52" borderId="1" applyNumberFormat="0" applyAlignment="0" applyProtection="0"/>
    <xf numFmtId="166" fontId="56" fillId="39" borderId="1" applyNumberFormat="0" applyAlignment="0" applyProtection="0"/>
    <xf numFmtId="166" fontId="10" fillId="55" borderId="7" applyNumberFormat="0" applyAlignment="0" applyProtection="0"/>
    <xf numFmtId="166" fontId="59" fillId="52" borderId="8" applyNumberFormat="0" applyAlignment="0" applyProtection="0"/>
    <xf numFmtId="166" fontId="61" fillId="0" borderId="9" applyNumberFormat="0" applyFill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55" borderId="7" applyNumberForma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10" fillId="23" borderId="7" applyNumberFormat="0" applyFont="0" applyAlignment="0" applyProtection="0"/>
    <xf numFmtId="166" fontId="24" fillId="0" borderId="29" applyAlignment="0">
      <alignment horizontal="center"/>
    </xf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9" fontId="2" fillId="0" borderId="0" applyFont="0" applyFill="0" applyBorder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4" fillId="0" borderId="43" applyAlignment="0">
      <alignment horizontal="center"/>
    </xf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64" borderId="0" applyNumberFormat="0" applyBorder="0" applyAlignment="0" applyProtection="0"/>
    <xf numFmtId="166" fontId="2" fillId="65" borderId="0" applyNumberFormat="0" applyBorder="0" applyAlignment="0" applyProtection="0"/>
    <xf numFmtId="166" fontId="2" fillId="68" borderId="0" applyNumberFormat="0" applyBorder="0" applyAlignment="0" applyProtection="0"/>
    <xf numFmtId="166" fontId="2" fillId="69" borderId="0" applyNumberFormat="0" applyBorder="0" applyAlignment="0" applyProtection="0"/>
    <xf numFmtId="166" fontId="2" fillId="72" borderId="0" applyNumberFormat="0" applyBorder="0" applyAlignment="0" applyProtection="0"/>
    <xf numFmtId="166" fontId="2" fillId="73" borderId="0" applyNumberFormat="0" applyBorder="0" applyAlignment="0" applyProtection="0"/>
    <xf numFmtId="166" fontId="2" fillId="76" borderId="0" applyNumberFormat="0" applyBorder="0" applyAlignment="0" applyProtection="0"/>
    <xf numFmtId="166" fontId="2" fillId="77" borderId="0" applyNumberFormat="0" applyBorder="0" applyAlignment="0" applyProtection="0"/>
    <xf numFmtId="166" fontId="2" fillId="80" borderId="0" applyNumberFormat="0" applyBorder="0" applyAlignment="0" applyProtection="0"/>
    <xf numFmtId="166" fontId="2" fillId="81" borderId="0" applyNumberFormat="0" applyBorder="0" applyAlignment="0" applyProtection="0"/>
    <xf numFmtId="166" fontId="2" fillId="84" borderId="0" applyNumberFormat="0" applyBorder="0" applyAlignment="0" applyProtection="0"/>
    <xf numFmtId="166" fontId="2" fillId="85" borderId="0" applyNumberFormat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62" borderId="37" applyNumberFormat="0" applyFont="0" applyAlignment="0" applyProtection="0"/>
    <xf numFmtId="166" fontId="2" fillId="0" borderId="0"/>
    <xf numFmtId="166" fontId="2" fillId="0" borderId="0"/>
    <xf numFmtId="166" fontId="2" fillId="62" borderId="37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62" borderId="37" applyNumberFormat="0" applyFont="0" applyAlignment="0" applyProtection="0"/>
    <xf numFmtId="166" fontId="2" fillId="64" borderId="0" applyNumberFormat="0" applyBorder="0" applyAlignment="0" applyProtection="0"/>
    <xf numFmtId="166" fontId="2" fillId="65" borderId="0" applyNumberFormat="0" applyBorder="0" applyAlignment="0" applyProtection="0"/>
    <xf numFmtId="166" fontId="2" fillId="68" borderId="0" applyNumberFormat="0" applyBorder="0" applyAlignment="0" applyProtection="0"/>
    <xf numFmtId="166" fontId="2" fillId="69" borderId="0" applyNumberFormat="0" applyBorder="0" applyAlignment="0" applyProtection="0"/>
    <xf numFmtId="166" fontId="2" fillId="72" borderId="0" applyNumberFormat="0" applyBorder="0" applyAlignment="0" applyProtection="0"/>
    <xf numFmtId="166" fontId="2" fillId="73" borderId="0" applyNumberFormat="0" applyBorder="0" applyAlignment="0" applyProtection="0"/>
    <xf numFmtId="166" fontId="2" fillId="76" borderId="0" applyNumberFormat="0" applyBorder="0" applyAlignment="0" applyProtection="0"/>
    <xf numFmtId="166" fontId="2" fillId="77" borderId="0" applyNumberFormat="0" applyBorder="0" applyAlignment="0" applyProtection="0"/>
    <xf numFmtId="166" fontId="2" fillId="80" borderId="0" applyNumberFormat="0" applyBorder="0" applyAlignment="0" applyProtection="0"/>
    <xf numFmtId="166" fontId="2" fillId="81" borderId="0" applyNumberFormat="0" applyBorder="0" applyAlignment="0" applyProtection="0"/>
    <xf numFmtId="166" fontId="2" fillId="84" borderId="0" applyNumberFormat="0" applyBorder="0" applyAlignment="0" applyProtection="0"/>
    <xf numFmtId="166" fontId="2" fillId="85" borderId="0" applyNumberFormat="0" applyBorder="0" applyAlignment="0" applyProtection="0"/>
    <xf numFmtId="166" fontId="2" fillId="0" borderId="0"/>
    <xf numFmtId="166" fontId="2" fillId="62" borderId="37" applyNumberFormat="0" applyFont="0" applyAlignment="0" applyProtection="0"/>
    <xf numFmtId="166" fontId="2" fillId="64" borderId="0" applyNumberFormat="0" applyBorder="0" applyAlignment="0" applyProtection="0"/>
    <xf numFmtId="166" fontId="2" fillId="65" borderId="0" applyNumberFormat="0" applyBorder="0" applyAlignment="0" applyProtection="0"/>
    <xf numFmtId="166" fontId="2" fillId="68" borderId="0" applyNumberFormat="0" applyBorder="0" applyAlignment="0" applyProtection="0"/>
    <xf numFmtId="166" fontId="2" fillId="69" borderId="0" applyNumberFormat="0" applyBorder="0" applyAlignment="0" applyProtection="0"/>
    <xf numFmtId="166" fontId="2" fillId="72" borderId="0" applyNumberFormat="0" applyBorder="0" applyAlignment="0" applyProtection="0"/>
    <xf numFmtId="166" fontId="2" fillId="73" borderId="0" applyNumberFormat="0" applyBorder="0" applyAlignment="0" applyProtection="0"/>
    <xf numFmtId="166" fontId="2" fillId="76" borderId="0" applyNumberFormat="0" applyBorder="0" applyAlignment="0" applyProtection="0"/>
    <xf numFmtId="166" fontId="2" fillId="77" borderId="0" applyNumberFormat="0" applyBorder="0" applyAlignment="0" applyProtection="0"/>
    <xf numFmtId="166" fontId="2" fillId="80" borderId="0" applyNumberFormat="0" applyBorder="0" applyAlignment="0" applyProtection="0"/>
    <xf numFmtId="166" fontId="2" fillId="81" borderId="0" applyNumberFormat="0" applyBorder="0" applyAlignment="0" applyProtection="0"/>
    <xf numFmtId="166" fontId="2" fillId="84" borderId="0" applyNumberFormat="0" applyBorder="0" applyAlignment="0" applyProtection="0"/>
    <xf numFmtId="166" fontId="2" fillId="85" borderId="0" applyNumberFormat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44" fontId="2" fillId="0" borderId="0" applyFont="0" applyFill="0" applyBorder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2" fillId="0" borderId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9" fillId="20" borderId="41" applyNumberFormat="0" applyAlignment="0" applyProtection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9" fontId="2" fillId="0" borderId="0" applyFont="0" applyFill="0" applyBorder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2" fillId="0" borderId="0"/>
    <xf numFmtId="44" fontId="2" fillId="0" borderId="0" applyFont="0" applyFill="0" applyBorder="0" applyAlignment="0" applyProtection="0"/>
    <xf numFmtId="166" fontId="10" fillId="55" borderId="40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44" fontId="2" fillId="0" borderId="0" applyFont="0" applyFill="0" applyBorder="0" applyAlignment="0" applyProtection="0"/>
    <xf numFmtId="166" fontId="2" fillId="0" borderId="0"/>
    <xf numFmtId="166" fontId="56" fillId="39" borderId="3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4" fillId="0" borderId="43" applyAlignment="0">
      <alignment horizontal="center"/>
    </xf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7" borderId="39" applyNumberForma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24" fillId="0" borderId="43" applyAlignment="0">
      <alignment horizontal="center"/>
    </xf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59" fillId="20" borderId="41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44" fontId="2" fillId="0" borderId="0" applyFont="0" applyFill="0" applyBorder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2" fillId="0" borderId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2" fillId="0" borderId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9" fontId="2" fillId="0" borderId="0" applyFont="0" applyFill="0" applyBorder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2" fillId="0" borderId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2" fillId="0" borderId="0"/>
    <xf numFmtId="44" fontId="2" fillId="0" borderId="0" applyFont="0" applyFill="0" applyBorder="0" applyAlignment="0" applyProtection="0"/>
    <xf numFmtId="166" fontId="59" fillId="20" borderId="41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166" fontId="2" fillId="0" borderId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4" fillId="0" borderId="43" applyAlignment="0">
      <alignment horizontal="center"/>
    </xf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9" fillId="20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4" fillId="0" borderId="43" applyAlignment="0">
      <alignment horizontal="center"/>
    </xf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9" fillId="20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24" fillId="0" borderId="43" applyAlignment="0">
      <alignment horizontal="center"/>
    </xf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4" fillId="0" borderId="43" applyAlignment="0">
      <alignment horizontal="center"/>
    </xf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64" borderId="0" applyNumberFormat="0" applyBorder="0" applyAlignment="0" applyProtection="0"/>
    <xf numFmtId="166" fontId="2" fillId="65" borderId="0" applyNumberFormat="0" applyBorder="0" applyAlignment="0" applyProtection="0"/>
    <xf numFmtId="166" fontId="2" fillId="68" borderId="0" applyNumberFormat="0" applyBorder="0" applyAlignment="0" applyProtection="0"/>
    <xf numFmtId="166" fontId="2" fillId="69" borderId="0" applyNumberFormat="0" applyBorder="0" applyAlignment="0" applyProtection="0"/>
    <xf numFmtId="166" fontId="2" fillId="72" borderId="0" applyNumberFormat="0" applyBorder="0" applyAlignment="0" applyProtection="0"/>
    <xf numFmtId="166" fontId="2" fillId="73" borderId="0" applyNumberFormat="0" applyBorder="0" applyAlignment="0" applyProtection="0"/>
    <xf numFmtId="166" fontId="2" fillId="76" borderId="0" applyNumberFormat="0" applyBorder="0" applyAlignment="0" applyProtection="0"/>
    <xf numFmtId="166" fontId="2" fillId="77" borderId="0" applyNumberFormat="0" applyBorder="0" applyAlignment="0" applyProtection="0"/>
    <xf numFmtId="166" fontId="2" fillId="80" borderId="0" applyNumberFormat="0" applyBorder="0" applyAlignment="0" applyProtection="0"/>
    <xf numFmtId="166" fontId="2" fillId="81" borderId="0" applyNumberFormat="0" applyBorder="0" applyAlignment="0" applyProtection="0"/>
    <xf numFmtId="166" fontId="2" fillId="84" borderId="0" applyNumberFormat="0" applyBorder="0" applyAlignment="0" applyProtection="0"/>
    <xf numFmtId="166" fontId="2" fillId="85" borderId="0" applyNumberFormat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62" borderId="37" applyNumberFormat="0" applyFont="0" applyAlignment="0" applyProtection="0"/>
    <xf numFmtId="166" fontId="2" fillId="0" borderId="0"/>
    <xf numFmtId="166" fontId="2" fillId="0" borderId="0"/>
    <xf numFmtId="166" fontId="2" fillId="62" borderId="37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62" borderId="37" applyNumberFormat="0" applyFont="0" applyAlignment="0" applyProtection="0"/>
    <xf numFmtId="166" fontId="2" fillId="64" borderId="0" applyNumberFormat="0" applyBorder="0" applyAlignment="0" applyProtection="0"/>
    <xf numFmtId="166" fontId="2" fillId="65" borderId="0" applyNumberFormat="0" applyBorder="0" applyAlignment="0" applyProtection="0"/>
    <xf numFmtId="166" fontId="2" fillId="68" borderId="0" applyNumberFormat="0" applyBorder="0" applyAlignment="0" applyProtection="0"/>
    <xf numFmtId="166" fontId="2" fillId="69" borderId="0" applyNumberFormat="0" applyBorder="0" applyAlignment="0" applyProtection="0"/>
    <xf numFmtId="166" fontId="2" fillId="72" borderId="0" applyNumberFormat="0" applyBorder="0" applyAlignment="0" applyProtection="0"/>
    <xf numFmtId="166" fontId="2" fillId="73" borderId="0" applyNumberFormat="0" applyBorder="0" applyAlignment="0" applyProtection="0"/>
    <xf numFmtId="166" fontId="2" fillId="76" borderId="0" applyNumberFormat="0" applyBorder="0" applyAlignment="0" applyProtection="0"/>
    <xf numFmtId="166" fontId="2" fillId="77" borderId="0" applyNumberFormat="0" applyBorder="0" applyAlignment="0" applyProtection="0"/>
    <xf numFmtId="166" fontId="2" fillId="80" borderId="0" applyNumberFormat="0" applyBorder="0" applyAlignment="0" applyProtection="0"/>
    <xf numFmtId="166" fontId="2" fillId="81" borderId="0" applyNumberFormat="0" applyBorder="0" applyAlignment="0" applyProtection="0"/>
    <xf numFmtId="166" fontId="2" fillId="84" borderId="0" applyNumberFormat="0" applyBorder="0" applyAlignment="0" applyProtection="0"/>
    <xf numFmtId="166" fontId="2" fillId="85" borderId="0" applyNumberFormat="0" applyBorder="0" applyAlignment="0" applyProtection="0"/>
    <xf numFmtId="166" fontId="2" fillId="0" borderId="0"/>
    <xf numFmtId="166" fontId="2" fillId="62" borderId="37" applyNumberFormat="0" applyFont="0" applyAlignment="0" applyProtection="0"/>
    <xf numFmtId="166" fontId="2" fillId="64" borderId="0" applyNumberFormat="0" applyBorder="0" applyAlignment="0" applyProtection="0"/>
    <xf numFmtId="166" fontId="2" fillId="65" borderId="0" applyNumberFormat="0" applyBorder="0" applyAlignment="0" applyProtection="0"/>
    <xf numFmtId="166" fontId="2" fillId="68" borderId="0" applyNumberFormat="0" applyBorder="0" applyAlignment="0" applyProtection="0"/>
    <xf numFmtId="166" fontId="2" fillId="69" borderId="0" applyNumberFormat="0" applyBorder="0" applyAlignment="0" applyProtection="0"/>
    <xf numFmtId="166" fontId="2" fillId="72" borderId="0" applyNumberFormat="0" applyBorder="0" applyAlignment="0" applyProtection="0"/>
    <xf numFmtId="166" fontId="2" fillId="73" borderId="0" applyNumberFormat="0" applyBorder="0" applyAlignment="0" applyProtection="0"/>
    <xf numFmtId="166" fontId="2" fillId="76" borderId="0" applyNumberFormat="0" applyBorder="0" applyAlignment="0" applyProtection="0"/>
    <xf numFmtId="166" fontId="2" fillId="77" borderId="0" applyNumberFormat="0" applyBorder="0" applyAlignment="0" applyProtection="0"/>
    <xf numFmtId="166" fontId="2" fillId="80" borderId="0" applyNumberFormat="0" applyBorder="0" applyAlignment="0" applyProtection="0"/>
    <xf numFmtId="166" fontId="2" fillId="81" borderId="0" applyNumberFormat="0" applyBorder="0" applyAlignment="0" applyProtection="0"/>
    <xf numFmtId="166" fontId="2" fillId="84" borderId="0" applyNumberFormat="0" applyBorder="0" applyAlignment="0" applyProtection="0"/>
    <xf numFmtId="166" fontId="2" fillId="85" borderId="0" applyNumberFormat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44" fontId="2" fillId="0" borderId="0" applyFont="0" applyFill="0" applyBorder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2" fillId="0" borderId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9" fillId="20" borderId="41" applyNumberFormat="0" applyAlignment="0" applyProtection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9" fontId="2" fillId="0" borderId="0" applyFont="0" applyFill="0" applyBorder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2" fillId="0" borderId="0"/>
    <xf numFmtId="44" fontId="2" fillId="0" borderId="0" applyFont="0" applyFill="0" applyBorder="0" applyAlignment="0" applyProtection="0"/>
    <xf numFmtId="166" fontId="10" fillId="55" borderId="40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44" fontId="2" fillId="0" borderId="0" applyFont="0" applyFill="0" applyBorder="0" applyAlignment="0" applyProtection="0"/>
    <xf numFmtId="166" fontId="2" fillId="0" borderId="0"/>
    <xf numFmtId="166" fontId="56" fillId="39" borderId="3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4" fillId="0" borderId="43" applyAlignment="0">
      <alignment horizontal="center"/>
    </xf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7" borderId="39" applyNumberForma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24" fillId="0" borderId="43" applyAlignment="0">
      <alignment horizontal="center"/>
    </xf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59" fillId="20" borderId="41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44" fontId="2" fillId="0" borderId="0" applyFont="0" applyFill="0" applyBorder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9" fillId="52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55" borderId="40" applyNumberFormat="0" applyAlignment="0" applyProtection="0"/>
    <xf numFmtId="166" fontId="2" fillId="0" borderId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2" fillId="0" borderId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9" fontId="2" fillId="0" borderId="0" applyFont="0" applyFill="0" applyBorder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2" fillId="0" borderId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2" fillId="0" borderId="0"/>
    <xf numFmtId="44" fontId="2" fillId="0" borderId="0" applyFont="0" applyFill="0" applyBorder="0" applyAlignment="0" applyProtection="0"/>
    <xf numFmtId="166" fontId="59" fillId="20" borderId="41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166" fontId="2" fillId="0" borderId="0"/>
    <xf numFmtId="166" fontId="10" fillId="23" borderId="40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4" fillId="0" borderId="43" applyAlignment="0">
      <alignment horizontal="center"/>
    </xf>
    <xf numFmtId="166" fontId="2" fillId="0" borderId="0"/>
    <xf numFmtId="166" fontId="2" fillId="0" borderId="0"/>
    <xf numFmtId="44" fontId="2" fillId="0" borderId="0" applyFont="0" applyFill="0" applyBorder="0" applyAlignment="0" applyProtection="0"/>
    <xf numFmtId="166" fontId="2" fillId="0" borderId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9" fillId="20" borderId="41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7" borderId="39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56" fillId="7" borderId="39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49" fillId="52" borderId="39" applyNumberForma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55" borderId="40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56" fillId="39" borderId="39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52" borderId="41" applyNumberForma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10" fillId="23" borderId="40" applyNumberFormat="0" applyFont="0" applyAlignment="0" applyProtection="0"/>
    <xf numFmtId="166" fontId="24" fillId="0" borderId="43" applyAlignment="0">
      <alignment horizontal="center"/>
    </xf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59" fillId="20" borderId="41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49" fillId="52" borderId="39" applyNumberFormat="0" applyAlignment="0" applyProtection="0"/>
    <xf numFmtId="166" fontId="49" fillId="20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6" fillId="39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49" fillId="20" borderId="39" applyNumberFormat="0" applyAlignment="0" applyProtection="0"/>
    <xf numFmtId="166" fontId="49" fillId="52" borderId="39" applyNumberFormat="0" applyAlignment="0" applyProtection="0"/>
    <xf numFmtId="166" fontId="49" fillId="52" borderId="39" applyNumberFormat="0" applyAlignment="0" applyProtection="0"/>
    <xf numFmtId="166" fontId="56" fillId="7" borderId="39" applyNumberFormat="0" applyAlignment="0" applyProtection="0"/>
    <xf numFmtId="166" fontId="56" fillId="39" borderId="39" applyNumberFormat="0" applyAlignment="0" applyProtection="0"/>
    <xf numFmtId="166" fontId="56" fillId="39" borderId="39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59" fillId="52" borderId="41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61" fillId="0" borderId="42" applyNumberFormat="0" applyFill="0" applyAlignment="0" applyProtection="0"/>
    <xf numFmtId="166" fontId="49" fillId="20" borderId="39" applyNumberFormat="0" applyAlignment="0" applyProtection="0"/>
    <xf numFmtId="166" fontId="56" fillId="7" borderId="39" applyNumberFormat="0" applyAlignment="0" applyProtection="0"/>
    <xf numFmtId="166" fontId="10" fillId="23" borderId="40" applyNumberFormat="0" applyFont="0" applyAlignment="0" applyProtection="0"/>
    <xf numFmtId="166" fontId="59" fillId="20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49" fillId="52" borderId="39" applyNumberFormat="0" applyAlignment="0" applyProtection="0"/>
    <xf numFmtId="166" fontId="56" fillId="39" borderId="39" applyNumberFormat="0" applyAlignment="0" applyProtection="0"/>
    <xf numFmtId="166" fontId="10" fillId="55" borderId="40" applyNumberFormat="0" applyAlignment="0" applyProtection="0"/>
    <xf numFmtId="166" fontId="59" fillId="52" borderId="41" applyNumberFormat="0" applyAlignment="0" applyProtection="0"/>
    <xf numFmtId="166" fontId="61" fillId="0" borderId="42" applyNumberFormat="0" applyFill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55" borderId="40" applyNumberForma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10" fillId="23" borderId="40" applyNumberFormat="0" applyFont="0" applyAlignment="0" applyProtection="0"/>
    <xf numFmtId="166" fontId="24" fillId="0" borderId="43" applyAlignment="0">
      <alignment horizontal="center"/>
    </xf>
    <xf numFmtId="168" fontId="71" fillId="0" borderId="0"/>
    <xf numFmtId="44" fontId="71" fillId="0" borderId="0" applyFont="0" applyFill="0" applyBorder="0" applyAlignment="0" applyProtection="0"/>
    <xf numFmtId="167" fontId="11" fillId="0" borderId="0"/>
  </cellStyleXfs>
  <cellXfs count="1272">
    <xf numFmtId="166" fontId="0" fillId="0" borderId="0" xfId="0"/>
    <xf numFmtId="166" fontId="16" fillId="0" borderId="0" xfId="66" applyFont="1" applyAlignment="1">
      <alignment horizontal="left"/>
    </xf>
    <xf numFmtId="9" fontId="16" fillId="0" borderId="17" xfId="70" applyFont="1" applyBorder="1" applyAlignment="1">
      <alignment horizontal="center"/>
    </xf>
    <xf numFmtId="166" fontId="22" fillId="0" borderId="0" xfId="71" applyFont="1"/>
    <xf numFmtId="166" fontId="22" fillId="0" borderId="0" xfId="71" applyFont="1" applyAlignment="1">
      <alignment horizontal="left"/>
    </xf>
    <xf numFmtId="166" fontId="16" fillId="0" borderId="0" xfId="71" applyFont="1" applyAlignment="1">
      <alignment horizontal="left"/>
    </xf>
    <xf numFmtId="166" fontId="32" fillId="24" borderId="18" xfId="0" applyFont="1" applyFill="1" applyBorder="1" applyAlignment="1">
      <alignment horizontal="center" vertical="center" wrapText="1"/>
    </xf>
    <xf numFmtId="166" fontId="33" fillId="24" borderId="18" xfId="0" applyFont="1" applyFill="1" applyBorder="1" applyAlignment="1">
      <alignment horizontal="center" vertical="center" wrapText="1"/>
    </xf>
    <xf numFmtId="164" fontId="24" fillId="0" borderId="19" xfId="48" applyNumberFormat="1" applyFont="1" applyBorder="1" applyAlignment="1">
      <alignment horizontal="center" vertical="center" wrapText="1"/>
    </xf>
    <xf numFmtId="166" fontId="24" fillId="0" borderId="13" xfId="71" applyFont="1" applyBorder="1" applyAlignment="1">
      <alignment horizontal="left" vertical="center" wrapText="1"/>
    </xf>
    <xf numFmtId="166" fontId="24" fillId="0" borderId="0" xfId="71" applyFont="1" applyBorder="1" applyAlignment="1">
      <alignment horizontal="left" vertical="center" wrapText="1"/>
    </xf>
    <xf numFmtId="164" fontId="24" fillId="0" borderId="0" xfId="48" applyNumberFormat="1" applyFont="1" applyBorder="1" applyAlignment="1">
      <alignment horizontal="center" vertical="center" wrapText="1"/>
    </xf>
    <xf numFmtId="166" fontId="24" fillId="0" borderId="19" xfId="71" applyFont="1" applyBorder="1" applyAlignment="1">
      <alignment horizontal="left" vertical="center" wrapText="1"/>
    </xf>
    <xf numFmtId="166" fontId="0" fillId="0" borderId="19" xfId="0" applyBorder="1"/>
    <xf numFmtId="166" fontId="24" fillId="0" borderId="20" xfId="71" applyFont="1" applyBorder="1" applyAlignment="1">
      <alignment horizontal="left" vertical="center" wrapText="1"/>
    </xf>
    <xf numFmtId="164" fontId="24" fillId="0" borderId="20" xfId="48" applyNumberFormat="1" applyFont="1" applyBorder="1" applyAlignment="1">
      <alignment horizontal="center" vertical="center" wrapText="1"/>
    </xf>
    <xf numFmtId="166" fontId="0" fillId="0" borderId="20" xfId="0" applyBorder="1"/>
    <xf numFmtId="166" fontId="24" fillId="0" borderId="20" xfId="71" applyFont="1" applyBorder="1" applyAlignment="1">
      <alignment horizontal="left"/>
    </xf>
    <xf numFmtId="164" fontId="24" fillId="0" borderId="20" xfId="48" applyNumberFormat="1" applyFont="1" applyBorder="1"/>
    <xf numFmtId="164" fontId="24" fillId="0" borderId="20" xfId="48" applyNumberFormat="1" applyFont="1" applyFill="1" applyBorder="1" applyAlignment="1">
      <alignment horizontal="right" wrapText="1"/>
    </xf>
    <xf numFmtId="164" fontId="24" fillId="0" borderId="20" xfId="48" applyNumberFormat="1" applyFont="1" applyFill="1" applyBorder="1" applyAlignment="1">
      <alignment horizontal="right"/>
    </xf>
    <xf numFmtId="166" fontId="22" fillId="0" borderId="21" xfId="71" applyFont="1" applyBorder="1" applyAlignment="1">
      <alignment wrapText="1"/>
    </xf>
    <xf numFmtId="166" fontId="0" fillId="0" borderId="21" xfId="0" applyBorder="1"/>
    <xf numFmtId="166" fontId="22" fillId="0" borderId="19" xfId="0" applyFont="1" applyBorder="1"/>
    <xf numFmtId="166" fontId="22" fillId="0" borderId="20" xfId="0" applyFont="1" applyBorder="1"/>
    <xf numFmtId="166" fontId="24" fillId="0" borderId="20" xfId="71" applyFont="1" applyBorder="1"/>
    <xf numFmtId="166" fontId="22" fillId="0" borderId="21" xfId="0" applyFont="1" applyBorder="1"/>
    <xf numFmtId="166" fontId="24" fillId="0" borderId="20" xfId="71" applyFont="1" applyBorder="1" applyAlignment="1">
      <alignment horizontal="center"/>
    </xf>
    <xf numFmtId="166" fontId="24" fillId="0" borderId="20" xfId="71" applyFont="1" applyBorder="1" applyAlignment="1">
      <alignment horizontal="center" wrapText="1"/>
    </xf>
    <xf numFmtId="166" fontId="26" fillId="0" borderId="19" xfId="71" applyFont="1" applyBorder="1" applyAlignment="1">
      <alignment horizontal="center" vertical="center" wrapText="1"/>
    </xf>
    <xf numFmtId="166" fontId="26" fillId="0" borderId="20" xfId="71" applyFont="1" applyBorder="1" applyAlignment="1">
      <alignment horizontal="center"/>
    </xf>
    <xf numFmtId="166" fontId="24" fillId="0" borderId="20" xfId="60" applyFont="1" applyFill="1" applyBorder="1" applyAlignment="1">
      <alignment horizontal="left" vertical="center" wrapText="1"/>
    </xf>
    <xf numFmtId="166" fontId="24" fillId="0" borderId="20" xfId="60" applyFont="1" applyBorder="1" applyAlignment="1">
      <alignment horizontal="left" wrapText="1"/>
    </xf>
    <xf numFmtId="166" fontId="24" fillId="0" borderId="20" xfId="71" applyFont="1" applyBorder="1" applyAlignment="1">
      <alignment horizontal="left" wrapText="1"/>
    </xf>
    <xf numFmtId="166" fontId="34" fillId="24" borderId="18" xfId="0" applyFont="1" applyFill="1" applyBorder="1" applyAlignment="1">
      <alignment horizontal="center" vertical="center" wrapText="1"/>
    </xf>
    <xf numFmtId="166" fontId="35" fillId="24" borderId="21" xfId="0" applyFont="1" applyFill="1" applyBorder="1" applyAlignment="1">
      <alignment horizontal="center" vertical="center" wrapText="1"/>
    </xf>
    <xf numFmtId="166" fontId="35" fillId="24" borderId="18" xfId="0" applyFont="1" applyFill="1" applyBorder="1" applyAlignment="1">
      <alignment horizontal="center" vertical="center" wrapText="1"/>
    </xf>
    <xf numFmtId="166" fontId="35" fillId="0" borderId="20" xfId="0" applyFont="1" applyFill="1" applyBorder="1" applyAlignment="1">
      <alignment horizontal="center" vertical="center" wrapText="1"/>
    </xf>
    <xf numFmtId="166" fontId="35" fillId="0" borderId="21" xfId="0" applyFont="1" applyFill="1" applyBorder="1" applyAlignment="1">
      <alignment horizontal="center" vertical="center" wrapText="1"/>
    </xf>
    <xf numFmtId="166" fontId="35" fillId="0" borderId="0" xfId="0" applyFont="1" applyFill="1" applyBorder="1" applyAlignment="1">
      <alignment horizontal="center" vertical="center" wrapText="1"/>
    </xf>
    <xf numFmtId="166" fontId="22" fillId="0" borderId="0" xfId="71" applyFont="1" applyBorder="1" applyAlignment="1">
      <alignment wrapText="1"/>
    </xf>
    <xf numFmtId="164" fontId="22" fillId="0" borderId="0" xfId="48" applyNumberFormat="1" applyFont="1" applyBorder="1" applyAlignment="1">
      <alignment horizontal="right"/>
    </xf>
    <xf numFmtId="164" fontId="22" fillId="0" borderId="0" xfId="48" applyNumberFormat="1" applyFont="1" applyFill="1" applyBorder="1" applyAlignment="1">
      <alignment horizontal="right"/>
    </xf>
    <xf numFmtId="166" fontId="26" fillId="0" borderId="16" xfId="71" applyFont="1" applyBorder="1" applyAlignment="1">
      <alignment horizontal="center" vertical="center" wrapText="1"/>
    </xf>
    <xf numFmtId="166" fontId="26" fillId="0" borderId="16" xfId="71" applyFont="1" applyFill="1" applyBorder="1" applyAlignment="1">
      <alignment horizontal="center" vertical="center" wrapText="1"/>
    </xf>
    <xf numFmtId="164" fontId="24" fillId="0" borderId="21" xfId="48" applyNumberFormat="1" applyFont="1" applyBorder="1" applyAlignment="1">
      <alignment horizontal="center" vertical="center" wrapText="1"/>
    </xf>
    <xf numFmtId="166" fontId="24" fillId="0" borderId="0" xfId="71" applyFont="1" applyBorder="1"/>
    <xf numFmtId="166" fontId="24" fillId="0" borderId="0" xfId="71" applyFont="1" applyBorder="1" applyAlignment="1">
      <alignment horizontal="left"/>
    </xf>
    <xf numFmtId="166" fontId="26" fillId="24" borderId="18" xfId="71" applyFont="1" applyFill="1" applyBorder="1" applyAlignment="1">
      <alignment horizontal="center" vertical="center" wrapText="1"/>
    </xf>
    <xf numFmtId="166" fontId="26" fillId="0" borderId="19" xfId="71" applyFont="1" applyFill="1" applyBorder="1" applyAlignment="1">
      <alignment horizontal="center" wrapText="1"/>
    </xf>
    <xf numFmtId="166" fontId="24" fillId="0" borderId="19" xfId="71" applyFont="1" applyFill="1" applyBorder="1" applyAlignment="1">
      <alignment horizontal="center"/>
    </xf>
    <xf numFmtId="164" fontId="24" fillId="0" borderId="19" xfId="48" applyNumberFormat="1" applyFont="1" applyFill="1" applyBorder="1" applyAlignment="1">
      <alignment horizontal="center" vertical="center" wrapText="1"/>
    </xf>
    <xf numFmtId="166" fontId="26" fillId="0" borderId="20" xfId="71" applyFont="1" applyFill="1" applyBorder="1" applyAlignment="1">
      <alignment horizontal="center" wrapText="1"/>
    </xf>
    <xf numFmtId="166" fontId="24" fillId="0" borderId="20" xfId="71" applyFont="1" applyFill="1" applyBorder="1" applyAlignment="1">
      <alignment horizontal="center"/>
    </xf>
    <xf numFmtId="164" fontId="24" fillId="0" borderId="20" xfId="48" applyNumberFormat="1" applyFont="1" applyFill="1" applyBorder="1" applyAlignment="1">
      <alignment horizontal="center" vertical="center" wrapText="1"/>
    </xf>
    <xf numFmtId="166" fontId="26" fillId="0" borderId="20" xfId="71" applyFont="1" applyBorder="1" applyAlignment="1">
      <alignment horizontal="center" vertical="center" wrapText="1"/>
    </xf>
    <xf numFmtId="166" fontId="24" fillId="0" borderId="20" xfId="71" applyFont="1" applyFill="1" applyBorder="1" applyAlignment="1">
      <alignment horizontal="center" vertical="center" wrapText="1"/>
    </xf>
    <xf numFmtId="166" fontId="26" fillId="0" borderId="21" xfId="71" applyFont="1" applyBorder="1" applyAlignment="1">
      <alignment horizontal="center"/>
    </xf>
    <xf numFmtId="166" fontId="24" fillId="0" borderId="21" xfId="71" applyFont="1" applyBorder="1" applyAlignment="1">
      <alignment horizontal="center"/>
    </xf>
    <xf numFmtId="166" fontId="24" fillId="0" borderId="19" xfId="71" applyFont="1" applyFill="1" applyBorder="1" applyAlignment="1">
      <alignment horizontal="left"/>
    </xf>
    <xf numFmtId="166" fontId="24" fillId="0" borderId="20" xfId="71" applyFont="1" applyFill="1" applyBorder="1" applyAlignment="1">
      <alignment horizontal="left"/>
    </xf>
    <xf numFmtId="166" fontId="24" fillId="0" borderId="21" xfId="71" applyFont="1" applyFill="1" applyBorder="1" applyAlignment="1">
      <alignment horizontal="center"/>
    </xf>
    <xf numFmtId="164" fontId="24" fillId="0" borderId="21" xfId="48" applyNumberFormat="1" applyFont="1" applyFill="1" applyBorder="1" applyAlignment="1">
      <alignment horizontal="center" vertical="center" wrapText="1"/>
    </xf>
    <xf numFmtId="166" fontId="24" fillId="0" borderId="19" xfId="71" applyFont="1" applyFill="1" applyBorder="1" applyAlignment="1">
      <alignment horizontal="center" wrapText="1"/>
    </xf>
    <xf numFmtId="164" fontId="24" fillId="0" borderId="19" xfId="48" applyNumberFormat="1" applyFont="1" applyFill="1" applyBorder="1" applyAlignment="1">
      <alignment horizontal="center" wrapText="1"/>
    </xf>
    <xf numFmtId="166" fontId="24" fillId="0" borderId="20" xfId="71" applyFont="1" applyFill="1" applyBorder="1" applyAlignment="1">
      <alignment horizontal="center" wrapText="1"/>
    </xf>
    <xf numFmtId="164" fontId="24" fillId="0" borderId="20" xfId="48" applyNumberFormat="1" applyFont="1" applyFill="1" applyBorder="1" applyAlignment="1">
      <alignment horizontal="center" wrapText="1"/>
    </xf>
    <xf numFmtId="166" fontId="24" fillId="0" borderId="19" xfId="71" applyFont="1" applyFill="1" applyBorder="1" applyAlignment="1">
      <alignment horizontal="left" vertical="center" wrapText="1"/>
    </xf>
    <xf numFmtId="166" fontId="24" fillId="0" borderId="21" xfId="71" applyFont="1" applyBorder="1" applyAlignment="1">
      <alignment horizontal="left" vertical="center" wrapText="1"/>
    </xf>
    <xf numFmtId="166" fontId="24" fillId="0" borderId="22" xfId="71" applyFont="1" applyBorder="1" applyAlignment="1">
      <alignment horizontal="left" vertical="center" wrapText="1"/>
    </xf>
    <xf numFmtId="166" fontId="24" fillId="0" borderId="19" xfId="71" applyFont="1" applyFill="1" applyBorder="1"/>
    <xf numFmtId="166" fontId="24" fillId="0" borderId="20" xfId="71" applyFont="1" applyFill="1" applyBorder="1"/>
    <xf numFmtId="164" fontId="36" fillId="0" borderId="20" xfId="48" applyNumberFormat="1" applyFont="1" applyFill="1" applyBorder="1"/>
    <xf numFmtId="166" fontId="24" fillId="0" borderId="21" xfId="71" applyFont="1" applyFill="1" applyBorder="1"/>
    <xf numFmtId="164" fontId="24" fillId="0" borderId="0" xfId="48" applyNumberFormat="1" applyFont="1" applyBorder="1"/>
    <xf numFmtId="164" fontId="24" fillId="0" borderId="20" xfId="48" applyNumberFormat="1" applyFont="1" applyFill="1" applyBorder="1"/>
    <xf numFmtId="164" fontId="24" fillId="0" borderId="21" xfId="48" applyNumberFormat="1" applyFont="1" applyFill="1" applyBorder="1"/>
    <xf numFmtId="164" fontId="10" fillId="0" borderId="19" xfId="48" applyNumberFormat="1" applyBorder="1"/>
    <xf numFmtId="164" fontId="10" fillId="0" borderId="20" xfId="48" applyNumberFormat="1" applyBorder="1"/>
    <xf numFmtId="164" fontId="10" fillId="0" borderId="21" xfId="48" applyNumberFormat="1" applyBorder="1"/>
    <xf numFmtId="164" fontId="22" fillId="0" borderId="0" xfId="48" applyNumberFormat="1" applyFont="1"/>
    <xf numFmtId="164" fontId="0" fillId="0" borderId="0" xfId="48" applyNumberFormat="1" applyFont="1"/>
    <xf numFmtId="166" fontId="11" fillId="0" borderId="0" xfId="71"/>
    <xf numFmtId="164" fontId="24" fillId="0" borderId="19" xfId="48" applyNumberFormat="1" applyFont="1" applyFill="1" applyBorder="1"/>
    <xf numFmtId="166" fontId="24" fillId="0" borderId="19" xfId="71" applyFont="1" applyFill="1" applyBorder="1" applyAlignment="1">
      <alignment wrapText="1"/>
    </xf>
    <xf numFmtId="166" fontId="24" fillId="0" borderId="20" xfId="71" applyFont="1" applyFill="1" applyBorder="1" applyAlignment="1">
      <alignment wrapText="1"/>
    </xf>
    <xf numFmtId="166" fontId="24" fillId="0" borderId="21" xfId="71" applyFont="1" applyFill="1" applyBorder="1" applyAlignment="1">
      <alignment wrapText="1"/>
    </xf>
    <xf numFmtId="166" fontId="26" fillId="0" borderId="20" xfId="71" applyFont="1" applyFill="1" applyBorder="1" applyAlignment="1">
      <alignment horizontal="center" vertical="center" wrapText="1"/>
    </xf>
    <xf numFmtId="166" fontId="22" fillId="0" borderId="19" xfId="71" applyFont="1" applyBorder="1" applyAlignment="1">
      <alignment wrapText="1"/>
    </xf>
    <xf numFmtId="166" fontId="26" fillId="0" borderId="0" xfId="71" applyFont="1" applyBorder="1" applyAlignment="1">
      <alignment horizontal="center"/>
    </xf>
    <xf numFmtId="164" fontId="32" fillId="24" borderId="18" xfId="48" applyNumberFormat="1" applyFont="1" applyFill="1" applyBorder="1" applyAlignment="1">
      <alignment horizontal="center" vertical="center" wrapText="1"/>
    </xf>
    <xf numFmtId="164" fontId="22" fillId="0" borderId="20" xfId="48" applyNumberFormat="1" applyFont="1" applyBorder="1"/>
    <xf numFmtId="164" fontId="22" fillId="0" borderId="21" xfId="48" applyNumberFormat="1" applyFont="1" applyBorder="1"/>
    <xf numFmtId="164" fontId="24" fillId="0" borderId="19" xfId="48" applyNumberFormat="1" applyFont="1" applyBorder="1" applyAlignment="1">
      <alignment horizontal="left" vertical="center" wrapText="1"/>
    </xf>
    <xf numFmtId="164" fontId="24" fillId="0" borderId="20" xfId="48" applyNumberFormat="1" applyFont="1" applyBorder="1" applyAlignment="1">
      <alignment horizontal="left" vertical="center" wrapText="1"/>
    </xf>
    <xf numFmtId="164" fontId="22" fillId="0" borderId="0" xfId="48" applyNumberFormat="1" applyFont="1" applyBorder="1"/>
    <xf numFmtId="164" fontId="24" fillId="0" borderId="21" xfId="48" applyNumberFormat="1" applyFont="1" applyBorder="1" applyAlignment="1">
      <alignment horizontal="left" vertical="center" wrapText="1"/>
    </xf>
    <xf numFmtId="164" fontId="22" fillId="0" borderId="20" xfId="48" applyNumberFormat="1" applyFont="1" applyFill="1" applyBorder="1"/>
    <xf numFmtId="164" fontId="22" fillId="0" borderId="21" xfId="48" applyNumberFormat="1" applyFont="1" applyFill="1" applyBorder="1"/>
    <xf numFmtId="166" fontId="24" fillId="0" borderId="20" xfId="0" applyFont="1" applyBorder="1"/>
    <xf numFmtId="166" fontId="24" fillId="0" borderId="21" xfId="0" applyFont="1" applyBorder="1"/>
    <xf numFmtId="166" fontId="24" fillId="0" borderId="19" xfId="0" applyFont="1" applyFill="1" applyBorder="1"/>
    <xf numFmtId="166" fontId="24" fillId="0" borderId="20" xfId="0" applyFont="1" applyFill="1" applyBorder="1"/>
    <xf numFmtId="166" fontId="24" fillId="0" borderId="21" xfId="0" applyFont="1" applyFill="1" applyBorder="1"/>
    <xf numFmtId="164" fontId="24" fillId="0" borderId="20" xfId="48" applyNumberFormat="1" applyFont="1" applyFill="1" applyBorder="1" applyAlignment="1"/>
    <xf numFmtId="164" fontId="24" fillId="0" borderId="21" xfId="48" applyNumberFormat="1" applyFont="1" applyFill="1" applyBorder="1" applyAlignment="1"/>
    <xf numFmtId="164" fontId="22" fillId="0" borderId="19" xfId="48" applyNumberFormat="1" applyFont="1" applyFill="1" applyBorder="1" applyAlignment="1"/>
    <xf numFmtId="164" fontId="22" fillId="0" borderId="19" xfId="48" applyNumberFormat="1" applyFont="1" applyBorder="1"/>
    <xf numFmtId="166" fontId="24" fillId="0" borderId="20" xfId="71" applyFont="1" applyFill="1" applyBorder="1" applyAlignment="1"/>
    <xf numFmtId="166" fontId="24" fillId="0" borderId="21" xfId="71" applyFont="1" applyFill="1" applyBorder="1" applyAlignment="1"/>
    <xf numFmtId="166" fontId="31" fillId="0" borderId="20" xfId="0" applyFont="1" applyFill="1" applyBorder="1" applyAlignment="1">
      <alignment horizontal="center" vertical="center" wrapText="1"/>
    </xf>
    <xf numFmtId="166" fontId="31" fillId="0" borderId="21" xfId="0" applyFont="1" applyFill="1" applyBorder="1" applyAlignment="1">
      <alignment horizontal="center" vertical="center" wrapText="1"/>
    </xf>
    <xf numFmtId="164" fontId="22" fillId="0" borderId="19" xfId="48" applyNumberFormat="1" applyFont="1" applyFill="1" applyBorder="1"/>
    <xf numFmtId="166" fontId="24" fillId="0" borderId="20" xfId="60" applyFont="1" applyFill="1" applyBorder="1" applyAlignment="1">
      <alignment wrapText="1"/>
    </xf>
    <xf numFmtId="166" fontId="26" fillId="0" borderId="19" xfId="71" applyFont="1" applyFill="1" applyBorder="1" applyAlignment="1">
      <alignment horizontal="center"/>
    </xf>
    <xf numFmtId="166" fontId="0" fillId="0" borderId="0" xfId="0" applyBorder="1"/>
    <xf numFmtId="166" fontId="0" fillId="0" borderId="20" xfId="0" applyFill="1" applyBorder="1"/>
    <xf numFmtId="166" fontId="0" fillId="0" borderId="21" xfId="0" applyFill="1" applyBorder="1"/>
    <xf numFmtId="166" fontId="26" fillId="0" borderId="19" xfId="71" applyFont="1" applyFill="1" applyBorder="1" applyAlignment="1">
      <alignment wrapText="1"/>
    </xf>
    <xf numFmtId="166" fontId="24" fillId="0" borderId="20" xfId="64" applyFont="1" applyFill="1" applyBorder="1" applyAlignment="1">
      <alignment wrapText="1"/>
    </xf>
    <xf numFmtId="164" fontId="24" fillId="0" borderId="20" xfId="48" applyNumberFormat="1" applyFont="1" applyFill="1" applyBorder="1" applyAlignment="1">
      <alignment wrapText="1"/>
    </xf>
    <xf numFmtId="166" fontId="32" fillId="0" borderId="19" xfId="0" applyFont="1" applyFill="1" applyBorder="1" applyAlignment="1">
      <alignment horizontal="center" vertical="center" wrapText="1"/>
    </xf>
    <xf numFmtId="164" fontId="24" fillId="0" borderId="20" xfId="48" applyNumberFormat="1" applyFont="1" applyBorder="1" applyAlignment="1">
      <alignment horizontal="left"/>
    </xf>
    <xf numFmtId="166" fontId="24" fillId="0" borderId="19" xfId="71" applyFont="1" applyBorder="1" applyAlignment="1">
      <alignment horizontal="center" vertical="center" wrapText="1"/>
    </xf>
    <xf numFmtId="166" fontId="24" fillId="0" borderId="20" xfId="71" applyFont="1" applyBorder="1" applyAlignment="1">
      <alignment horizontal="center" vertical="center" wrapText="1"/>
    </xf>
    <xf numFmtId="164" fontId="22" fillId="0" borderId="19" xfId="48" applyNumberFormat="1" applyFont="1" applyBorder="1" applyAlignment="1">
      <alignment horizontal="right"/>
    </xf>
    <xf numFmtId="166" fontId="36" fillId="0" borderId="20" xfId="0" applyFont="1" applyFill="1" applyBorder="1"/>
    <xf numFmtId="166" fontId="36" fillId="0" borderId="20" xfId="60" applyFont="1" applyFill="1" applyBorder="1" applyAlignment="1">
      <alignment wrapText="1"/>
    </xf>
    <xf numFmtId="166" fontId="36" fillId="0" borderId="20" xfId="71" applyFont="1" applyFill="1" applyBorder="1" applyAlignment="1">
      <alignment wrapText="1"/>
    </xf>
    <xf numFmtId="166" fontId="36" fillId="0" borderId="20" xfId="64" applyFont="1" applyFill="1" applyBorder="1" applyAlignment="1">
      <alignment wrapText="1"/>
    </xf>
    <xf numFmtId="166" fontId="32" fillId="24" borderId="18" xfId="0" applyNumberFormat="1" applyFont="1" applyFill="1" applyBorder="1" applyAlignment="1">
      <alignment horizontal="center" vertical="center" wrapText="1"/>
    </xf>
    <xf numFmtId="166" fontId="22" fillId="0" borderId="0" xfId="65" applyFont="1" applyAlignment="1">
      <alignment horizontal="center"/>
    </xf>
    <xf numFmtId="166" fontId="22" fillId="0" borderId="0" xfId="65" applyFont="1"/>
    <xf numFmtId="166" fontId="22" fillId="0" borderId="0" xfId="65" applyFont="1" applyAlignment="1">
      <alignment horizontal="center" vertical="center" wrapText="1"/>
    </xf>
    <xf numFmtId="166" fontId="26" fillId="0" borderId="0" xfId="65" applyFont="1" applyBorder="1" applyAlignment="1">
      <alignment horizontal="center" wrapText="1"/>
    </xf>
    <xf numFmtId="166" fontId="29" fillId="0" borderId="0" xfId="65" applyFont="1" applyBorder="1" applyAlignment="1">
      <alignment horizontal="center" wrapText="1"/>
    </xf>
    <xf numFmtId="6" fontId="29" fillId="0" borderId="0" xfId="65" applyNumberFormat="1" applyFont="1" applyBorder="1" applyAlignment="1">
      <alignment horizontal="center" wrapText="1"/>
    </xf>
    <xf numFmtId="8" fontId="29" fillId="0" borderId="0" xfId="65" applyNumberFormat="1" applyFont="1" applyBorder="1" applyAlignment="1">
      <alignment horizontal="center"/>
    </xf>
    <xf numFmtId="166" fontId="38" fillId="0" borderId="0" xfId="65" applyFont="1" applyBorder="1" applyAlignment="1">
      <alignment horizontal="center" wrapText="1"/>
    </xf>
    <xf numFmtId="166" fontId="26" fillId="0" borderId="0" xfId="65" applyFont="1" applyAlignment="1">
      <alignment horizontal="left"/>
    </xf>
    <xf numFmtId="166" fontId="29" fillId="0" borderId="0" xfId="65" applyFont="1" applyAlignment="1">
      <alignment horizontal="left" indent="4"/>
    </xf>
    <xf numFmtId="166" fontId="29" fillId="0" borderId="0" xfId="65" applyFont="1"/>
    <xf numFmtId="166" fontId="29" fillId="0" borderId="0" xfId="65" applyFont="1" applyAlignment="1">
      <alignment horizontal="center"/>
    </xf>
    <xf numFmtId="166" fontId="29" fillId="0" borderId="0" xfId="65" applyFont="1" applyAlignment="1">
      <alignment horizontal="left"/>
    </xf>
    <xf numFmtId="166" fontId="22" fillId="0" borderId="0" xfId="65" applyFont="1" applyBorder="1" applyAlignment="1">
      <alignment horizontal="center" vertical="center" wrapText="1"/>
    </xf>
    <xf numFmtId="166" fontId="22" fillId="0" borderId="0" xfId="65" applyFont="1" applyFill="1" applyAlignment="1">
      <alignment horizontal="center" vertical="center" wrapText="1"/>
    </xf>
    <xf numFmtId="166" fontId="10" fillId="0" borderId="0" xfId="67"/>
    <xf numFmtId="166" fontId="10" fillId="0" borderId="0" xfId="61"/>
    <xf numFmtId="166" fontId="10" fillId="0" borderId="0" xfId="61" applyFill="1"/>
    <xf numFmtId="166" fontId="26" fillId="24" borderId="19" xfId="65" applyFont="1" applyFill="1" applyBorder="1" applyAlignment="1">
      <alignment horizontal="center" vertical="center" wrapText="1"/>
    </xf>
    <xf numFmtId="166" fontId="24" fillId="0" borderId="21" xfId="65" applyFont="1" applyBorder="1" applyAlignment="1">
      <alignment horizontal="center"/>
    </xf>
    <xf numFmtId="166" fontId="26" fillId="24" borderId="18" xfId="65" applyFont="1" applyFill="1" applyBorder="1" applyAlignment="1">
      <alignment horizontal="center" vertical="center" wrapText="1"/>
    </xf>
    <xf numFmtId="166" fontId="24" fillId="0" borderId="19" xfId="65" applyFont="1" applyFill="1" applyBorder="1" applyAlignment="1">
      <alignment horizontal="center"/>
    </xf>
    <xf numFmtId="166" fontId="24" fillId="0" borderId="19" xfId="65" applyFont="1" applyBorder="1" applyAlignment="1">
      <alignment horizontal="center"/>
    </xf>
    <xf numFmtId="166" fontId="20" fillId="0" borderId="0" xfId="65" applyFont="1" applyAlignment="1">
      <alignment horizontal="left" vertical="center"/>
    </xf>
    <xf numFmtId="166" fontId="39" fillId="0" borderId="0" xfId="55" applyFont="1" applyAlignment="1" applyProtection="1"/>
    <xf numFmtId="166" fontId="15" fillId="0" borderId="0" xfId="65" applyNumberFormat="1" applyFont="1" applyAlignment="1">
      <alignment vertical="center"/>
    </xf>
    <xf numFmtId="166" fontId="15" fillId="0" borderId="0" xfId="65" applyFont="1" applyAlignment="1">
      <alignment vertical="center"/>
    </xf>
    <xf numFmtId="166" fontId="16" fillId="24" borderId="18" xfId="61" applyFont="1" applyFill="1" applyBorder="1" applyAlignment="1">
      <alignment horizontal="center" vertical="center"/>
    </xf>
    <xf numFmtId="166" fontId="16" fillId="24" borderId="18" xfId="65" applyFont="1" applyFill="1" applyBorder="1" applyAlignment="1">
      <alignment horizontal="center" vertical="center"/>
    </xf>
    <xf numFmtId="166" fontId="24" fillId="0" borderId="21" xfId="65" applyFont="1" applyFill="1" applyBorder="1" applyAlignment="1">
      <alignment horizontal="center"/>
    </xf>
    <xf numFmtId="164" fontId="22" fillId="0" borderId="21" xfId="48" applyNumberFormat="1" applyFont="1" applyBorder="1" applyAlignment="1">
      <alignment horizontal="center"/>
    </xf>
    <xf numFmtId="166" fontId="41" fillId="24" borderId="18" xfId="67" applyFont="1" applyFill="1" applyBorder="1" applyAlignment="1">
      <alignment horizontal="center" vertical="center" wrapText="1"/>
    </xf>
    <xf numFmtId="164" fontId="10" fillId="0" borderId="0" xfId="48" applyNumberFormat="1"/>
    <xf numFmtId="164" fontId="16" fillId="24" borderId="18" xfId="48" applyNumberFormat="1" applyFont="1" applyFill="1" applyBorder="1" applyAlignment="1">
      <alignment horizontal="center" vertical="center"/>
    </xf>
    <xf numFmtId="166" fontId="11" fillId="0" borderId="0" xfId="71" applyAlignment="1">
      <alignment vertical="center"/>
    </xf>
    <xf numFmtId="166" fontId="11" fillId="0" borderId="0" xfId="71" applyBorder="1" applyAlignment="1">
      <alignment vertical="center"/>
    </xf>
    <xf numFmtId="166" fontId="37" fillId="0" borderId="0" xfId="71" applyFont="1" applyBorder="1" applyAlignment="1">
      <alignment vertical="center"/>
    </xf>
    <xf numFmtId="166" fontId="26" fillId="0" borderId="0" xfId="71" applyFont="1" applyFill="1" applyBorder="1" applyAlignment="1">
      <alignment vertical="center"/>
    </xf>
    <xf numFmtId="166" fontId="31" fillId="0" borderId="19" xfId="71" applyFont="1" applyFill="1" applyBorder="1" applyAlignment="1">
      <alignment vertical="center"/>
    </xf>
    <xf numFmtId="166" fontId="31" fillId="0" borderId="19" xfId="71" applyFont="1" applyBorder="1" applyAlignment="1">
      <alignment vertical="center"/>
    </xf>
    <xf numFmtId="164" fontId="24" fillId="0" borderId="19" xfId="48" applyNumberFormat="1" applyFont="1" applyFill="1" applyBorder="1" applyAlignment="1">
      <alignment vertical="center"/>
    </xf>
    <xf numFmtId="166" fontId="24" fillId="0" borderId="19" xfId="71" applyFont="1" applyFill="1" applyBorder="1" applyAlignment="1">
      <alignment vertical="center"/>
    </xf>
    <xf numFmtId="164" fontId="24" fillId="0" borderId="19" xfId="48" applyNumberFormat="1" applyFont="1" applyFill="1" applyBorder="1" applyAlignment="1">
      <alignment horizontal="left" vertical="center"/>
    </xf>
    <xf numFmtId="166" fontId="24" fillId="0" borderId="20" xfId="71" applyFont="1" applyFill="1" applyBorder="1" applyAlignment="1">
      <alignment vertical="center"/>
    </xf>
    <xf numFmtId="164" fontId="24" fillId="0" borderId="20" xfId="48" applyNumberFormat="1" applyFont="1" applyFill="1" applyBorder="1" applyAlignment="1">
      <alignment vertical="center"/>
    </xf>
    <xf numFmtId="166" fontId="11" fillId="0" borderId="0" xfId="71" applyFill="1" applyBorder="1" applyAlignment="1">
      <alignment vertical="center"/>
    </xf>
    <xf numFmtId="166" fontId="24" fillId="0" borderId="20" xfId="71" applyFont="1" applyFill="1" applyBorder="1" applyAlignment="1">
      <alignment vertical="center" wrapText="1"/>
    </xf>
    <xf numFmtId="166" fontId="24" fillId="0" borderId="23" xfId="71" applyFont="1" applyFill="1" applyBorder="1" applyAlignment="1">
      <alignment vertical="center"/>
    </xf>
    <xf numFmtId="164" fontId="24" fillId="0" borderId="23" xfId="48" applyNumberFormat="1" applyFont="1" applyFill="1" applyBorder="1" applyAlignment="1">
      <alignment vertical="center"/>
    </xf>
    <xf numFmtId="37" fontId="24" fillId="0" borderId="23" xfId="48" applyNumberFormat="1" applyFont="1" applyFill="1" applyBorder="1" applyAlignment="1">
      <alignment horizontal="right" vertical="center"/>
    </xf>
    <xf numFmtId="166" fontId="31" fillId="0" borderId="23" xfId="71" applyFont="1" applyBorder="1" applyAlignment="1">
      <alignment vertical="center"/>
    </xf>
    <xf numFmtId="166" fontId="37" fillId="0" borderId="0" xfId="71" applyFont="1" applyFill="1" applyBorder="1" applyAlignment="1">
      <alignment vertical="center"/>
    </xf>
    <xf numFmtId="166" fontId="22" fillId="0" borderId="0" xfId="65" applyFont="1" applyBorder="1"/>
    <xf numFmtId="166" fontId="25" fillId="0" borderId="0" xfId="71" applyFont="1"/>
    <xf numFmtId="166" fontId="40" fillId="0" borderId="0" xfId="67" applyFont="1"/>
    <xf numFmtId="166" fontId="22" fillId="0" borderId="20" xfId="71" applyFont="1" applyBorder="1" applyAlignment="1">
      <alignment horizontal="left"/>
    </xf>
    <xf numFmtId="166" fontId="22" fillId="0" borderId="20" xfId="71" applyFont="1" applyBorder="1" applyAlignment="1">
      <alignment horizontal="left" vertical="center" wrapText="1"/>
    </xf>
    <xf numFmtId="166" fontId="24" fillId="0" borderId="21" xfId="71" applyFont="1" applyBorder="1" applyAlignment="1">
      <alignment horizontal="center" vertical="center" wrapText="1"/>
    </xf>
    <xf numFmtId="166" fontId="24" fillId="0" borderId="13" xfId="71" applyFont="1" applyBorder="1" applyAlignment="1">
      <alignment horizontal="center" vertical="center" wrapText="1"/>
    </xf>
    <xf numFmtId="164" fontId="24" fillId="0" borderId="13" xfId="48" applyNumberFormat="1" applyFont="1" applyBorder="1" applyAlignment="1">
      <alignment horizontal="left" vertical="center" wrapText="1"/>
    </xf>
    <xf numFmtId="166" fontId="22" fillId="0" borderId="13" xfId="0" applyFont="1" applyBorder="1"/>
    <xf numFmtId="166" fontId="24" fillId="0" borderId="0" xfId="71" applyFont="1" applyBorder="1" applyAlignment="1">
      <alignment horizontal="center" vertical="center" wrapText="1"/>
    </xf>
    <xf numFmtId="164" fontId="24" fillId="0" borderId="0" xfId="48" applyNumberFormat="1" applyFont="1" applyBorder="1" applyAlignment="1">
      <alignment horizontal="left" vertical="center" wrapText="1"/>
    </xf>
    <xf numFmtId="164" fontId="24" fillId="0" borderId="0" xfId="48" applyNumberFormat="1" applyFont="1" applyFill="1" applyBorder="1" applyAlignment="1">
      <alignment horizontal="center" vertical="center" wrapText="1"/>
    </xf>
    <xf numFmtId="166" fontId="16" fillId="0" borderId="0" xfId="71" applyFont="1" applyAlignment="1"/>
    <xf numFmtId="166" fontId="16" fillId="0" borderId="0" xfId="71" applyFont="1"/>
    <xf numFmtId="166" fontId="21" fillId="0" borderId="0" xfId="71" applyFont="1" applyAlignment="1"/>
    <xf numFmtId="9" fontId="16" fillId="0" borderId="0" xfId="70" applyFont="1" applyBorder="1" applyAlignment="1">
      <alignment horizontal="center"/>
    </xf>
    <xf numFmtId="166" fontId="41" fillId="0" borderId="0" xfId="0" applyFont="1"/>
    <xf numFmtId="164" fontId="0" fillId="0" borderId="20" xfId="48" applyNumberFormat="1" applyFont="1" applyBorder="1"/>
    <xf numFmtId="166" fontId="0" fillId="0" borderId="0" xfId="0" applyAlignment="1">
      <alignment horizontal="center"/>
    </xf>
    <xf numFmtId="164" fontId="22" fillId="0" borderId="19" xfId="48" applyNumberFormat="1" applyFont="1" applyBorder="1" applyAlignment="1"/>
    <xf numFmtId="164" fontId="22" fillId="0" borderId="20" xfId="48" applyNumberFormat="1" applyFont="1" applyBorder="1" applyAlignment="1"/>
    <xf numFmtId="166" fontId="26" fillId="0" borderId="20" xfId="71" applyFont="1" applyFill="1" applyBorder="1" applyAlignment="1">
      <alignment horizontal="center"/>
    </xf>
    <xf numFmtId="166" fontId="0" fillId="0" borderId="19" xfId="0" applyBorder="1" applyAlignment="1">
      <alignment horizontal="center"/>
    </xf>
    <xf numFmtId="166" fontId="0" fillId="0" borderId="20" xfId="0" applyBorder="1" applyAlignment="1">
      <alignment horizontal="center"/>
    </xf>
    <xf numFmtId="166" fontId="0" fillId="0" borderId="21" xfId="0" applyBorder="1" applyAlignment="1">
      <alignment horizontal="center"/>
    </xf>
    <xf numFmtId="166" fontId="32" fillId="24" borderId="21" xfId="0" applyNumberFormat="1" applyFont="1" applyFill="1" applyBorder="1" applyAlignment="1">
      <alignment horizontal="center" vertical="center" wrapText="1"/>
    </xf>
    <xf numFmtId="166" fontId="22" fillId="0" borderId="19" xfId="65" applyFont="1" applyFill="1" applyBorder="1" applyAlignment="1">
      <alignment horizontal="center"/>
    </xf>
    <xf numFmtId="6" fontId="24" fillId="0" borderId="19" xfId="65" applyNumberFormat="1" applyFont="1" applyFill="1" applyBorder="1"/>
    <xf numFmtId="166" fontId="22" fillId="0" borderId="19" xfId="65" applyFont="1" applyBorder="1" applyAlignment="1">
      <alignment horizontal="center" vertical="center" wrapText="1"/>
    </xf>
    <xf numFmtId="166" fontId="22" fillId="0" borderId="20" xfId="65" applyFont="1" applyFill="1" applyBorder="1" applyAlignment="1">
      <alignment horizontal="center"/>
    </xf>
    <xf numFmtId="6" fontId="24" fillId="0" borderId="20" xfId="65" applyNumberFormat="1" applyFont="1" applyFill="1" applyBorder="1"/>
    <xf numFmtId="166" fontId="22" fillId="0" borderId="20" xfId="65" applyFont="1" applyBorder="1" applyAlignment="1">
      <alignment horizontal="center" vertical="center" wrapText="1"/>
    </xf>
    <xf numFmtId="166" fontId="22" fillId="0" borderId="21" xfId="65" applyFont="1" applyFill="1" applyBorder="1" applyAlignment="1">
      <alignment horizontal="center"/>
    </xf>
    <xf numFmtId="6" fontId="24" fillId="0" borderId="21" xfId="65" applyNumberFormat="1" applyFont="1" applyFill="1" applyBorder="1"/>
    <xf numFmtId="166" fontId="22" fillId="0" borderId="21" xfId="65" applyFont="1" applyBorder="1" applyAlignment="1">
      <alignment horizontal="center" vertical="center" wrapText="1"/>
    </xf>
    <xf numFmtId="166" fontId="10" fillId="0" borderId="20" xfId="67" applyBorder="1" applyAlignment="1">
      <alignment horizontal="center"/>
    </xf>
    <xf numFmtId="37" fontId="24" fillId="0" borderId="19" xfId="48" applyNumberFormat="1" applyFont="1" applyFill="1" applyBorder="1" applyAlignment="1">
      <alignment horizontal="center" vertical="center"/>
    </xf>
    <xf numFmtId="37" fontId="24" fillId="0" borderId="20" xfId="48" applyNumberFormat="1" applyFont="1" applyFill="1" applyBorder="1" applyAlignment="1">
      <alignment horizontal="center" vertical="center"/>
    </xf>
    <xf numFmtId="166" fontId="10" fillId="0" borderId="19" xfId="61" applyFont="1" applyBorder="1"/>
    <xf numFmtId="166" fontId="10" fillId="0" borderId="19" xfId="61" applyFont="1" applyBorder="1" applyAlignment="1">
      <alignment wrapText="1"/>
    </xf>
    <xf numFmtId="166" fontId="10" fillId="0" borderId="19" xfId="61" applyBorder="1"/>
    <xf numFmtId="166" fontId="10" fillId="0" borderId="20" xfId="61" applyFont="1" applyBorder="1"/>
    <xf numFmtId="166" fontId="10" fillId="0" borderId="20" xfId="61" applyBorder="1"/>
    <xf numFmtId="166" fontId="10" fillId="0" borderId="20" xfId="61" applyFont="1" applyBorder="1" applyAlignment="1">
      <alignment wrapText="1"/>
    </xf>
    <xf numFmtId="166" fontId="10" fillId="0" borderId="20" xfId="61" applyBorder="1" applyAlignment="1">
      <alignment wrapText="1"/>
    </xf>
    <xf numFmtId="166" fontId="10" fillId="0" borderId="21" xfId="61" applyFont="1" applyBorder="1"/>
    <xf numFmtId="166" fontId="10" fillId="0" borderId="21" xfId="61" applyBorder="1"/>
    <xf numFmtId="166" fontId="10" fillId="0" borderId="19" xfId="61" applyBorder="1" applyAlignment="1">
      <alignment wrapText="1"/>
    </xf>
    <xf numFmtId="166" fontId="10" fillId="0" borderId="21" xfId="61" applyFont="1" applyBorder="1" applyAlignment="1">
      <alignment wrapText="1"/>
    </xf>
    <xf numFmtId="166" fontId="22" fillId="0" borderId="19" xfId="65" applyFont="1" applyBorder="1" applyAlignment="1">
      <alignment horizontal="left"/>
    </xf>
    <xf numFmtId="166" fontId="22" fillId="0" borderId="20" xfId="65" applyFont="1" applyBorder="1" applyAlignment="1">
      <alignment horizontal="left"/>
    </xf>
    <xf numFmtId="166" fontId="22" fillId="0" borderId="19" xfId="65" applyFont="1" applyBorder="1"/>
    <xf numFmtId="166" fontId="22" fillId="0" borderId="20" xfId="65" applyFont="1" applyBorder="1"/>
    <xf numFmtId="166" fontId="22" fillId="0" borderId="20" xfId="65" applyFont="1" applyBorder="1" applyAlignment="1">
      <alignment wrapText="1"/>
    </xf>
    <xf numFmtId="166" fontId="22" fillId="0" borderId="21" xfId="65" applyFont="1" applyBorder="1"/>
    <xf numFmtId="8" fontId="22" fillId="0" borderId="20" xfId="65" applyNumberFormat="1" applyFont="1" applyFill="1" applyBorder="1" applyAlignment="1">
      <alignment horizontal="left"/>
    </xf>
    <xf numFmtId="164" fontId="10" fillId="0" borderId="21" xfId="48" applyNumberFormat="1" applyFill="1" applyBorder="1"/>
    <xf numFmtId="166" fontId="0" fillId="0" borderId="13" xfId="0" applyBorder="1" applyAlignment="1">
      <alignment horizontal="center"/>
    </xf>
    <xf numFmtId="166" fontId="0" fillId="0" borderId="0" xfId="0" applyBorder="1" applyAlignment="1">
      <alignment horizontal="center"/>
    </xf>
    <xf numFmtId="166" fontId="0" fillId="0" borderId="11" xfId="0" applyBorder="1" applyAlignment="1">
      <alignment horizontal="center"/>
    </xf>
    <xf numFmtId="166" fontId="31" fillId="0" borderId="20" xfId="71" applyFont="1" applyFill="1" applyBorder="1" applyAlignment="1">
      <alignment vertical="center"/>
    </xf>
    <xf numFmtId="166" fontId="43" fillId="0" borderId="0" xfId="71" applyFont="1" applyFill="1" applyBorder="1" applyAlignment="1">
      <alignment vertical="center"/>
    </xf>
    <xf numFmtId="166" fontId="10" fillId="0" borderId="0" xfId="63" applyFont="1"/>
    <xf numFmtId="166" fontId="10" fillId="0" borderId="0" xfId="63" applyFont="1" applyBorder="1" applyAlignment="1">
      <alignment horizontal="center"/>
    </xf>
    <xf numFmtId="164" fontId="10" fillId="0" borderId="20" xfId="48" applyNumberFormat="1" applyFill="1" applyBorder="1"/>
    <xf numFmtId="9" fontId="0" fillId="0" borderId="0" xfId="70" applyFont="1"/>
    <xf numFmtId="166" fontId="21" fillId="24" borderId="18" xfId="62" applyFont="1" applyFill="1" applyBorder="1" applyAlignment="1">
      <alignment horizontal="center" vertical="center" wrapText="1"/>
    </xf>
    <xf numFmtId="164" fontId="0" fillId="0" borderId="20" xfId="48" applyNumberFormat="1" applyFont="1" applyFill="1" applyBorder="1"/>
    <xf numFmtId="166" fontId="24" fillId="0" borderId="20" xfId="60" applyFont="1" applyFill="1" applyBorder="1" applyAlignment="1">
      <alignment horizontal="left" wrapText="1"/>
    </xf>
    <xf numFmtId="166" fontId="24" fillId="0" borderId="20" xfId="71" applyFont="1" applyFill="1" applyBorder="1" applyAlignment="1">
      <alignment horizontal="left" wrapText="1"/>
    </xf>
    <xf numFmtId="166" fontId="24" fillId="0" borderId="20" xfId="71" applyFont="1" applyFill="1" applyBorder="1" applyAlignment="1">
      <alignment horizontal="left" vertical="center" wrapText="1"/>
    </xf>
    <xf numFmtId="164" fontId="0" fillId="0" borderId="21" xfId="48" applyNumberFormat="1" applyFont="1" applyFill="1" applyBorder="1"/>
    <xf numFmtId="166" fontId="24" fillId="0" borderId="19" xfId="71" applyFont="1" applyFill="1" applyBorder="1" applyAlignment="1">
      <alignment horizontal="left" wrapText="1"/>
    </xf>
    <xf numFmtId="166" fontId="22" fillId="0" borderId="20" xfId="65" applyFont="1" applyFill="1" applyBorder="1" applyAlignment="1">
      <alignment horizontal="left" wrapText="1"/>
    </xf>
    <xf numFmtId="164" fontId="24" fillId="0" borderId="20" xfId="48" applyNumberFormat="1" applyFont="1" applyBorder="1" applyAlignment="1">
      <alignment horizontal="right"/>
    </xf>
    <xf numFmtId="164" fontId="24" fillId="0" borderId="21" xfId="48" applyNumberFormat="1" applyFont="1" applyBorder="1" applyAlignment="1">
      <alignment horizontal="right"/>
    </xf>
    <xf numFmtId="164" fontId="36" fillId="0" borderId="20" xfId="48" applyNumberFormat="1" applyFont="1" applyBorder="1" applyAlignment="1">
      <alignment horizontal="left"/>
    </xf>
    <xf numFmtId="164" fontId="36" fillId="0" borderId="20" xfId="48" applyNumberFormat="1" applyFont="1" applyFill="1" applyBorder="1" applyAlignment="1">
      <alignment horizontal="right"/>
    </xf>
    <xf numFmtId="164" fontId="36" fillId="0" borderId="20" xfId="48" applyNumberFormat="1" applyFont="1" applyFill="1" applyBorder="1" applyAlignment="1">
      <alignment horizontal="right" wrapText="1"/>
    </xf>
    <xf numFmtId="164" fontId="36" fillId="0" borderId="20" xfId="48" applyNumberFormat="1" applyFont="1" applyFill="1" applyBorder="1" applyAlignment="1">
      <alignment wrapText="1"/>
    </xf>
    <xf numFmtId="164" fontId="36" fillId="0" borderId="20" xfId="48" applyNumberFormat="1" applyFont="1" applyBorder="1" applyAlignment="1">
      <alignment horizontal="right"/>
    </xf>
    <xf numFmtId="164" fontId="36" fillId="0" borderId="21" xfId="48" applyNumberFormat="1" applyFont="1" applyBorder="1" applyAlignment="1">
      <alignment horizontal="right"/>
    </xf>
    <xf numFmtId="164" fontId="36" fillId="0" borderId="20" xfId="48" applyNumberFormat="1" applyFont="1" applyBorder="1"/>
    <xf numFmtId="164" fontId="36" fillId="0" borderId="21" xfId="48" applyNumberFormat="1" applyFont="1" applyBorder="1"/>
    <xf numFmtId="166" fontId="24" fillId="0" borderId="20" xfId="64" applyFont="1" applyFill="1" applyBorder="1" applyAlignment="1">
      <alignment horizontal="left" wrapText="1"/>
    </xf>
    <xf numFmtId="166" fontId="24" fillId="0" borderId="20" xfId="71" applyFont="1" applyBorder="1" applyAlignment="1">
      <alignment wrapText="1"/>
    </xf>
    <xf numFmtId="166" fontId="24" fillId="0" borderId="21" xfId="71" applyFont="1" applyBorder="1" applyAlignment="1">
      <alignment horizontal="left" wrapText="1"/>
    </xf>
    <xf numFmtId="166" fontId="24" fillId="0" borderId="21" xfId="71" applyFont="1" applyBorder="1" applyAlignment="1">
      <alignment wrapText="1"/>
    </xf>
    <xf numFmtId="164" fontId="24" fillId="0" borderId="21" xfId="48" applyNumberFormat="1" applyFont="1" applyBorder="1"/>
    <xf numFmtId="164" fontId="24" fillId="0" borderId="21" xfId="48" applyNumberFormat="1" applyFont="1" applyBorder="1" applyAlignment="1">
      <alignment horizontal="right" vertical="center" wrapText="1"/>
    </xf>
    <xf numFmtId="166" fontId="36" fillId="0" borderId="20" xfId="0" applyFont="1" applyFill="1" applyBorder="1" applyAlignment="1"/>
    <xf numFmtId="164" fontId="36" fillId="0" borderId="20" xfId="48" applyNumberFormat="1" applyFont="1" applyBorder="1" applyAlignment="1"/>
    <xf numFmtId="164" fontId="36" fillId="0" borderId="20" xfId="48" applyNumberFormat="1" applyFont="1" applyFill="1" applyBorder="1" applyAlignment="1"/>
    <xf numFmtId="166" fontId="0" fillId="0" borderId="0" xfId="0" applyAlignment="1">
      <alignment wrapText="1"/>
    </xf>
    <xf numFmtId="166" fontId="24" fillId="0" borderId="19" xfId="71" applyFont="1" applyBorder="1" applyAlignment="1">
      <alignment horizontal="left" wrapText="1"/>
    </xf>
    <xf numFmtId="43" fontId="0" fillId="0" borderId="0" xfId="0" applyNumberFormat="1"/>
    <xf numFmtId="166" fontId="35" fillId="24" borderId="18" xfId="71" applyFont="1" applyFill="1" applyBorder="1" applyAlignment="1">
      <alignment horizontal="center" vertical="center" wrapText="1"/>
    </xf>
    <xf numFmtId="166" fontId="32" fillId="24" borderId="18" xfId="71" applyNumberFormat="1" applyFont="1" applyFill="1" applyBorder="1" applyAlignment="1">
      <alignment horizontal="center" vertical="center" wrapText="1"/>
    </xf>
    <xf numFmtId="166" fontId="22" fillId="0" borderId="18" xfId="65" applyFont="1" applyBorder="1"/>
    <xf numFmtId="166" fontId="22" fillId="0" borderId="18" xfId="65" applyFont="1" applyBorder="1" applyAlignment="1">
      <alignment wrapText="1"/>
    </xf>
    <xf numFmtId="164" fontId="10" fillId="0" borderId="18" xfId="48" applyNumberFormat="1" applyBorder="1"/>
    <xf numFmtId="166" fontId="0" fillId="0" borderId="18" xfId="0" applyBorder="1" applyAlignment="1">
      <alignment horizontal="center"/>
    </xf>
    <xf numFmtId="166" fontId="22" fillId="0" borderId="20" xfId="0" applyFont="1" applyBorder="1" applyAlignment="1">
      <alignment horizontal="center"/>
    </xf>
    <xf numFmtId="166" fontId="17" fillId="24" borderId="18" xfId="0" applyFont="1" applyFill="1" applyBorder="1" applyAlignment="1">
      <alignment horizontal="center" vertical="center" wrapText="1"/>
    </xf>
    <xf numFmtId="164" fontId="0" fillId="0" borderId="21" xfId="48" applyNumberFormat="1" applyFont="1" applyBorder="1"/>
    <xf numFmtId="166" fontId="42" fillId="24" borderId="18" xfId="0" applyFont="1" applyFill="1" applyBorder="1" applyAlignment="1">
      <alignment horizontal="center" vertical="center" wrapText="1"/>
    </xf>
    <xf numFmtId="166" fontId="26" fillId="24" borderId="18" xfId="0" applyFont="1" applyFill="1" applyBorder="1" applyAlignment="1">
      <alignment horizontal="center" vertical="center" wrapText="1"/>
    </xf>
    <xf numFmtId="164" fontId="26" fillId="24" borderId="18" xfId="48" applyNumberFormat="1" applyFont="1" applyFill="1" applyBorder="1" applyAlignment="1">
      <alignment horizontal="center" vertical="center" wrapText="1"/>
    </xf>
    <xf numFmtId="166" fontId="26" fillId="24" borderId="18" xfId="0" applyNumberFormat="1" applyFont="1" applyFill="1" applyBorder="1" applyAlignment="1">
      <alignment horizontal="center" vertical="center" wrapText="1"/>
    </xf>
    <xf numFmtId="166" fontId="24" fillId="0" borderId="19" xfId="0" applyFont="1" applyBorder="1"/>
    <xf numFmtId="37" fontId="37" fillId="0" borderId="19" xfId="0" applyNumberFormat="1" applyFont="1" applyBorder="1" applyAlignment="1">
      <alignment horizontal="center"/>
    </xf>
    <xf numFmtId="37" fontId="37" fillId="0" borderId="20" xfId="0" applyNumberFormat="1" applyFont="1" applyBorder="1" applyAlignment="1">
      <alignment horizontal="center"/>
    </xf>
    <xf numFmtId="166" fontId="24" fillId="0" borderId="20" xfId="0" applyFont="1" applyBorder="1" applyAlignment="1">
      <alignment horizontal="left"/>
    </xf>
    <xf numFmtId="166" fontId="37" fillId="0" borderId="20" xfId="0" applyFont="1" applyBorder="1" applyAlignment="1">
      <alignment horizontal="center"/>
    </xf>
    <xf numFmtId="166" fontId="42" fillId="0" borderId="20" xfId="0" applyFont="1" applyFill="1" applyBorder="1" applyAlignment="1">
      <alignment horizontal="center" vertical="center" wrapText="1"/>
    </xf>
    <xf numFmtId="166" fontId="42" fillId="0" borderId="21" xfId="0" applyFont="1" applyFill="1" applyBorder="1" applyAlignment="1">
      <alignment horizontal="center" vertical="center" wrapText="1"/>
    </xf>
    <xf numFmtId="166" fontId="37" fillId="0" borderId="21" xfId="0" applyFont="1" applyBorder="1" applyAlignment="1">
      <alignment horizontal="center"/>
    </xf>
    <xf numFmtId="166" fontId="24" fillId="0" borderId="19" xfId="0" applyFont="1" applyFill="1" applyBorder="1" applyAlignment="1">
      <alignment horizontal="center" wrapText="1"/>
    </xf>
    <xf numFmtId="8" fontId="24" fillId="0" borderId="19" xfId="0" applyNumberFormat="1" applyFont="1" applyBorder="1" applyAlignment="1">
      <alignment horizontal="left" wrapText="1"/>
    </xf>
    <xf numFmtId="166" fontId="24" fillId="0" borderId="20" xfId="0" applyFont="1" applyFill="1" applyBorder="1" applyAlignment="1">
      <alignment horizontal="center" wrapText="1"/>
    </xf>
    <xf numFmtId="8" fontId="24" fillId="0" borderId="20" xfId="0" applyNumberFormat="1" applyFont="1" applyBorder="1" applyAlignment="1">
      <alignment horizontal="left" wrapText="1"/>
    </xf>
    <xf numFmtId="166" fontId="24" fillId="0" borderId="20" xfId="0" applyFont="1" applyFill="1" applyBorder="1" applyAlignment="1"/>
    <xf numFmtId="166" fontId="37" fillId="0" borderId="20" xfId="0" applyFont="1" applyBorder="1"/>
    <xf numFmtId="166" fontId="24" fillId="0" borderId="21" xfId="0" applyFont="1" applyFill="1" applyBorder="1" applyAlignment="1"/>
    <xf numFmtId="166" fontId="26" fillId="0" borderId="19" xfId="0" applyFont="1" applyFill="1" applyBorder="1" applyAlignment="1">
      <alignment horizontal="center"/>
    </xf>
    <xf numFmtId="166" fontId="24" fillId="0" borderId="20" xfId="0" applyFont="1" applyFill="1" applyBorder="1" applyAlignment="1">
      <alignment horizontal="center" vertical="center" wrapText="1"/>
    </xf>
    <xf numFmtId="166" fontId="24" fillId="0" borderId="20" xfId="0" applyFont="1" applyFill="1" applyBorder="1" applyAlignment="1">
      <alignment wrapText="1"/>
    </xf>
    <xf numFmtId="166" fontId="24" fillId="0" borderId="21" xfId="0" applyFont="1" applyFill="1" applyBorder="1" applyAlignment="1">
      <alignment wrapText="1"/>
    </xf>
    <xf numFmtId="164" fontId="24" fillId="0" borderId="0" xfId="71" applyNumberFormat="1" applyFont="1" applyBorder="1" applyAlignment="1">
      <alignment horizontal="left"/>
    </xf>
    <xf numFmtId="164" fontId="24" fillId="0" borderId="20" xfId="0" applyNumberFormat="1" applyFont="1" applyFill="1" applyBorder="1"/>
    <xf numFmtId="166" fontId="24" fillId="0" borderId="21" xfId="71" applyFont="1" applyBorder="1" applyAlignment="1">
      <alignment horizontal="left"/>
    </xf>
    <xf numFmtId="166" fontId="10" fillId="0" borderId="19" xfId="0" applyFont="1" applyBorder="1" applyAlignment="1">
      <alignment horizontal="center"/>
    </xf>
    <xf numFmtId="166" fontId="21" fillId="24" borderId="18" xfId="67" applyFont="1" applyFill="1" applyBorder="1" applyAlignment="1">
      <alignment horizontal="center" vertical="center" wrapText="1"/>
    </xf>
    <xf numFmtId="164" fontId="24" fillId="0" borderId="19" xfId="0" applyNumberFormat="1" applyFont="1" applyFill="1" applyBorder="1"/>
    <xf numFmtId="164" fontId="24" fillId="0" borderId="20" xfId="0" applyNumberFormat="1" applyFont="1" applyBorder="1"/>
    <xf numFmtId="164" fontId="24" fillId="0" borderId="21" xfId="0" applyNumberFormat="1" applyFont="1" applyBorder="1"/>
    <xf numFmtId="166" fontId="24" fillId="0" borderId="19" xfId="71" applyFont="1" applyFill="1" applyBorder="1" applyAlignment="1">
      <alignment horizontal="left" vertical="center"/>
    </xf>
    <xf numFmtId="166" fontId="10" fillId="0" borderId="21" xfId="65" applyFont="1" applyBorder="1"/>
    <xf numFmtId="166" fontId="10" fillId="0" borderId="21" xfId="65" applyFont="1" applyFill="1" applyBorder="1" applyAlignment="1">
      <alignment horizontal="left" wrapText="1"/>
    </xf>
    <xf numFmtId="166" fontId="10" fillId="0" borderId="21" xfId="0" applyFont="1" applyBorder="1" applyAlignment="1">
      <alignment horizontal="center"/>
    </xf>
    <xf numFmtId="8" fontId="10" fillId="0" borderId="21" xfId="65" applyNumberFormat="1" applyFont="1" applyFill="1" applyBorder="1" applyAlignment="1">
      <alignment horizontal="left"/>
    </xf>
    <xf numFmtId="164" fontId="24" fillId="0" borderId="19" xfId="48" applyNumberFormat="1" applyFont="1" applyBorder="1" applyAlignment="1">
      <alignment horizontal="left" vertical="center" wrapText="1"/>
    </xf>
    <xf numFmtId="164" fontId="24" fillId="0" borderId="19" xfId="48" applyNumberFormat="1" applyFont="1" applyBorder="1" applyAlignment="1">
      <alignment horizontal="center" vertical="center" wrapText="1"/>
    </xf>
    <xf numFmtId="164" fontId="24" fillId="0" borderId="20" xfId="48" applyNumberFormat="1" applyFont="1" applyBorder="1" applyAlignment="1">
      <alignment horizontal="left" vertical="center" wrapText="1"/>
    </xf>
    <xf numFmtId="164" fontId="24" fillId="0" borderId="20" xfId="48" applyNumberFormat="1" applyFont="1" applyBorder="1" applyAlignment="1">
      <alignment horizontal="center" vertical="center" wrapText="1"/>
    </xf>
    <xf numFmtId="164" fontId="24" fillId="0" borderId="20" xfId="48" applyNumberFormat="1" applyFont="1" applyBorder="1" applyAlignment="1">
      <alignment horizontal="left"/>
    </xf>
    <xf numFmtId="164" fontId="24" fillId="0" borderId="20" xfId="48" applyNumberFormat="1" applyFont="1" applyFill="1" applyBorder="1" applyAlignment="1">
      <alignment horizontal="right"/>
    </xf>
    <xf numFmtId="166" fontId="24" fillId="0" borderId="20" xfId="0" applyFont="1" applyBorder="1"/>
    <xf numFmtId="164" fontId="24" fillId="0" borderId="20" xfId="48" applyNumberFormat="1" applyFont="1" applyBorder="1"/>
    <xf numFmtId="164" fontId="24" fillId="0" borderId="20" xfId="48" applyNumberFormat="1" applyFont="1" applyFill="1" applyBorder="1"/>
    <xf numFmtId="164" fontId="24" fillId="0" borderId="21" xfId="48" applyNumberFormat="1" applyFont="1" applyBorder="1"/>
    <xf numFmtId="166" fontId="24" fillId="0" borderId="21" xfId="0" applyFont="1" applyBorder="1"/>
    <xf numFmtId="164" fontId="24" fillId="0" borderId="21" xfId="48" applyNumberFormat="1" applyFont="1" applyFill="1" applyBorder="1"/>
    <xf numFmtId="164" fontId="24" fillId="0" borderId="19" xfId="48" applyNumberFormat="1" applyFont="1" applyBorder="1"/>
    <xf numFmtId="164" fontId="37" fillId="0" borderId="20" xfId="48" applyNumberFormat="1" applyFont="1" applyBorder="1"/>
    <xf numFmtId="164" fontId="24" fillId="0" borderId="20" xfId="48" applyNumberFormat="1" applyFont="1" applyFill="1" applyBorder="1" applyAlignment="1">
      <alignment horizontal="left" wrapText="1"/>
    </xf>
    <xf numFmtId="164" fontId="24" fillId="0" borderId="21" xfId="48" applyNumberFormat="1" applyFont="1" applyBorder="1" applyAlignment="1">
      <alignment horizontal="left" wrapText="1"/>
    </xf>
    <xf numFmtId="166" fontId="10" fillId="0" borderId="0" xfId="79"/>
    <xf numFmtId="164" fontId="10" fillId="0" borderId="0" xfId="48" applyNumberFormat="1" applyFont="1"/>
    <xf numFmtId="166" fontId="35" fillId="24" borderId="18" xfId="79" applyFont="1" applyFill="1" applyBorder="1" applyAlignment="1">
      <alignment horizontal="center" vertical="center" wrapText="1"/>
    </xf>
    <xf numFmtId="166" fontId="26" fillId="24" borderId="18" xfId="79" applyFont="1" applyFill="1" applyBorder="1" applyAlignment="1">
      <alignment horizontal="center" vertical="center" wrapText="1"/>
    </xf>
    <xf numFmtId="166" fontId="26" fillId="24" borderId="18" xfId="79" applyNumberFormat="1" applyFont="1" applyFill="1" applyBorder="1" applyAlignment="1">
      <alignment horizontal="center" vertical="center" wrapText="1"/>
    </xf>
    <xf numFmtId="166" fontId="26" fillId="0" borderId="19" xfId="81" applyFont="1" applyFill="1" applyBorder="1" applyAlignment="1">
      <alignment horizontal="center"/>
    </xf>
    <xf numFmtId="166" fontId="24" fillId="0" borderId="19" xfId="81" applyFont="1" applyFill="1" applyBorder="1" applyAlignment="1">
      <alignment horizontal="left" vertical="center" wrapText="1"/>
    </xf>
    <xf numFmtId="166" fontId="10" fillId="0" borderId="19" xfId="79" applyBorder="1" applyAlignment="1">
      <alignment horizontal="center"/>
    </xf>
    <xf numFmtId="166" fontId="31" fillId="0" borderId="21" xfId="79" applyFont="1" applyFill="1" applyBorder="1" applyAlignment="1">
      <alignment horizontal="center" vertical="center" wrapText="1"/>
    </xf>
    <xf numFmtId="166" fontId="24" fillId="0" borderId="21" xfId="81" applyFont="1" applyFill="1" applyBorder="1"/>
    <xf numFmtId="166" fontId="24" fillId="0" borderId="21" xfId="81" applyFont="1" applyFill="1" applyBorder="1" applyAlignment="1">
      <alignment wrapText="1"/>
    </xf>
    <xf numFmtId="166" fontId="24" fillId="0" borderId="21" xfId="79" applyFont="1" applyFill="1" applyBorder="1"/>
    <xf numFmtId="166" fontId="10" fillId="0" borderId="21" xfId="79" applyBorder="1" applyAlignment="1">
      <alignment horizontal="center"/>
    </xf>
    <xf numFmtId="166" fontId="24" fillId="0" borderId="0" xfId="0" applyFont="1"/>
    <xf numFmtId="166" fontId="10" fillId="0" borderId="20" xfId="65" applyFont="1" applyBorder="1"/>
    <xf numFmtId="166" fontId="10" fillId="0" borderId="20" xfId="65" applyFont="1" applyBorder="1" applyAlignment="1">
      <alignment wrapText="1"/>
    </xf>
    <xf numFmtId="166" fontId="10" fillId="0" borderId="20" xfId="0" applyFont="1" applyBorder="1" applyAlignment="1">
      <alignment horizontal="center"/>
    </xf>
    <xf numFmtId="166" fontId="10" fillId="0" borderId="21" xfId="65" applyFont="1" applyBorder="1" applyAlignment="1">
      <alignment horizontal="left" vertical="center" wrapText="1"/>
    </xf>
    <xf numFmtId="166" fontId="10" fillId="0" borderId="0" xfId="0" applyFont="1"/>
    <xf numFmtId="164" fontId="10" fillId="0" borderId="20" xfId="48" applyNumberFormat="1" applyFont="1" applyBorder="1"/>
    <xf numFmtId="166" fontId="24" fillId="0" borderId="19" xfId="0" applyFont="1" applyBorder="1" applyAlignment="1">
      <alignment horizontal="center" wrapText="1"/>
    </xf>
    <xf numFmtId="166" fontId="24" fillId="0" borderId="20" xfId="0" applyFont="1" applyBorder="1" applyAlignment="1">
      <alignment wrapText="1"/>
    </xf>
    <xf numFmtId="164" fontId="24" fillId="0" borderId="20" xfId="48" applyNumberFormat="1" applyFont="1" applyFill="1" applyBorder="1" applyAlignment="1">
      <alignment horizontal="left" vertical="center" wrapText="1"/>
    </xf>
    <xf numFmtId="166" fontId="24" fillId="0" borderId="21" xfId="60" applyFont="1" applyFill="1" applyBorder="1" applyAlignment="1">
      <alignment horizontal="left" vertical="center" wrapText="1"/>
    </xf>
    <xf numFmtId="166" fontId="24" fillId="0" borderId="21" xfId="0" applyFont="1" applyBorder="1" applyAlignment="1">
      <alignment wrapText="1"/>
    </xf>
    <xf numFmtId="164" fontId="37" fillId="0" borderId="21" xfId="48" applyNumberFormat="1" applyFont="1" applyBorder="1"/>
    <xf numFmtId="164" fontId="24" fillId="0" borderId="21" xfId="48" applyNumberFormat="1" applyFont="1" applyFill="1" applyBorder="1" applyAlignment="1">
      <alignment horizontal="left" vertical="center" wrapText="1"/>
    </xf>
    <xf numFmtId="166" fontId="10" fillId="0" borderId="20" xfId="65" applyFont="1" applyBorder="1" applyAlignment="1">
      <alignment horizontal="left"/>
    </xf>
    <xf numFmtId="166" fontId="10" fillId="0" borderId="20" xfId="0" applyFont="1" applyBorder="1"/>
    <xf numFmtId="166" fontId="10" fillId="0" borderId="19" xfId="0" applyFont="1" applyFill="1" applyBorder="1" applyAlignment="1">
      <alignment horizontal="center"/>
    </xf>
    <xf numFmtId="166" fontId="10" fillId="0" borderId="20" xfId="0" applyFont="1" applyFill="1" applyBorder="1" applyAlignment="1">
      <alignment horizontal="center"/>
    </xf>
    <xf numFmtId="166" fontId="10" fillId="0" borderId="21" xfId="0" applyFont="1" applyFill="1" applyBorder="1" applyAlignment="1">
      <alignment horizontal="center"/>
    </xf>
    <xf numFmtId="166" fontId="26" fillId="0" borderId="19" xfId="71" applyFont="1" applyBorder="1" applyAlignment="1">
      <alignment horizontal="center" wrapText="1"/>
    </xf>
    <xf numFmtId="166" fontId="26" fillId="0" borderId="19" xfId="0" applyFont="1" applyFill="1" applyBorder="1" applyAlignment="1">
      <alignment horizontal="center" wrapText="1"/>
    </xf>
    <xf numFmtId="166" fontId="26" fillId="0" borderId="19" xfId="0" applyFont="1" applyBorder="1" applyAlignment="1">
      <alignment horizontal="center" wrapText="1"/>
    </xf>
    <xf numFmtId="166" fontId="24" fillId="0" borderId="21" xfId="71" applyFont="1" applyFill="1" applyBorder="1" applyAlignment="1">
      <alignment horizontal="center" wrapText="1"/>
    </xf>
    <xf numFmtId="166" fontId="10" fillId="0" borderId="0" xfId="65" applyFont="1" applyAlignment="1">
      <alignment horizontal="center" vertical="center" wrapText="1"/>
    </xf>
    <xf numFmtId="164" fontId="24" fillId="0" borderId="19" xfId="0" applyNumberFormat="1" applyFont="1" applyBorder="1"/>
    <xf numFmtId="164" fontId="37" fillId="0" borderId="20" xfId="0" applyNumberFormat="1" applyFont="1" applyBorder="1"/>
    <xf numFmtId="164" fontId="37" fillId="0" borderId="21" xfId="0" applyNumberFormat="1" applyFont="1" applyBorder="1"/>
    <xf numFmtId="166" fontId="24" fillId="0" borderId="19" xfId="0" applyFont="1" applyFill="1" applyBorder="1" applyAlignment="1">
      <alignment horizontal="left" wrapText="1"/>
    </xf>
    <xf numFmtId="166" fontId="10" fillId="0" borderId="21" xfId="65" applyFont="1" applyBorder="1" applyAlignment="1">
      <alignment wrapText="1"/>
    </xf>
    <xf numFmtId="38" fontId="24" fillId="0" borderId="19" xfId="0" applyNumberFormat="1" applyFont="1" applyBorder="1" applyAlignment="1">
      <alignment horizontal="left" wrapText="1"/>
    </xf>
    <xf numFmtId="166" fontId="24" fillId="0" borderId="0" xfId="60" applyFont="1" applyFill="1" applyBorder="1" applyAlignment="1">
      <alignment horizontal="left" vertical="center" wrapText="1"/>
    </xf>
    <xf numFmtId="166" fontId="24" fillId="0" borderId="0" xfId="0" applyFont="1" applyBorder="1" applyAlignment="1">
      <alignment wrapText="1"/>
    </xf>
    <xf numFmtId="164" fontId="37" fillId="0" borderId="0" xfId="48" applyNumberFormat="1" applyFont="1" applyBorder="1"/>
    <xf numFmtId="164" fontId="24" fillId="0" borderId="0" xfId="48" applyNumberFormat="1" applyFont="1" applyFill="1" applyBorder="1" applyAlignment="1">
      <alignment horizontal="left" vertical="center" wrapText="1"/>
    </xf>
    <xf numFmtId="166" fontId="24" fillId="0" borderId="0" xfId="0" applyFont="1" applyBorder="1"/>
    <xf numFmtId="166" fontId="37" fillId="0" borderId="0" xfId="0" applyFont="1" applyBorder="1" applyAlignment="1">
      <alignment horizontal="center"/>
    </xf>
    <xf numFmtId="164" fontId="0" fillId="0" borderId="0" xfId="48" applyNumberFormat="1" applyFont="1" applyFill="1"/>
    <xf numFmtId="164" fontId="65" fillId="0" borderId="20" xfId="48" applyNumberFormat="1" applyFont="1" applyFill="1" applyBorder="1" applyAlignment="1">
      <alignment horizontal="right" wrapText="1"/>
    </xf>
    <xf numFmtId="164" fontId="65" fillId="0" borderId="21" xfId="48" applyNumberFormat="1" applyFont="1" applyBorder="1"/>
    <xf numFmtId="164" fontId="65" fillId="0" borderId="20" xfId="48" applyNumberFormat="1" applyFont="1" applyBorder="1" applyAlignment="1">
      <alignment horizontal="right"/>
    </xf>
    <xf numFmtId="164" fontId="65" fillId="0" borderId="21" xfId="48" applyNumberFormat="1" applyFont="1" applyBorder="1" applyAlignment="1">
      <alignment horizontal="right"/>
    </xf>
    <xf numFmtId="164" fontId="66" fillId="0" borderId="20" xfId="48" applyNumberFormat="1" applyFont="1" applyFill="1" applyBorder="1" applyAlignment="1">
      <alignment horizontal="right" wrapText="1"/>
    </xf>
    <xf numFmtId="164" fontId="66" fillId="0" borderId="21" xfId="48" applyNumberFormat="1" applyFont="1" applyFill="1" applyBorder="1" applyAlignment="1">
      <alignment horizontal="right" wrapText="1"/>
    </xf>
    <xf numFmtId="164" fontId="66" fillId="0" borderId="19" xfId="48" applyNumberFormat="1" applyFont="1" applyFill="1" applyBorder="1" applyAlignment="1">
      <alignment horizontal="right" wrapText="1"/>
    </xf>
    <xf numFmtId="166" fontId="0" fillId="0" borderId="15" xfId="0" applyBorder="1" applyAlignment="1">
      <alignment horizontal="center"/>
    </xf>
    <xf numFmtId="166" fontId="0" fillId="0" borderId="14" xfId="0" applyBorder="1" applyAlignment="1">
      <alignment horizontal="center"/>
    </xf>
    <xf numFmtId="166" fontId="0" fillId="0" borderId="20" xfId="0" applyFill="1" applyBorder="1" applyAlignment="1">
      <alignment horizontal="center"/>
    </xf>
    <xf numFmtId="166" fontId="24" fillId="0" borderId="21" xfId="71" applyFont="1" applyFill="1" applyBorder="1" applyAlignment="1">
      <alignment vertical="center"/>
    </xf>
    <xf numFmtId="166" fontId="24" fillId="0" borderId="21" xfId="71" applyFont="1" applyFill="1" applyBorder="1" applyAlignment="1">
      <alignment vertical="center" wrapText="1"/>
    </xf>
    <xf numFmtId="164" fontId="24" fillId="0" borderId="21" xfId="48" applyNumberFormat="1" applyFont="1" applyFill="1" applyBorder="1" applyAlignment="1">
      <alignment vertical="center"/>
    </xf>
    <xf numFmtId="166" fontId="24" fillId="0" borderId="19" xfId="0" applyFont="1" applyBorder="1" applyAlignment="1">
      <alignment horizontal="center"/>
    </xf>
    <xf numFmtId="166" fontId="24" fillId="0" borderId="20" xfId="0" applyFont="1" applyBorder="1" applyAlignment="1">
      <alignment horizontal="center"/>
    </xf>
    <xf numFmtId="164" fontId="10" fillId="0" borderId="20" xfId="48" applyNumberFormat="1" applyFont="1" applyFill="1" applyBorder="1"/>
    <xf numFmtId="166" fontId="24" fillId="0" borderId="21" xfId="0" applyFont="1" applyBorder="1" applyAlignment="1">
      <alignment horizontal="center"/>
    </xf>
    <xf numFmtId="164" fontId="24" fillId="0" borderId="18" xfId="48" applyNumberFormat="1" applyFont="1" applyBorder="1" applyAlignment="1">
      <alignment horizontal="center" vertical="center" wrapText="1"/>
    </xf>
    <xf numFmtId="164" fontId="24" fillId="0" borderId="18" xfId="48" applyNumberFormat="1" applyFont="1" applyFill="1" applyBorder="1" applyAlignment="1">
      <alignment horizontal="center" vertical="center" wrapText="1"/>
    </xf>
    <xf numFmtId="166" fontId="24" fillId="0" borderId="21" xfId="71" applyFont="1" applyFill="1" applyBorder="1" applyAlignment="1">
      <alignment horizontal="center" vertical="center" wrapText="1"/>
    </xf>
    <xf numFmtId="166" fontId="36" fillId="0" borderId="21" xfId="71" applyFont="1" applyFill="1" applyBorder="1" applyAlignment="1">
      <alignment wrapText="1"/>
    </xf>
    <xf numFmtId="164" fontId="36" fillId="0" borderId="21" xfId="48" applyNumberFormat="1" applyFont="1" applyFill="1" applyBorder="1" applyAlignment="1"/>
    <xf numFmtId="166" fontId="24" fillId="0" borderId="15" xfId="0" applyFont="1" applyBorder="1"/>
    <xf numFmtId="166" fontId="24" fillId="0" borderId="22" xfId="0" applyFont="1" applyBorder="1"/>
    <xf numFmtId="164" fontId="66" fillId="0" borderId="20" xfId="48" applyNumberFormat="1" applyFont="1" applyBorder="1"/>
    <xf numFmtId="166" fontId="24" fillId="0" borderId="19" xfId="0" applyFont="1" applyFill="1" applyBorder="1" applyAlignment="1">
      <alignment horizontal="left"/>
    </xf>
    <xf numFmtId="2" fontId="24" fillId="0" borderId="20" xfId="0" applyNumberFormat="1" applyFont="1" applyFill="1" applyBorder="1" applyAlignment="1">
      <alignment horizontal="left" vertical="center" wrapText="1"/>
    </xf>
    <xf numFmtId="164" fontId="66" fillId="0" borderId="20" xfId="48" applyNumberFormat="1" applyFont="1" applyFill="1" applyBorder="1"/>
    <xf numFmtId="166" fontId="16" fillId="29" borderId="19" xfId="105" applyFont="1" applyFill="1" applyBorder="1" applyAlignment="1">
      <alignment wrapText="1"/>
    </xf>
    <xf numFmtId="166" fontId="16" fillId="29" borderId="20" xfId="105" applyFont="1" applyFill="1" applyBorder="1" applyAlignment="1">
      <alignment wrapText="1"/>
    </xf>
    <xf numFmtId="166" fontId="16" fillId="29" borderId="21" xfId="105" applyFont="1" applyFill="1" applyBorder="1" applyAlignment="1">
      <alignment wrapText="1"/>
    </xf>
    <xf numFmtId="166" fontId="8" fillId="0" borderId="0" xfId="106"/>
    <xf numFmtId="166" fontId="16" fillId="29" borderId="18" xfId="105" applyFont="1" applyFill="1" applyBorder="1" applyAlignment="1">
      <alignment horizontal="center" vertical="center" wrapText="1"/>
    </xf>
    <xf numFmtId="166" fontId="8" fillId="0" borderId="12" xfId="106" applyBorder="1"/>
    <xf numFmtId="164" fontId="8" fillId="0" borderId="14" xfId="106" applyNumberFormat="1" applyBorder="1"/>
    <xf numFmtId="166" fontId="8" fillId="0" borderId="16" xfId="106" applyBorder="1"/>
    <xf numFmtId="164" fontId="8" fillId="0" borderId="15" xfId="106" applyNumberFormat="1" applyBorder="1"/>
    <xf numFmtId="166" fontId="8" fillId="0" borderId="16" xfId="106" applyFont="1" applyBorder="1"/>
    <xf numFmtId="166" fontId="8" fillId="0" borderId="24" xfId="106" applyBorder="1"/>
    <xf numFmtId="164" fontId="8" fillId="0" borderId="22" xfId="106" applyNumberFormat="1" applyBorder="1"/>
    <xf numFmtId="166" fontId="0" fillId="0" borderId="16" xfId="0" applyBorder="1"/>
    <xf numFmtId="166" fontId="0" fillId="0" borderId="24" xfId="0" applyBorder="1"/>
    <xf numFmtId="166" fontId="14" fillId="24" borderId="18" xfId="0" applyFont="1" applyFill="1" applyBorder="1" applyAlignment="1">
      <alignment horizontal="center" vertical="center" wrapText="1"/>
    </xf>
    <xf numFmtId="166" fontId="0" fillId="0" borderId="0" xfId="0" applyAlignment="1">
      <alignment horizontal="center"/>
    </xf>
    <xf numFmtId="37" fontId="24" fillId="0" borderId="12" xfId="48" applyNumberFormat="1" applyFont="1" applyFill="1" applyBorder="1" applyAlignment="1">
      <alignment horizontal="center" vertical="center"/>
    </xf>
    <xf numFmtId="166" fontId="24" fillId="0" borderId="19" xfId="71" applyFont="1" applyFill="1" applyBorder="1" applyAlignment="1">
      <alignment vertical="center" wrapText="1"/>
    </xf>
    <xf numFmtId="166" fontId="0" fillId="28" borderId="0" xfId="0" applyFill="1"/>
    <xf numFmtId="166" fontId="28" fillId="28" borderId="0" xfId="71" applyFont="1" applyFill="1" applyAlignment="1"/>
    <xf numFmtId="164" fontId="28" fillId="28" borderId="0" xfId="48" applyNumberFormat="1" applyFont="1" applyFill="1" applyAlignment="1"/>
    <xf numFmtId="164" fontId="0" fillId="28" borderId="0" xfId="48" applyNumberFormat="1" applyFont="1" applyFill="1"/>
    <xf numFmtId="166" fontId="24" fillId="0" borderId="0" xfId="71" applyFont="1" applyBorder="1" applyAlignment="1">
      <alignment horizontal="left" wrapText="1"/>
    </xf>
    <xf numFmtId="166" fontId="24" fillId="0" borderId="0" xfId="71" applyFont="1" applyBorder="1" applyAlignment="1">
      <alignment wrapText="1"/>
    </xf>
    <xf numFmtId="164" fontId="24" fillId="0" borderId="0" xfId="48" applyNumberFormat="1" applyFont="1" applyBorder="1" applyAlignment="1">
      <alignment horizontal="right"/>
    </xf>
    <xf numFmtId="164" fontId="65" fillId="0" borderId="0" xfId="48" applyNumberFormat="1" applyFont="1" applyBorder="1" applyAlignment="1">
      <alignment horizontal="right"/>
    </xf>
    <xf numFmtId="166" fontId="26" fillId="24" borderId="18" xfId="0" applyNumberFormat="1" applyFont="1" applyFill="1" applyBorder="1" applyAlignment="1">
      <alignment horizontal="center" vertical="center" wrapText="1"/>
    </xf>
    <xf numFmtId="166" fontId="72" fillId="0" borderId="0" xfId="0" applyFont="1" applyAlignment="1">
      <alignment horizontal="center"/>
    </xf>
    <xf numFmtId="166" fontId="73" fillId="0" borderId="0" xfId="0" applyFont="1" applyAlignment="1">
      <alignment horizontal="center" vertical="center" wrapText="1"/>
    </xf>
    <xf numFmtId="166" fontId="10" fillId="0" borderId="0" xfId="63" applyFont="1" applyAlignment="1">
      <alignment horizontal="center" vertical="center" wrapText="1"/>
    </xf>
    <xf numFmtId="166" fontId="10" fillId="0" borderId="15" xfId="67" applyBorder="1"/>
    <xf numFmtId="166" fontId="10" fillId="0" borderId="22" xfId="67" applyBorder="1"/>
    <xf numFmtId="166" fontId="10" fillId="0" borderId="16" xfId="67" applyBorder="1"/>
    <xf numFmtId="166" fontId="10" fillId="0" borderId="24" xfId="67" applyBorder="1"/>
    <xf numFmtId="166" fontId="67" fillId="0" borderId="0" xfId="105" applyFont="1" applyFill="1" applyBorder="1" applyAlignment="1">
      <alignment horizontal="center" vertical="center" wrapText="1"/>
    </xf>
    <xf numFmtId="166" fontId="16" fillId="0" borderId="0" xfId="105" applyFont="1" applyFill="1" applyBorder="1" applyAlignment="1">
      <alignment horizontal="center" vertical="center" wrapText="1"/>
    </xf>
    <xf numFmtId="166" fontId="16" fillId="29" borderId="19" xfId="105" applyFont="1" applyFill="1" applyBorder="1" applyAlignment="1">
      <alignment horizontal="center" vertical="center" wrapText="1"/>
    </xf>
    <xf numFmtId="166" fontId="10" fillId="0" borderId="14" xfId="67" applyBorder="1"/>
    <xf numFmtId="166" fontId="0" fillId="0" borderId="13" xfId="0" applyBorder="1"/>
    <xf numFmtId="166" fontId="22" fillId="0" borderId="14" xfId="65" applyFont="1" applyBorder="1" applyAlignment="1">
      <alignment horizontal="center" vertical="center" wrapText="1"/>
    </xf>
    <xf numFmtId="166" fontId="22" fillId="0" borderId="15" xfId="65" applyFont="1" applyBorder="1" applyAlignment="1">
      <alignment horizontal="center" vertical="center" wrapText="1"/>
    </xf>
    <xf numFmtId="166" fontId="22" fillId="0" borderId="22" xfId="65" applyFont="1" applyBorder="1" applyAlignment="1">
      <alignment horizontal="center" vertical="center" wrapText="1"/>
    </xf>
    <xf numFmtId="166" fontId="22" fillId="0" borderId="0" xfId="65" applyFont="1" applyFill="1" applyBorder="1" applyAlignment="1">
      <alignment horizontal="center"/>
    </xf>
    <xf numFmtId="166" fontId="29" fillId="0" borderId="0" xfId="65" applyFont="1" applyFill="1" applyBorder="1" applyAlignment="1">
      <alignment horizontal="center"/>
    </xf>
    <xf numFmtId="6" fontId="24" fillId="0" borderId="0" xfId="65" applyNumberFormat="1" applyFont="1" applyFill="1" applyBorder="1"/>
    <xf numFmtId="166" fontId="29" fillId="0" borderId="0" xfId="65" applyFont="1" applyBorder="1" applyAlignment="1">
      <alignment horizontal="center"/>
    </xf>
    <xf numFmtId="166" fontId="21" fillId="0" borderId="0" xfId="0" applyFont="1"/>
    <xf numFmtId="166" fontId="24" fillId="0" borderId="0" xfId="0" applyFont="1" applyFill="1"/>
    <xf numFmtId="166" fontId="24" fillId="0" borderId="0" xfId="0" applyNumberFormat="1" applyFont="1"/>
    <xf numFmtId="166" fontId="0" fillId="0" borderId="12" xfId="0" applyBorder="1"/>
    <xf numFmtId="166" fontId="10" fillId="0" borderId="0" xfId="61" applyNumberFormat="1"/>
    <xf numFmtId="166" fontId="16" fillId="24" borderId="18" xfId="65" applyNumberFormat="1" applyFont="1" applyFill="1" applyBorder="1" applyAlignment="1">
      <alignment horizontal="center" vertical="center"/>
    </xf>
    <xf numFmtId="166" fontId="10" fillId="0" borderId="21" xfId="65" applyNumberFormat="1" applyFont="1" applyFill="1" applyBorder="1" applyAlignment="1">
      <alignment wrapText="1"/>
    </xf>
    <xf numFmtId="166" fontId="10" fillId="0" borderId="21" xfId="65" applyNumberFormat="1" applyFont="1" applyBorder="1"/>
    <xf numFmtId="166" fontId="10" fillId="0" borderId="18" xfId="0" applyFont="1" applyBorder="1" applyAlignment="1">
      <alignment horizontal="center"/>
    </xf>
    <xf numFmtId="164" fontId="16" fillId="24" borderId="23" xfId="48" applyNumberFormat="1" applyFont="1" applyFill="1" applyBorder="1" applyAlignment="1">
      <alignment horizontal="center" vertical="center"/>
    </xf>
    <xf numFmtId="164" fontId="10" fillId="0" borderId="0" xfId="48" applyNumberFormat="1" applyBorder="1"/>
    <xf numFmtId="166" fontId="10" fillId="0" borderId="0" xfId="67" applyBorder="1"/>
    <xf numFmtId="166" fontId="10" fillId="0" borderId="0" xfId="71" applyNumberFormat="1" applyFont="1" applyBorder="1" applyAlignment="1">
      <alignment horizontal="left" vertical="center" wrapText="1"/>
    </xf>
    <xf numFmtId="166" fontId="10" fillId="0" borderId="20" xfId="71" applyNumberFormat="1" applyFont="1" applyBorder="1" applyAlignment="1">
      <alignment horizontal="left" vertical="center" wrapText="1"/>
    </xf>
    <xf numFmtId="164" fontId="10" fillId="0" borderId="20" xfId="48" applyNumberFormat="1" applyFont="1" applyBorder="1" applyAlignment="1">
      <alignment horizontal="center"/>
    </xf>
    <xf numFmtId="166" fontId="10" fillId="0" borderId="20" xfId="71" applyFont="1" applyBorder="1" applyAlignment="1">
      <alignment horizontal="left" vertical="center" wrapText="1"/>
    </xf>
    <xf numFmtId="166" fontId="10" fillId="0" borderId="0" xfId="167" applyNumberFormat="1" applyFont="1" applyBorder="1" applyAlignment="1">
      <alignment horizontal="left" vertical="center" wrapText="1"/>
    </xf>
    <xf numFmtId="166" fontId="10" fillId="0" borderId="20" xfId="167" applyNumberFormat="1" applyFont="1" applyBorder="1" applyAlignment="1">
      <alignment horizontal="left" vertical="center" wrapText="1"/>
    </xf>
    <xf numFmtId="166" fontId="28" fillId="28" borderId="0" xfId="168" applyNumberFormat="1" applyFont="1" applyFill="1" applyAlignment="1"/>
    <xf numFmtId="166" fontId="28" fillId="28" borderId="0" xfId="169" applyNumberFormat="1" applyFont="1" applyFill="1" applyAlignment="1"/>
    <xf numFmtId="166" fontId="10" fillId="28" borderId="0" xfId="170" applyNumberFormat="1" applyFill="1"/>
    <xf numFmtId="166" fontId="10" fillId="0" borderId="0" xfId="170" applyNumberFormat="1"/>
    <xf numFmtId="166" fontId="16" fillId="0" borderId="0" xfId="171" applyNumberFormat="1" applyFont="1" applyAlignment="1">
      <alignment horizontal="right"/>
    </xf>
    <xf numFmtId="166" fontId="10" fillId="0" borderId="0" xfId="169" applyNumberFormat="1" applyFont="1"/>
    <xf numFmtId="166" fontId="28" fillId="0" borderId="0" xfId="168" applyNumberFormat="1" applyFont="1" applyAlignment="1">
      <alignment horizontal="left" indent="11"/>
    </xf>
    <xf numFmtId="166" fontId="28" fillId="0" borderId="0" xfId="168" applyNumberFormat="1" applyFont="1" applyAlignment="1"/>
    <xf numFmtId="166" fontId="16" fillId="0" borderId="0" xfId="169" applyNumberFormat="1" applyFont="1" applyAlignment="1">
      <alignment horizontal="left"/>
    </xf>
    <xf numFmtId="166" fontId="21" fillId="0" borderId="0" xfId="170" applyNumberFormat="1" applyFont="1"/>
    <xf numFmtId="166" fontId="35" fillId="24" borderId="18" xfId="170" applyNumberFormat="1" applyFont="1" applyFill="1" applyBorder="1" applyAlignment="1">
      <alignment horizontal="center" vertical="center" wrapText="1"/>
    </xf>
    <xf numFmtId="166" fontId="26" fillId="24" borderId="18" xfId="170" applyNumberFormat="1" applyFont="1" applyFill="1" applyBorder="1" applyAlignment="1">
      <alignment horizontal="center" vertical="center" wrapText="1"/>
    </xf>
    <xf numFmtId="166" fontId="26" fillId="24" borderId="18" xfId="124" applyFont="1" applyFill="1" applyBorder="1" applyAlignment="1">
      <alignment horizontal="center" vertical="center" wrapText="1"/>
    </xf>
    <xf numFmtId="166" fontId="26" fillId="0" borderId="19" xfId="169" applyNumberFormat="1" applyFont="1" applyFill="1" applyBorder="1" applyAlignment="1">
      <alignment horizontal="center"/>
    </xf>
    <xf numFmtId="166" fontId="10" fillId="0" borderId="19" xfId="124" applyNumberFormat="1" applyBorder="1"/>
    <xf numFmtId="166" fontId="10" fillId="0" borderId="19" xfId="124" applyNumberFormat="1" applyBorder="1" applyAlignment="1">
      <alignment wrapText="1"/>
    </xf>
    <xf numFmtId="166" fontId="10" fillId="0" borderId="19" xfId="170" applyNumberFormat="1" applyBorder="1" applyAlignment="1">
      <alignment horizontal="center"/>
    </xf>
    <xf numFmtId="166" fontId="31" fillId="0" borderId="21" xfId="170" applyNumberFormat="1" applyFont="1" applyFill="1" applyBorder="1" applyAlignment="1">
      <alignment horizontal="center" vertical="center" wrapText="1"/>
    </xf>
    <xf numFmtId="166" fontId="10" fillId="0" borderId="21" xfId="124" applyNumberFormat="1" applyBorder="1"/>
    <xf numFmtId="166" fontId="24" fillId="0" borderId="21" xfId="170" applyNumberFormat="1" applyFont="1" applyFill="1" applyBorder="1"/>
    <xf numFmtId="166" fontId="10" fillId="0" borderId="21" xfId="170" applyNumberFormat="1" applyBorder="1" applyAlignment="1">
      <alignment horizontal="center"/>
    </xf>
    <xf numFmtId="164" fontId="0" fillId="0" borderId="0" xfId="48" applyNumberFormat="1" applyFont="1" applyBorder="1"/>
    <xf numFmtId="166" fontId="35" fillId="24" borderId="18" xfId="0" applyNumberFormat="1" applyFont="1" applyFill="1" applyBorder="1" applyAlignment="1">
      <alignment horizontal="center" vertical="center" wrapText="1"/>
    </xf>
    <xf numFmtId="166" fontId="26" fillId="24" borderId="18" xfId="0" applyNumberFormat="1" applyFont="1" applyFill="1" applyBorder="1" applyAlignment="1">
      <alignment horizontal="center" vertical="center" wrapText="1"/>
    </xf>
    <xf numFmtId="166" fontId="26" fillId="0" borderId="19" xfId="168" applyFont="1" applyFill="1" applyBorder="1" applyAlignment="1">
      <alignment horizontal="center"/>
    </xf>
    <xf numFmtId="166" fontId="0" fillId="0" borderId="20" xfId="0" applyNumberFormat="1" applyBorder="1"/>
    <xf numFmtId="166" fontId="0" fillId="0" borderId="19" xfId="0" applyNumberFormat="1" applyBorder="1" applyAlignment="1">
      <alignment horizontal="center"/>
    </xf>
    <xf numFmtId="166" fontId="31" fillId="0" borderId="20" xfId="0" applyNumberFormat="1" applyFont="1" applyFill="1" applyBorder="1" applyAlignment="1">
      <alignment horizontal="center" vertical="center" wrapText="1"/>
    </xf>
    <xf numFmtId="166" fontId="10" fillId="0" borderId="20" xfId="0" applyNumberFormat="1" applyFont="1" applyBorder="1" applyAlignment="1">
      <alignment horizontal="center"/>
    </xf>
    <xf numFmtId="166" fontId="10" fillId="0" borderId="20" xfId="0" applyNumberFormat="1" applyFont="1" applyBorder="1"/>
    <xf numFmtId="166" fontId="0" fillId="0" borderId="21" xfId="0" applyNumberFormat="1" applyBorder="1"/>
    <xf numFmtId="166" fontId="10" fillId="0" borderId="21" xfId="0" applyNumberFormat="1" applyFont="1" applyBorder="1" applyAlignment="1">
      <alignment horizontal="center"/>
    </xf>
    <xf numFmtId="166" fontId="10" fillId="0" borderId="20" xfId="0" applyNumberFormat="1" applyFont="1" applyBorder="1" applyAlignment="1">
      <alignment wrapText="1"/>
    </xf>
    <xf numFmtId="166" fontId="24" fillId="0" borderId="0" xfId="0" applyNumberFormat="1" applyFont="1" applyFill="1" applyBorder="1" applyAlignment="1">
      <alignment horizontal="left" vertical="center" wrapText="1"/>
    </xf>
    <xf numFmtId="166" fontId="24" fillId="0" borderId="0" xfId="0" applyFont="1" applyFill="1" applyBorder="1" applyAlignment="1"/>
    <xf numFmtId="164" fontId="37" fillId="0" borderId="0" xfId="0" applyNumberFormat="1" applyFont="1" applyBorder="1"/>
    <xf numFmtId="164" fontId="24" fillId="0" borderId="0" xfId="48" applyNumberFormat="1" applyFont="1" applyFill="1" applyBorder="1" applyAlignment="1"/>
    <xf numFmtId="166" fontId="30" fillId="0" borderId="20" xfId="169" applyNumberFormat="1" applyFont="1" applyFill="1" applyBorder="1" applyAlignment="1">
      <alignment horizontal="center" vertical="center" wrapText="1"/>
    </xf>
    <xf numFmtId="166" fontId="24" fillId="0" borderId="0" xfId="71" applyFont="1" applyFill="1" applyBorder="1" applyAlignment="1">
      <alignment wrapText="1"/>
    </xf>
    <xf numFmtId="164" fontId="22" fillId="0" borderId="0" xfId="48" applyNumberFormat="1" applyFont="1" applyFill="1" applyBorder="1"/>
    <xf numFmtId="164" fontId="36" fillId="0" borderId="0" xfId="48" applyNumberFormat="1" applyFont="1" applyBorder="1" applyAlignment="1">
      <alignment horizontal="right"/>
    </xf>
    <xf numFmtId="166" fontId="24" fillId="0" borderId="0" xfId="0" applyFont="1" applyFill="1" applyBorder="1"/>
    <xf numFmtId="166" fontId="10" fillId="0" borderId="0" xfId="0" applyFont="1" applyBorder="1" applyAlignment="1">
      <alignment horizontal="center"/>
    </xf>
    <xf numFmtId="166" fontId="26" fillId="0" borderId="21" xfId="71" applyFont="1" applyFill="1" applyBorder="1" applyAlignment="1">
      <alignment horizontal="center" wrapText="1"/>
    </xf>
    <xf numFmtId="166" fontId="24" fillId="0" borderId="12" xfId="71" applyFont="1" applyFill="1" applyBorder="1" applyAlignment="1">
      <alignment wrapText="1"/>
    </xf>
    <xf numFmtId="166" fontId="24" fillId="0" borderId="24" xfId="71" applyFont="1" applyFill="1" applyBorder="1" applyAlignment="1">
      <alignment wrapText="1"/>
    </xf>
    <xf numFmtId="166" fontId="24" fillId="0" borderId="13" xfId="71" applyFont="1" applyFill="1" applyBorder="1" applyAlignment="1">
      <alignment wrapText="1"/>
    </xf>
    <xf numFmtId="166" fontId="22" fillId="0" borderId="13" xfId="71" applyFont="1" applyBorder="1" applyAlignment="1">
      <alignment wrapText="1"/>
    </xf>
    <xf numFmtId="166" fontId="22" fillId="0" borderId="11" xfId="71" applyFont="1" applyBorder="1" applyAlignment="1">
      <alignment wrapText="1"/>
    </xf>
    <xf numFmtId="166" fontId="24" fillId="0" borderId="13" xfId="0" applyFont="1" applyBorder="1"/>
    <xf numFmtId="166" fontId="24" fillId="0" borderId="11" xfId="0" applyFont="1" applyBorder="1"/>
    <xf numFmtId="166" fontId="24" fillId="0" borderId="13" xfId="0" applyFont="1" applyFill="1" applyBorder="1"/>
    <xf numFmtId="166" fontId="24" fillId="0" borderId="11" xfId="0" applyFont="1" applyFill="1" applyBorder="1"/>
    <xf numFmtId="164" fontId="36" fillId="0" borderId="11" xfId="48" applyNumberFormat="1" applyFont="1" applyBorder="1" applyAlignment="1">
      <alignment horizontal="right"/>
    </xf>
    <xf numFmtId="164" fontId="36" fillId="0" borderId="13" xfId="48" applyNumberFormat="1" applyFont="1" applyBorder="1" applyAlignment="1">
      <alignment horizontal="right"/>
    </xf>
    <xf numFmtId="164" fontId="22" fillId="0" borderId="13" xfId="48" applyNumberFormat="1" applyFont="1" applyFill="1" applyBorder="1"/>
    <xf numFmtId="164" fontId="22" fillId="0" borderId="11" xfId="48" applyNumberFormat="1" applyFont="1" applyFill="1" applyBorder="1"/>
    <xf numFmtId="164" fontId="24" fillId="0" borderId="21" xfId="48" applyNumberFormat="1" applyFont="1" applyFill="1" applyBorder="1" applyAlignment="1">
      <alignment horizontal="center" wrapText="1"/>
    </xf>
    <xf numFmtId="166" fontId="26" fillId="24" borderId="12" xfId="65" applyFont="1" applyFill="1" applyBorder="1" applyAlignment="1">
      <alignment horizontal="center" vertical="center" wrapText="1"/>
    </xf>
    <xf numFmtId="166" fontId="24" fillId="0" borderId="20" xfId="0" applyNumberFormat="1" applyFont="1" applyBorder="1" applyAlignment="1">
      <alignment horizontal="center"/>
    </xf>
    <xf numFmtId="166" fontId="24" fillId="0" borderId="21" xfId="0" applyNumberFormat="1" applyFont="1" applyBorder="1" applyAlignment="1">
      <alignment horizontal="center"/>
    </xf>
    <xf numFmtId="44" fontId="24" fillId="0" borderId="20" xfId="48" applyFont="1" applyBorder="1"/>
    <xf numFmtId="44" fontId="24" fillId="0" borderId="21" xfId="48" applyFont="1" applyBorder="1"/>
    <xf numFmtId="166" fontId="10" fillId="0" borderId="22" xfId="170" applyNumberFormat="1" applyBorder="1"/>
    <xf numFmtId="166" fontId="10" fillId="0" borderId="14" xfId="124" applyNumberFormat="1" applyBorder="1" applyAlignment="1">
      <alignment wrapText="1"/>
    </xf>
    <xf numFmtId="166" fontId="10" fillId="0" borderId="21" xfId="170" applyNumberFormat="1" applyBorder="1"/>
    <xf numFmtId="166" fontId="26" fillId="0" borderId="20" xfId="169" applyNumberFormat="1" applyFont="1" applyFill="1" applyBorder="1" applyAlignment="1">
      <alignment horizontal="center"/>
    </xf>
    <xf numFmtId="166" fontId="10" fillId="0" borderId="20" xfId="124" applyNumberFormat="1" applyBorder="1"/>
    <xf numFmtId="166" fontId="10" fillId="0" borderId="20" xfId="124" applyNumberFormat="1" applyBorder="1" applyAlignment="1">
      <alignment wrapText="1"/>
    </xf>
    <xf numFmtId="166" fontId="10" fillId="0" borderId="20" xfId="170" applyNumberFormat="1" applyBorder="1" applyAlignment="1">
      <alignment horizontal="center"/>
    </xf>
    <xf numFmtId="166" fontId="31" fillId="0" borderId="20" xfId="170" applyNumberFormat="1" applyFont="1" applyFill="1" applyBorder="1" applyAlignment="1">
      <alignment horizontal="center" vertical="center" wrapText="1"/>
    </xf>
    <xf numFmtId="166" fontId="24" fillId="0" borderId="20" xfId="169" applyNumberFormat="1" applyFont="1" applyFill="1" applyBorder="1" applyAlignment="1">
      <alignment wrapText="1"/>
    </xf>
    <xf numFmtId="166" fontId="24" fillId="0" borderId="20" xfId="170" applyNumberFormat="1" applyFont="1" applyFill="1" applyBorder="1"/>
    <xf numFmtId="166" fontId="10" fillId="0" borderId="0" xfId="170" applyNumberFormat="1" applyBorder="1"/>
    <xf numFmtId="166" fontId="24" fillId="0" borderId="12" xfId="71" applyFont="1" applyFill="1" applyBorder="1" applyAlignment="1">
      <alignment horizontal="left" vertical="center" wrapText="1"/>
    </xf>
    <xf numFmtId="166" fontId="24" fillId="0" borderId="16" xfId="71" applyFont="1" applyFill="1" applyBorder="1" applyAlignment="1">
      <alignment horizontal="left"/>
    </xf>
    <xf numFmtId="166" fontId="24" fillId="0" borderId="16" xfId="71" applyFont="1" applyFill="1" applyBorder="1"/>
    <xf numFmtId="8" fontId="24" fillId="0" borderId="12" xfId="0" applyNumberFormat="1" applyFont="1" applyFill="1" applyBorder="1" applyAlignment="1">
      <alignment horizontal="left" vertical="center" wrapText="1"/>
    </xf>
    <xf numFmtId="166" fontId="24" fillId="0" borderId="16" xfId="0" applyFont="1" applyFill="1" applyBorder="1" applyAlignment="1">
      <alignment horizontal="left"/>
    </xf>
    <xf numFmtId="166" fontId="24" fillId="0" borderId="16" xfId="0" applyFont="1" applyBorder="1"/>
    <xf numFmtId="166" fontId="24" fillId="0" borderId="20" xfId="168" applyFont="1" applyFill="1" applyBorder="1" applyAlignment="1">
      <alignment vertical="center"/>
    </xf>
    <xf numFmtId="166" fontId="31" fillId="0" borderId="20" xfId="168" applyFont="1" applyFill="1" applyBorder="1" applyAlignment="1">
      <alignment vertical="center"/>
    </xf>
    <xf numFmtId="166" fontId="24" fillId="0" borderId="20" xfId="168" applyFont="1" applyFill="1" applyBorder="1" applyAlignment="1">
      <alignment vertical="center" wrapText="1"/>
    </xf>
    <xf numFmtId="164" fontId="26" fillId="24" borderId="19" xfId="48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4" fillId="0" borderId="12" xfId="168" applyFont="1" applyBorder="1" applyAlignment="1">
      <alignment horizontal="center" vertical="center" wrapText="1"/>
    </xf>
    <xf numFmtId="164" fontId="36" fillId="0" borderId="19" xfId="48" applyNumberFormat="1" applyFont="1" applyBorder="1" applyAlignment="1">
      <alignment horizontal="right"/>
    </xf>
    <xf numFmtId="166" fontId="16" fillId="24" borderId="18" xfId="61" applyNumberFormat="1" applyFont="1" applyFill="1" applyBorder="1" applyAlignment="1">
      <alignment horizontal="center" vertical="center"/>
    </xf>
    <xf numFmtId="166" fontId="16" fillId="24" borderId="19" xfId="61" applyNumberFormat="1" applyFont="1" applyFill="1" applyBorder="1" applyAlignment="1">
      <alignment horizontal="center" vertical="center"/>
    </xf>
    <xf numFmtId="166" fontId="10" fillId="0" borderId="12" xfId="61" applyNumberFormat="1" applyBorder="1"/>
    <xf numFmtId="166" fontId="10" fillId="0" borderId="19" xfId="61" applyNumberFormat="1" applyFont="1" applyBorder="1" applyAlignment="1">
      <alignment wrapText="1"/>
    </xf>
    <xf numFmtId="166" fontId="10" fillId="0" borderId="14" xfId="61" applyNumberFormat="1" applyBorder="1"/>
    <xf numFmtId="166" fontId="10" fillId="0" borderId="16" xfId="61" applyNumberFormat="1" applyBorder="1"/>
    <xf numFmtId="166" fontId="10" fillId="0" borderId="20" xfId="61" applyNumberFormat="1" applyFont="1" applyBorder="1" applyAlignment="1">
      <alignment wrapText="1"/>
    </xf>
    <xf numFmtId="166" fontId="10" fillId="0" borderId="15" xfId="61" applyNumberFormat="1" applyBorder="1"/>
    <xf numFmtId="166" fontId="0" fillId="0" borderId="20" xfId="0" applyNumberFormat="1" applyBorder="1" applyAlignment="1">
      <alignment horizontal="center"/>
    </xf>
    <xf numFmtId="166" fontId="10" fillId="0" borderId="24" xfId="61" applyNumberFormat="1" applyBorder="1"/>
    <xf numFmtId="166" fontId="10" fillId="0" borderId="21" xfId="61" applyNumberFormat="1" applyFont="1" applyBorder="1" applyAlignment="1">
      <alignment wrapText="1"/>
    </xf>
    <xf numFmtId="166" fontId="10" fillId="0" borderId="22" xfId="61" applyNumberFormat="1" applyBorder="1"/>
    <xf numFmtId="166" fontId="0" fillId="0" borderId="21" xfId="0" applyNumberFormat="1" applyBorder="1" applyAlignment="1">
      <alignment horizontal="center"/>
    </xf>
    <xf numFmtId="166" fontId="10" fillId="0" borderId="0" xfId="67" applyNumberFormat="1"/>
    <xf numFmtId="166" fontId="24" fillId="0" borderId="12" xfId="71" applyFont="1" applyBorder="1" applyAlignment="1">
      <alignment horizontal="left" vertical="center" wrapText="1"/>
    </xf>
    <xf numFmtId="166" fontId="24" fillId="0" borderId="16" xfId="71" applyFont="1" applyBorder="1" applyAlignment="1">
      <alignment horizontal="left"/>
    </xf>
    <xf numFmtId="166" fontId="16" fillId="0" borderId="0" xfId="0" quotePrefix="1" applyFont="1"/>
    <xf numFmtId="166" fontId="16" fillId="0" borderId="0" xfId="0" applyFont="1"/>
    <xf numFmtId="166" fontId="0" fillId="0" borderId="0" xfId="0" applyFill="1"/>
    <xf numFmtId="166" fontId="26" fillId="24" borderId="10" xfId="0" applyNumberFormat="1" applyFont="1" applyFill="1" applyBorder="1" applyAlignment="1">
      <alignment horizontal="center" vertical="center" wrapText="1"/>
    </xf>
    <xf numFmtId="166" fontId="37" fillId="0" borderId="16" xfId="0" applyFont="1" applyBorder="1" applyAlignment="1">
      <alignment horizontal="center"/>
    </xf>
    <xf numFmtId="166" fontId="37" fillId="0" borderId="24" xfId="0" applyFont="1" applyBorder="1" applyAlignment="1">
      <alignment horizontal="center"/>
    </xf>
    <xf numFmtId="166" fontId="32" fillId="24" borderId="10" xfId="0" applyNumberFormat="1" applyFont="1" applyFill="1" applyBorder="1" applyAlignment="1">
      <alignment horizontal="center" vertical="center" wrapText="1"/>
    </xf>
    <xf numFmtId="166" fontId="26" fillId="0" borderId="20" xfId="0" applyFont="1" applyBorder="1" applyAlignment="1">
      <alignment horizontal="center" wrapText="1"/>
    </xf>
    <xf numFmtId="166" fontId="24" fillId="0" borderId="20" xfId="0" applyFont="1" applyBorder="1" applyAlignment="1">
      <alignment horizontal="center" wrapText="1"/>
    </xf>
    <xf numFmtId="38" fontId="24" fillId="0" borderId="20" xfId="0" applyNumberFormat="1" applyFont="1" applyBorder="1" applyAlignment="1">
      <alignment horizontal="left" wrapText="1"/>
    </xf>
    <xf numFmtId="37" fontId="37" fillId="0" borderId="16" xfId="0" applyNumberFormat="1" applyFont="1" applyBorder="1" applyAlignment="1">
      <alignment horizontal="center"/>
    </xf>
    <xf numFmtId="166" fontId="10" fillId="0" borderId="20" xfId="71" applyFont="1" applyBorder="1" applyAlignment="1">
      <alignment horizontal="left"/>
    </xf>
    <xf numFmtId="166" fontId="10" fillId="0" borderId="21" xfId="67" applyBorder="1" applyAlignment="1">
      <alignment horizontal="center"/>
    </xf>
    <xf numFmtId="166" fontId="75" fillId="0" borderId="0" xfId="0" applyFont="1"/>
    <xf numFmtId="166" fontId="10" fillId="0" borderId="20" xfId="65" applyNumberFormat="1" applyFont="1" applyFill="1" applyBorder="1" applyAlignment="1"/>
    <xf numFmtId="166" fontId="24" fillId="32" borderId="20" xfId="71" applyFont="1" applyFill="1" applyBorder="1" applyAlignment="1">
      <alignment horizontal="center" vertical="center" wrapText="1"/>
    </xf>
    <xf numFmtId="166" fontId="24" fillId="32" borderId="20" xfId="71" applyFont="1" applyFill="1" applyBorder="1" applyAlignment="1">
      <alignment horizontal="left" vertical="center" wrapText="1"/>
    </xf>
    <xf numFmtId="164" fontId="24" fillId="32" borderId="20" xfId="48" applyNumberFormat="1" applyFont="1" applyFill="1" applyBorder="1" applyAlignment="1">
      <alignment horizontal="left" vertical="center" wrapText="1"/>
    </xf>
    <xf numFmtId="166" fontId="22" fillId="32" borderId="20" xfId="0" applyFont="1" applyFill="1" applyBorder="1"/>
    <xf numFmtId="166" fontId="0" fillId="32" borderId="20" xfId="0" applyFill="1" applyBorder="1" applyAlignment="1">
      <alignment horizontal="center"/>
    </xf>
    <xf numFmtId="166" fontId="24" fillId="32" borderId="20" xfId="71" applyFont="1" applyFill="1" applyBorder="1" applyAlignment="1">
      <alignment horizontal="center" wrapText="1"/>
    </xf>
    <xf numFmtId="166" fontId="24" fillId="32" borderId="20" xfId="71" applyFont="1" applyFill="1" applyBorder="1" applyAlignment="1">
      <alignment horizontal="center"/>
    </xf>
    <xf numFmtId="166" fontId="24" fillId="0" borderId="15" xfId="71" applyFont="1" applyFill="1" applyBorder="1" applyAlignment="1">
      <alignment horizontal="left"/>
    </xf>
    <xf numFmtId="166" fontId="0" fillId="0" borderId="20" xfId="0" applyNumberFormat="1" applyBorder="1"/>
    <xf numFmtId="166" fontId="31" fillId="0" borderId="0" xfId="0" applyFont="1" applyFill="1" applyBorder="1" applyAlignment="1">
      <alignment horizontal="center" vertical="center" wrapText="1"/>
    </xf>
    <xf numFmtId="166" fontId="24" fillId="0" borderId="0" xfId="0" applyFont="1" applyFill="1" applyBorder="1" applyAlignment="1">
      <alignment wrapText="1"/>
    </xf>
    <xf numFmtId="166" fontId="24" fillId="0" borderId="0" xfId="0" applyNumberFormat="1" applyFont="1" applyBorder="1"/>
    <xf numFmtId="166" fontId="35" fillId="24" borderId="18" xfId="0" applyNumberFormat="1" applyFont="1" applyFill="1" applyBorder="1" applyAlignment="1">
      <alignment horizontal="center" vertical="center" wrapText="1"/>
    </xf>
    <xf numFmtId="166" fontId="26" fillId="24" borderId="18" xfId="0" applyNumberFormat="1" applyFont="1" applyFill="1" applyBorder="1" applyAlignment="1">
      <alignment horizontal="center" vertical="center" wrapText="1"/>
    </xf>
    <xf numFmtId="166" fontId="24" fillId="0" borderId="19" xfId="169" applyNumberFormat="1" applyFont="1" applyBorder="1"/>
    <xf numFmtId="8" fontId="24" fillId="0" borderId="19" xfId="169" applyNumberFormat="1" applyFont="1" applyBorder="1" applyAlignment="1">
      <alignment horizontal="left" wrapText="1"/>
    </xf>
    <xf numFmtId="166" fontId="10" fillId="0" borderId="19" xfId="0" applyNumberFormat="1" applyFont="1" applyBorder="1"/>
    <xf numFmtId="166" fontId="10" fillId="0" borderId="19" xfId="0" applyNumberFormat="1" applyFont="1" applyBorder="1" applyAlignment="1">
      <alignment horizontal="center" vertical="center"/>
    </xf>
    <xf numFmtId="166" fontId="10" fillId="0" borderId="20" xfId="0" applyNumberFormat="1" applyFont="1" applyBorder="1"/>
    <xf numFmtId="166" fontId="24" fillId="0" borderId="20" xfId="169" applyNumberFormat="1" applyFont="1" applyBorder="1"/>
    <xf numFmtId="8" fontId="24" fillId="0" borderId="20" xfId="169" applyNumberFormat="1" applyFont="1" applyFill="1" applyBorder="1" applyAlignment="1">
      <alignment horizontal="left" wrapText="1"/>
    </xf>
    <xf numFmtId="166" fontId="10" fillId="0" borderId="20" xfId="0" applyNumberFormat="1" applyFont="1" applyBorder="1" applyAlignment="1">
      <alignment horizontal="center" vertical="center"/>
    </xf>
    <xf numFmtId="8" fontId="24" fillId="0" borderId="20" xfId="169" applyNumberFormat="1" applyFont="1" applyBorder="1" applyAlignment="1">
      <alignment horizontal="left" wrapText="1"/>
    </xf>
    <xf numFmtId="166" fontId="24" fillId="0" borderId="21" xfId="169" applyNumberFormat="1" applyFont="1" applyFill="1" applyBorder="1" applyAlignment="1">
      <alignment wrapText="1"/>
    </xf>
    <xf numFmtId="8" fontId="24" fillId="0" borderId="21" xfId="169" applyNumberFormat="1" applyFont="1" applyBorder="1" applyAlignment="1">
      <alignment horizontal="left" wrapText="1"/>
    </xf>
    <xf numFmtId="166" fontId="10" fillId="0" borderId="21" xfId="0" applyNumberFormat="1" applyFont="1" applyBorder="1"/>
    <xf numFmtId="166" fontId="10" fillId="0" borderId="21" xfId="0" applyNumberFormat="1" applyFont="1" applyBorder="1" applyAlignment="1">
      <alignment horizontal="center" vertical="center"/>
    </xf>
    <xf numFmtId="164" fontId="24" fillId="0" borderId="16" xfId="48" applyNumberFormat="1" applyFont="1" applyFill="1" applyBorder="1" applyAlignment="1">
      <alignment horizontal="center" wrapText="1"/>
    </xf>
    <xf numFmtId="164" fontId="24" fillId="0" borderId="12" xfId="48" applyNumberFormat="1" applyFont="1" applyFill="1" applyBorder="1" applyAlignment="1">
      <alignment horizontal="center" wrapText="1"/>
    </xf>
    <xf numFmtId="164" fontId="24" fillId="0" borderId="24" xfId="48" applyNumberFormat="1" applyFont="1" applyFill="1" applyBorder="1" applyAlignment="1">
      <alignment horizontal="center" wrapText="1"/>
    </xf>
    <xf numFmtId="166" fontId="10" fillId="0" borderId="14" xfId="0" applyNumberFormat="1" applyFont="1" applyBorder="1" applyAlignment="1">
      <alignment horizontal="center" vertical="center"/>
    </xf>
    <xf numFmtId="166" fontId="10" fillId="0" borderId="15" xfId="0" applyNumberFormat="1" applyFont="1" applyBorder="1" applyAlignment="1">
      <alignment horizontal="center" vertical="center"/>
    </xf>
    <xf numFmtId="166" fontId="10" fillId="0" borderId="22" xfId="0" applyNumberFormat="1" applyFont="1" applyBorder="1" applyAlignment="1">
      <alignment horizontal="center" vertical="center"/>
    </xf>
    <xf numFmtId="166" fontId="0" fillId="0" borderId="0" xfId="0" applyNumberFormat="1"/>
    <xf numFmtId="166" fontId="35" fillId="24" borderId="18" xfId="79" applyNumberFormat="1" applyFont="1" applyFill="1" applyBorder="1" applyAlignment="1">
      <alignment horizontal="center" vertical="center" wrapText="1"/>
    </xf>
    <xf numFmtId="166" fontId="26" fillId="24" borderId="18" xfId="79" applyNumberFormat="1" applyFont="1" applyFill="1" applyBorder="1" applyAlignment="1">
      <alignment horizontal="center" vertical="center" wrapText="1"/>
    </xf>
    <xf numFmtId="166" fontId="10" fillId="0" borderId="0" xfId="79" applyNumberFormat="1"/>
    <xf numFmtId="166" fontId="26" fillId="0" borderId="19" xfId="81" applyNumberFormat="1" applyFont="1" applyFill="1" applyBorder="1" applyAlignment="1">
      <alignment horizontal="center"/>
    </xf>
    <xf numFmtId="166" fontId="24" fillId="0" borderId="19" xfId="81" applyNumberFormat="1" applyFont="1" applyFill="1" applyBorder="1" applyAlignment="1">
      <alignment horizontal="left" vertical="center" wrapText="1"/>
    </xf>
    <xf numFmtId="166" fontId="24" fillId="0" borderId="19" xfId="79" applyNumberFormat="1" applyFont="1" applyFill="1" applyBorder="1" applyAlignment="1">
      <alignment wrapText="1"/>
    </xf>
    <xf numFmtId="166" fontId="10" fillId="0" borderId="19" xfId="79" applyNumberFormat="1" applyBorder="1" applyAlignment="1">
      <alignment horizontal="center"/>
    </xf>
    <xf numFmtId="166" fontId="31" fillId="0" borderId="21" xfId="79" applyNumberFormat="1" applyFont="1" applyFill="1" applyBorder="1" applyAlignment="1">
      <alignment horizontal="center" vertical="center" wrapText="1"/>
    </xf>
    <xf numFmtId="166" fontId="24" fillId="0" borderId="21" xfId="81" applyNumberFormat="1" applyFont="1" applyFill="1" applyBorder="1"/>
    <xf numFmtId="166" fontId="24" fillId="0" borderId="21" xfId="79" applyNumberFormat="1" applyFont="1" applyFill="1" applyBorder="1"/>
    <xf numFmtId="166" fontId="10" fillId="0" borderId="21" xfId="79" applyNumberFormat="1" applyBorder="1" applyAlignment="1">
      <alignment horizontal="center"/>
    </xf>
    <xf numFmtId="166" fontId="24" fillId="0" borderId="0" xfId="0" applyNumberFormat="1" applyFont="1"/>
    <xf numFmtId="166" fontId="26" fillId="24" borderId="18" xfId="0" applyNumberFormat="1" applyFont="1" applyFill="1" applyBorder="1" applyAlignment="1">
      <alignment horizontal="center" vertical="center" wrapText="1"/>
    </xf>
    <xf numFmtId="166" fontId="10" fillId="0" borderId="19" xfId="65" applyFont="1" applyBorder="1" applyAlignment="1">
      <alignment horizontal="left"/>
    </xf>
    <xf numFmtId="166" fontId="16" fillId="24" borderId="19" xfId="65" applyFont="1" applyFill="1" applyBorder="1" applyAlignment="1">
      <alignment horizontal="center" vertical="center"/>
    </xf>
    <xf numFmtId="164" fontId="16" fillId="24" borderId="19" xfId="48" applyNumberFormat="1" applyFont="1" applyFill="1" applyBorder="1" applyAlignment="1">
      <alignment horizontal="center" vertical="center"/>
    </xf>
    <xf numFmtId="166" fontId="32" fillId="24" borderId="19" xfId="0" applyNumberFormat="1" applyFont="1" applyFill="1" applyBorder="1" applyAlignment="1">
      <alignment horizontal="center" vertical="center" wrapText="1"/>
    </xf>
    <xf numFmtId="166" fontId="16" fillId="24" borderId="10" xfId="65" applyFont="1" applyFill="1" applyBorder="1" applyAlignment="1">
      <alignment horizontal="center" vertical="center"/>
    </xf>
    <xf numFmtId="166" fontId="16" fillId="24" borderId="14" xfId="65" applyFont="1" applyFill="1" applyBorder="1" applyAlignment="1">
      <alignment horizontal="center" vertical="center"/>
    </xf>
    <xf numFmtId="166" fontId="10" fillId="0" borderId="20" xfId="65" applyFont="1" applyBorder="1" applyAlignment="1">
      <alignment horizontal="left" vertical="center" wrapText="1"/>
    </xf>
    <xf numFmtId="166" fontId="28" fillId="28" borderId="0" xfId="172" applyNumberFormat="1" applyFont="1" applyFill="1" applyAlignment="1"/>
    <xf numFmtId="166" fontId="28" fillId="28" borderId="0" xfId="173" applyNumberFormat="1" applyFont="1" applyFill="1" applyAlignment="1"/>
    <xf numFmtId="166" fontId="10" fillId="28" borderId="0" xfId="174" applyNumberFormat="1" applyFill="1"/>
    <xf numFmtId="166" fontId="10" fillId="0" borderId="0" xfId="174" applyNumberFormat="1"/>
    <xf numFmtId="166" fontId="16" fillId="0" borderId="0" xfId="175" applyNumberFormat="1" applyFont="1" applyAlignment="1">
      <alignment horizontal="right"/>
    </xf>
    <xf numFmtId="166" fontId="10" fillId="0" borderId="0" xfId="173" applyNumberFormat="1" applyFont="1"/>
    <xf numFmtId="166" fontId="28" fillId="0" borderId="0" xfId="172" applyNumberFormat="1" applyFont="1" applyAlignment="1">
      <alignment horizontal="left" indent="11"/>
    </xf>
    <xf numFmtId="166" fontId="28" fillId="0" borderId="0" xfId="172" applyNumberFormat="1" applyFont="1" applyAlignment="1"/>
    <xf numFmtId="166" fontId="16" fillId="0" borderId="0" xfId="173" applyNumberFormat="1" applyFont="1" applyAlignment="1">
      <alignment horizontal="left"/>
    </xf>
    <xf numFmtId="166" fontId="21" fillId="0" borderId="0" xfId="174" applyNumberFormat="1" applyFont="1"/>
    <xf numFmtId="166" fontId="35" fillId="24" borderId="18" xfId="174" applyNumberFormat="1" applyFont="1" applyFill="1" applyBorder="1" applyAlignment="1">
      <alignment horizontal="center" vertical="center" wrapText="1"/>
    </xf>
    <xf numFmtId="166" fontId="26" fillId="24" borderId="18" xfId="174" applyNumberFormat="1" applyFont="1" applyFill="1" applyBorder="1" applyAlignment="1">
      <alignment horizontal="center" vertical="center" wrapText="1"/>
    </xf>
    <xf numFmtId="166" fontId="26" fillId="0" borderId="19" xfId="173" applyNumberFormat="1" applyFont="1" applyFill="1" applyBorder="1" applyAlignment="1">
      <alignment horizontal="center"/>
    </xf>
    <xf numFmtId="166" fontId="10" fillId="0" borderId="19" xfId="174" applyNumberFormat="1" applyBorder="1" applyAlignment="1">
      <alignment horizontal="center"/>
    </xf>
    <xf numFmtId="166" fontId="31" fillId="0" borderId="21" xfId="174" applyNumberFormat="1" applyFont="1" applyFill="1" applyBorder="1" applyAlignment="1">
      <alignment horizontal="center" vertical="center" wrapText="1"/>
    </xf>
    <xf numFmtId="166" fontId="24" fillId="0" borderId="21" xfId="173" applyNumberFormat="1" applyFont="1" applyFill="1" applyBorder="1" applyAlignment="1">
      <alignment wrapText="1"/>
    </xf>
    <xf numFmtId="166" fontId="24" fillId="0" borderId="21" xfId="174" applyNumberFormat="1" applyFont="1" applyFill="1" applyBorder="1"/>
    <xf numFmtId="166" fontId="10" fillId="0" borderId="21" xfId="174" applyNumberFormat="1" applyBorder="1" applyAlignment="1">
      <alignment horizontal="center"/>
    </xf>
    <xf numFmtId="166" fontId="26" fillId="0" borderId="20" xfId="173" applyNumberFormat="1" applyFont="1" applyFill="1" applyBorder="1" applyAlignment="1">
      <alignment horizontal="center"/>
    </xf>
    <xf numFmtId="166" fontId="10" fillId="0" borderId="20" xfId="174" applyNumberFormat="1" applyBorder="1" applyAlignment="1">
      <alignment horizontal="center"/>
    </xf>
    <xf numFmtId="166" fontId="24" fillId="0" borderId="14" xfId="0" applyFont="1" applyFill="1" applyBorder="1"/>
    <xf numFmtId="164" fontId="65" fillId="0" borderId="21" xfId="48" applyNumberFormat="1" applyFont="1" applyFill="1" applyBorder="1" applyAlignment="1">
      <alignment horizontal="right" wrapText="1"/>
    </xf>
    <xf numFmtId="164" fontId="24" fillId="0" borderId="20" xfId="48" applyNumberFormat="1" applyFont="1" applyBorder="1" applyAlignment="1">
      <alignment horizontal="right" vertical="center" wrapText="1"/>
    </xf>
    <xf numFmtId="166" fontId="27" fillId="0" borderId="0" xfId="65" applyNumberFormat="1" applyFont="1" applyAlignment="1"/>
    <xf numFmtId="166" fontId="10" fillId="0" borderId="0" xfId="176" applyFont="1" applyBorder="1"/>
    <xf numFmtId="166" fontId="10" fillId="0" borderId="0" xfId="176" applyFont="1"/>
    <xf numFmtId="166" fontId="76" fillId="0" borderId="0" xfId="0" applyNumberFormat="1" applyFont="1"/>
    <xf numFmtId="166" fontId="25" fillId="0" borderId="0" xfId="71" applyNumberFormat="1" applyFont="1" applyBorder="1"/>
    <xf numFmtId="166" fontId="25" fillId="0" borderId="20" xfId="71" applyNumberFormat="1" applyFont="1" applyBorder="1"/>
    <xf numFmtId="42" fontId="25" fillId="0" borderId="20" xfId="71" applyNumberFormat="1" applyFont="1" applyBorder="1"/>
    <xf numFmtId="166" fontId="35" fillId="24" borderId="19" xfId="0" applyFont="1" applyFill="1" applyBorder="1" applyAlignment="1">
      <alignment horizontal="center" vertical="center" wrapText="1"/>
    </xf>
    <xf numFmtId="166" fontId="24" fillId="0" borderId="15" xfId="60" applyFont="1" applyFill="1" applyBorder="1" applyAlignment="1">
      <alignment wrapText="1"/>
    </xf>
    <xf numFmtId="166" fontId="24" fillId="0" borderId="15" xfId="71" applyFont="1" applyFill="1" applyBorder="1" applyAlignment="1">
      <alignment wrapText="1"/>
    </xf>
    <xf numFmtId="166" fontId="24" fillId="0" borderId="22" xfId="71" applyFont="1" applyFill="1" applyBorder="1" applyAlignment="1">
      <alignment wrapText="1"/>
    </xf>
    <xf numFmtId="166" fontId="24" fillId="0" borderId="14" xfId="71" applyFont="1" applyFill="1" applyBorder="1"/>
    <xf numFmtId="166" fontId="26" fillId="0" borderId="19" xfId="71" applyFont="1" applyFill="1" applyBorder="1" applyAlignment="1">
      <alignment horizontal="center" vertical="center"/>
    </xf>
    <xf numFmtId="166" fontId="26" fillId="0" borderId="20" xfId="71" applyFont="1" applyFill="1" applyBorder="1" applyAlignment="1">
      <alignment horizontal="center" vertical="center"/>
    </xf>
    <xf numFmtId="166" fontId="26" fillId="0" borderId="21" xfId="71" applyFont="1" applyFill="1" applyBorder="1" applyAlignment="1">
      <alignment horizontal="center"/>
    </xf>
    <xf numFmtId="166" fontId="24" fillId="0" borderId="12" xfId="71" applyFont="1" applyFill="1" applyBorder="1" applyAlignment="1">
      <alignment horizontal="left"/>
    </xf>
    <xf numFmtId="166" fontId="26" fillId="0" borderId="21" xfId="71" applyFont="1" applyFill="1" applyBorder="1" applyAlignment="1">
      <alignment horizontal="center" vertical="center"/>
    </xf>
    <xf numFmtId="166" fontId="26" fillId="0" borderId="18" xfId="71" applyFont="1" applyFill="1" applyBorder="1" applyAlignment="1">
      <alignment wrapText="1"/>
    </xf>
    <xf numFmtId="166" fontId="24" fillId="0" borderId="18" xfId="60" applyFont="1" applyFill="1" applyBorder="1" applyAlignment="1">
      <alignment horizontal="left" vertical="center" wrapText="1"/>
    </xf>
    <xf numFmtId="166" fontId="22" fillId="0" borderId="18" xfId="71" applyFont="1" applyBorder="1" applyAlignment="1">
      <alignment wrapText="1"/>
    </xf>
    <xf numFmtId="166" fontId="0" fillId="0" borderId="18" xfId="0" applyBorder="1"/>
    <xf numFmtId="164" fontId="22" fillId="0" borderId="18" xfId="48" applyNumberFormat="1" applyFont="1" applyFill="1" applyBorder="1" applyAlignment="1"/>
    <xf numFmtId="164" fontId="66" fillId="0" borderId="18" xfId="48" applyNumberFormat="1" applyFont="1" applyFill="1" applyBorder="1" applyAlignment="1">
      <alignment horizontal="right" wrapText="1"/>
    </xf>
    <xf numFmtId="166" fontId="26" fillId="0" borderId="20" xfId="81" applyNumberFormat="1" applyFont="1" applyFill="1" applyBorder="1" applyAlignment="1">
      <alignment horizontal="center"/>
    </xf>
    <xf numFmtId="166" fontId="24" fillId="0" borderId="20" xfId="81" applyNumberFormat="1" applyFont="1" applyFill="1" applyBorder="1" applyAlignment="1">
      <alignment horizontal="left" vertical="center" wrapText="1"/>
    </xf>
    <xf numFmtId="166" fontId="10" fillId="0" borderId="20" xfId="79" applyNumberFormat="1" applyBorder="1" applyAlignment="1">
      <alignment horizontal="center"/>
    </xf>
    <xf numFmtId="166" fontId="26" fillId="0" borderId="20" xfId="0" applyFont="1" applyFill="1" applyBorder="1" applyAlignment="1">
      <alignment horizontal="center" wrapText="1"/>
    </xf>
    <xf numFmtId="166" fontId="22" fillId="0" borderId="19" xfId="71" applyFont="1" applyBorder="1" applyAlignment="1">
      <alignment horizontal="left"/>
    </xf>
    <xf numFmtId="166" fontId="22" fillId="0" borderId="19" xfId="71" applyFont="1" applyBorder="1" applyAlignment="1">
      <alignment horizontal="left" vertical="center" wrapText="1"/>
    </xf>
    <xf numFmtId="166" fontId="13" fillId="0" borderId="0" xfId="176" applyFont="1" applyBorder="1" applyAlignment="1">
      <alignment horizontal="center" wrapText="1"/>
    </xf>
    <xf numFmtId="166" fontId="26" fillId="0" borderId="21" xfId="173" applyNumberFormat="1" applyFont="1" applyFill="1" applyBorder="1" applyAlignment="1">
      <alignment horizontal="center"/>
    </xf>
    <xf numFmtId="166" fontId="10" fillId="0" borderId="21" xfId="124" applyNumberFormat="1" applyBorder="1" applyAlignment="1">
      <alignment wrapText="1"/>
    </xf>
    <xf numFmtId="166" fontId="10" fillId="0" borderId="14" xfId="0" applyFont="1" applyBorder="1"/>
    <xf numFmtId="166" fontId="10" fillId="0" borderId="15" xfId="0" applyFont="1" applyBorder="1"/>
    <xf numFmtId="166" fontId="10" fillId="0" borderId="22" xfId="0" applyFont="1" applyBorder="1"/>
    <xf numFmtId="166" fontId="24" fillId="0" borderId="0" xfId="0" applyNumberFormat="1" applyFont="1" applyBorder="1" applyAlignment="1">
      <alignment horizontal="center"/>
    </xf>
    <xf numFmtId="44" fontId="24" fillId="0" borderId="0" xfId="48" applyFont="1" applyBorder="1"/>
    <xf numFmtId="166" fontId="10" fillId="0" borderId="24" xfId="61" applyFont="1" applyBorder="1"/>
    <xf numFmtId="164" fontId="10" fillId="0" borderId="11" xfId="48" applyNumberFormat="1" applyBorder="1"/>
    <xf numFmtId="166" fontId="10" fillId="0" borderId="0" xfId="61" applyBorder="1"/>
    <xf numFmtId="166" fontId="10" fillId="0" borderId="12" xfId="61" applyFont="1" applyBorder="1" applyAlignment="1">
      <alignment wrapText="1"/>
    </xf>
    <xf numFmtId="166" fontId="10" fillId="0" borderId="16" xfId="61" applyFont="1" applyBorder="1" applyAlignment="1">
      <alignment wrapText="1"/>
    </xf>
    <xf numFmtId="166" fontId="10" fillId="0" borderId="16" xfId="61" applyFont="1" applyBorder="1"/>
    <xf numFmtId="164" fontId="10" fillId="0" borderId="13" xfId="48" applyNumberFormat="1" applyBorder="1"/>
    <xf numFmtId="166" fontId="10" fillId="0" borderId="13" xfId="61" applyBorder="1"/>
    <xf numFmtId="166" fontId="10" fillId="31" borderId="0" xfId="61" applyFill="1"/>
    <xf numFmtId="166" fontId="24" fillId="0" borderId="0" xfId="71" applyFont="1" applyFill="1" applyBorder="1" applyAlignment="1">
      <alignment vertical="center"/>
    </xf>
    <xf numFmtId="166" fontId="24" fillId="0" borderId="0" xfId="71" applyFont="1" applyFill="1" applyBorder="1" applyAlignment="1">
      <alignment vertical="center" wrapText="1"/>
    </xf>
    <xf numFmtId="164" fontId="24" fillId="0" borderId="0" xfId="48" applyNumberFormat="1" applyFont="1" applyFill="1" applyBorder="1" applyAlignment="1">
      <alignment vertical="center"/>
    </xf>
    <xf numFmtId="37" fontId="24" fillId="0" borderId="0" xfId="48" applyNumberFormat="1" applyFont="1" applyFill="1" applyBorder="1" applyAlignment="1">
      <alignment horizontal="center" vertical="center"/>
    </xf>
    <xf numFmtId="37" fontId="24" fillId="0" borderId="21" xfId="48" applyNumberFormat="1" applyFont="1" applyFill="1" applyBorder="1" applyAlignment="1">
      <alignment horizontal="center" vertical="center"/>
    </xf>
    <xf numFmtId="166" fontId="24" fillId="0" borderId="22" xfId="71" applyFont="1" applyFill="1" applyBorder="1" applyAlignment="1">
      <alignment vertical="center"/>
    </xf>
    <xf numFmtId="166" fontId="24" fillId="0" borderId="15" xfId="71" applyFont="1" applyFill="1" applyBorder="1" applyAlignment="1">
      <alignment vertical="center"/>
    </xf>
    <xf numFmtId="37" fontId="24" fillId="0" borderId="16" xfId="48" applyNumberFormat="1" applyFont="1" applyFill="1" applyBorder="1" applyAlignment="1">
      <alignment horizontal="center" vertical="center"/>
    </xf>
    <xf numFmtId="166" fontId="10" fillId="0" borderId="19" xfId="65" applyFont="1" applyBorder="1"/>
    <xf numFmtId="166" fontId="10" fillId="0" borderId="19" xfId="65" applyFont="1" applyBorder="1" applyAlignment="1">
      <alignment wrapText="1"/>
    </xf>
    <xf numFmtId="166" fontId="10" fillId="0" borderId="0" xfId="176" applyFont="1" applyAlignment="1">
      <alignment horizontal="center" vertical="center" wrapText="1"/>
    </xf>
    <xf numFmtId="166" fontId="26" fillId="24" borderId="18" xfId="176" applyFont="1" applyFill="1" applyBorder="1" applyAlignment="1">
      <alignment horizontal="center" vertical="center" wrapText="1"/>
    </xf>
    <xf numFmtId="166" fontId="10" fillId="0" borderId="20" xfId="65" applyNumberFormat="1" applyFont="1" applyFill="1" applyBorder="1" applyAlignment="1">
      <alignment horizontal="center"/>
    </xf>
    <xf numFmtId="166" fontId="10" fillId="0" borderId="20" xfId="65" applyNumberFormat="1" applyFont="1" applyBorder="1" applyAlignment="1">
      <alignment horizontal="center" vertical="center" wrapText="1"/>
    </xf>
    <xf numFmtId="166" fontId="10" fillId="0" borderId="21" xfId="65" applyNumberFormat="1" applyFont="1" applyFill="1" applyBorder="1" applyAlignment="1">
      <alignment horizontal="center"/>
    </xf>
    <xf numFmtId="166" fontId="10" fillId="0" borderId="21" xfId="65" applyNumberFormat="1" applyFont="1" applyBorder="1" applyAlignment="1">
      <alignment horizontal="center" vertical="center" wrapText="1"/>
    </xf>
    <xf numFmtId="166" fontId="16" fillId="29" borderId="20" xfId="105" applyNumberFormat="1" applyFont="1" applyFill="1" applyBorder="1" applyAlignment="1">
      <alignment wrapText="1"/>
    </xf>
    <xf numFmtId="166" fontId="10" fillId="0" borderId="16" xfId="67" applyNumberFormat="1" applyBorder="1"/>
    <xf numFmtId="166" fontId="7" fillId="0" borderId="16" xfId="106" applyNumberFormat="1" applyFont="1" applyBorder="1"/>
    <xf numFmtId="166" fontId="10" fillId="0" borderId="20" xfId="65" applyNumberFormat="1" applyFont="1" applyFill="1" applyBorder="1" applyAlignment="1">
      <alignment horizontal="center"/>
    </xf>
    <xf numFmtId="166" fontId="10" fillId="0" borderId="18" xfId="174" applyNumberFormat="1" applyBorder="1" applyAlignment="1">
      <alignment horizontal="center"/>
    </xf>
    <xf numFmtId="166" fontId="74" fillId="32" borderId="18" xfId="173" applyNumberFormat="1" applyFont="1" applyFill="1" applyBorder="1" applyAlignment="1">
      <alignment horizontal="center"/>
    </xf>
    <xf numFmtId="166" fontId="16" fillId="0" borderId="18" xfId="0" applyFont="1" applyBorder="1" applyAlignment="1">
      <alignment horizontal="center"/>
    </xf>
    <xf numFmtId="166" fontId="10" fillId="0" borderId="12" xfId="67" applyBorder="1"/>
    <xf numFmtId="166" fontId="10" fillId="0" borderId="0" xfId="63" applyFont="1" applyBorder="1"/>
    <xf numFmtId="166" fontId="24" fillId="0" borderId="21" xfId="174" applyNumberFormat="1" applyFont="1" applyFill="1" applyBorder="1"/>
    <xf numFmtId="166" fontId="0" fillId="0" borderId="0" xfId="0" applyNumberFormat="1"/>
    <xf numFmtId="166" fontId="24" fillId="0" borderId="20" xfId="0" applyFont="1" applyFill="1" applyBorder="1" applyAlignment="1">
      <alignment horizontal="left" wrapText="1"/>
    </xf>
    <xf numFmtId="164" fontId="24" fillId="0" borderId="12" xfId="48" applyNumberFormat="1" applyFont="1" applyFill="1" applyBorder="1"/>
    <xf numFmtId="164" fontId="24" fillId="0" borderId="16" xfId="48" applyNumberFormat="1" applyFont="1" applyFill="1" applyBorder="1"/>
    <xf numFmtId="164" fontId="24" fillId="0" borderId="16" xfId="48" applyNumberFormat="1" applyFont="1" applyFill="1" applyBorder="1" applyAlignment="1">
      <alignment horizontal="right"/>
    </xf>
    <xf numFmtId="164" fontId="24" fillId="0" borderId="16" xfId="48" applyNumberFormat="1" applyFont="1" applyBorder="1"/>
    <xf numFmtId="164" fontId="24" fillId="0" borderId="16" xfId="48" applyNumberFormat="1" applyFont="1" applyFill="1" applyBorder="1" applyAlignment="1">
      <alignment horizontal="left" wrapText="1"/>
    </xf>
    <xf numFmtId="164" fontId="24" fillId="0" borderId="24" xfId="48" applyNumberFormat="1" applyFont="1" applyFill="1" applyBorder="1"/>
    <xf numFmtId="164" fontId="24" fillId="0" borderId="16" xfId="48" applyNumberFormat="1" applyFont="1" applyFill="1" applyBorder="1" applyAlignment="1">
      <alignment horizontal="center" vertical="center" wrapText="1"/>
    </xf>
    <xf numFmtId="166" fontId="35" fillId="24" borderId="18" xfId="0" applyNumberFormat="1" applyFont="1" applyFill="1" applyBorder="1" applyAlignment="1">
      <alignment horizontal="center" vertical="center" wrapText="1"/>
    </xf>
    <xf numFmtId="166" fontId="26" fillId="24" borderId="18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6" fillId="0" borderId="16" xfId="71" applyNumberFormat="1" applyFont="1" applyBorder="1" applyAlignment="1">
      <alignment horizontal="center" vertical="center" wrapText="1"/>
    </xf>
    <xf numFmtId="166" fontId="24" fillId="0" borderId="19" xfId="71" applyNumberFormat="1" applyFont="1" applyBorder="1" applyAlignment="1">
      <alignment horizontal="left" vertical="center" wrapText="1"/>
    </xf>
    <xf numFmtId="166" fontId="10" fillId="0" borderId="19" xfId="0" applyNumberFormat="1" applyFont="1" applyBorder="1"/>
    <xf numFmtId="166" fontId="0" fillId="0" borderId="19" xfId="0" applyNumberFormat="1" applyBorder="1" applyAlignment="1">
      <alignment horizontal="center"/>
    </xf>
    <xf numFmtId="166" fontId="24" fillId="0" borderId="20" xfId="71" applyNumberFormat="1" applyFont="1" applyBorder="1" applyAlignment="1">
      <alignment horizontal="left" vertical="center" wrapText="1"/>
    </xf>
    <xf numFmtId="166" fontId="24" fillId="0" borderId="0" xfId="0" applyNumberFormat="1" applyFont="1"/>
    <xf numFmtId="166" fontId="10" fillId="0" borderId="20" xfId="0" applyNumberFormat="1" applyFont="1" applyBorder="1"/>
    <xf numFmtId="166" fontId="0" fillId="0" borderId="20" xfId="0" applyNumberFormat="1" applyBorder="1" applyAlignment="1">
      <alignment horizontal="center"/>
    </xf>
    <xf numFmtId="166" fontId="35" fillId="0" borderId="20" xfId="0" applyNumberFormat="1" applyFont="1" applyFill="1" applyBorder="1" applyAlignment="1">
      <alignment horizontal="center" vertical="center" wrapText="1"/>
    </xf>
    <xf numFmtId="166" fontId="24" fillId="0" borderId="20" xfId="60" applyNumberFormat="1" applyFont="1" applyFill="1" applyBorder="1" applyAlignment="1">
      <alignment horizontal="left" vertical="center" wrapText="1"/>
    </xf>
    <xf numFmtId="166" fontId="24" fillId="0" borderId="20" xfId="71" applyNumberFormat="1" applyFont="1" applyBorder="1" applyAlignment="1">
      <alignment horizontal="left"/>
    </xf>
    <xf numFmtId="166" fontId="24" fillId="0" borderId="20" xfId="60" applyNumberFormat="1" applyFont="1" applyBorder="1" applyAlignment="1">
      <alignment horizontal="left" wrapText="1"/>
    </xf>
    <xf numFmtId="166" fontId="24" fillId="0" borderId="20" xfId="0" applyNumberFormat="1" applyFont="1" applyBorder="1"/>
    <xf numFmtId="166" fontId="24" fillId="0" borderId="20" xfId="71" applyNumberFormat="1" applyFont="1" applyBorder="1" applyAlignment="1">
      <alignment horizontal="left" wrapText="1"/>
    </xf>
    <xf numFmtId="166" fontId="24" fillId="0" borderId="20" xfId="71" applyNumberFormat="1" applyFont="1" applyBorder="1"/>
    <xf numFmtId="166" fontId="24" fillId="0" borderId="20" xfId="64" applyNumberFormat="1" applyFont="1" applyFill="1" applyBorder="1" applyAlignment="1">
      <alignment horizontal="left" wrapText="1"/>
    </xf>
    <xf numFmtId="166" fontId="24" fillId="0" borderId="20" xfId="71" applyNumberFormat="1" applyFont="1" applyBorder="1" applyAlignment="1">
      <alignment wrapText="1"/>
    </xf>
    <xf numFmtId="166" fontId="35" fillId="0" borderId="21" xfId="0" applyNumberFormat="1" applyFont="1" applyFill="1" applyBorder="1" applyAlignment="1">
      <alignment horizontal="center" vertical="center" wrapText="1"/>
    </xf>
    <xf numFmtId="166" fontId="24" fillId="0" borderId="21" xfId="71" applyNumberFormat="1" applyFont="1" applyBorder="1" applyAlignment="1">
      <alignment horizontal="left" wrapText="1"/>
    </xf>
    <xf numFmtId="166" fontId="24" fillId="0" borderId="21" xfId="71" applyNumberFormat="1" applyFont="1" applyBorder="1" applyAlignment="1">
      <alignment wrapText="1"/>
    </xf>
    <xf numFmtId="164" fontId="10" fillId="0" borderId="21" xfId="48" applyNumberFormat="1" applyFont="1" applyBorder="1"/>
    <xf numFmtId="166" fontId="10" fillId="0" borderId="21" xfId="0" applyNumberFormat="1" applyFont="1" applyBorder="1"/>
    <xf numFmtId="166" fontId="0" fillId="0" borderId="21" xfId="0" applyNumberFormat="1" applyBorder="1" applyAlignment="1">
      <alignment horizontal="center"/>
    </xf>
    <xf numFmtId="166" fontId="0" fillId="0" borderId="0" xfId="0" applyNumberFormat="1"/>
    <xf numFmtId="166" fontId="0" fillId="0" borderId="0" xfId="0" applyNumberFormat="1" applyFill="1"/>
    <xf numFmtId="166" fontId="22" fillId="0" borderId="20" xfId="65" applyFont="1" applyFill="1" applyBorder="1"/>
    <xf numFmtId="166" fontId="22" fillId="0" borderId="21" xfId="65" applyFont="1" applyBorder="1" applyAlignment="1">
      <alignment wrapText="1"/>
    </xf>
    <xf numFmtId="166" fontId="24" fillId="0" borderId="0" xfId="168" applyFont="1" applyFill="1" applyBorder="1" applyAlignment="1">
      <alignment horizontal="left"/>
    </xf>
    <xf numFmtId="166" fontId="24" fillId="0" borderId="0" xfId="168" applyFont="1" applyFill="1" applyBorder="1" applyAlignment="1">
      <alignment horizontal="left" wrapText="1"/>
    </xf>
    <xf numFmtId="164" fontId="24" fillId="0" borderId="0" xfId="48" applyNumberFormat="1" applyFont="1" applyFill="1" applyBorder="1"/>
    <xf numFmtId="166" fontId="24" fillId="0" borderId="0" xfId="168" applyNumberFormat="1" applyFont="1" applyBorder="1" applyAlignment="1">
      <alignment horizontal="center" vertical="center" wrapText="1"/>
    </xf>
    <xf numFmtId="166" fontId="14" fillId="24" borderId="18" xfId="0" applyNumberFormat="1" applyFont="1" applyFill="1" applyBorder="1" applyAlignment="1">
      <alignment horizontal="center" vertical="center" wrapText="1"/>
    </xf>
    <xf numFmtId="166" fontId="10" fillId="0" borderId="0" xfId="71" applyNumberFormat="1" applyFont="1" applyBorder="1" applyAlignment="1">
      <alignment horizontal="left" wrapText="1"/>
    </xf>
    <xf numFmtId="166" fontId="10" fillId="0" borderId="0" xfId="71" applyNumberFormat="1" applyFont="1" applyBorder="1" applyAlignment="1">
      <alignment wrapText="1"/>
    </xf>
    <xf numFmtId="166" fontId="10" fillId="0" borderId="0" xfId="0" applyNumberFormat="1" applyFont="1" applyBorder="1"/>
    <xf numFmtId="164" fontId="10" fillId="0" borderId="0" xfId="48" applyNumberFormat="1" applyFont="1" applyFill="1" applyBorder="1" applyAlignment="1">
      <alignment horizontal="right"/>
    </xf>
    <xf numFmtId="164" fontId="10" fillId="0" borderId="0" xfId="48" applyNumberFormat="1" applyFont="1" applyBorder="1" applyAlignment="1">
      <alignment horizontal="right"/>
    </xf>
    <xf numFmtId="166" fontId="35" fillId="24" borderId="19" xfId="0" applyNumberFormat="1" applyFont="1" applyFill="1" applyBorder="1" applyAlignment="1">
      <alignment horizontal="center" vertical="center" wrapText="1"/>
    </xf>
    <xf numFmtId="166" fontId="26" fillId="24" borderId="19" xfId="0" applyNumberFormat="1" applyFont="1" applyFill="1" applyBorder="1" applyAlignment="1">
      <alignment horizontal="center" vertical="center" wrapText="1"/>
    </xf>
    <xf numFmtId="166" fontId="24" fillId="0" borderId="18" xfId="71" applyNumberFormat="1" applyFont="1" applyFill="1" applyBorder="1" applyAlignment="1">
      <alignment horizontal="left"/>
    </xf>
    <xf numFmtId="166" fontId="24" fillId="0" borderId="18" xfId="71" applyNumberFormat="1" applyFont="1" applyFill="1" applyBorder="1" applyAlignment="1">
      <alignment horizontal="left" wrapText="1"/>
    </xf>
    <xf numFmtId="164" fontId="24" fillId="0" borderId="18" xfId="48" applyNumberFormat="1" applyFont="1" applyBorder="1" applyAlignment="1">
      <alignment horizontal="left" vertical="center" wrapText="1"/>
    </xf>
    <xf numFmtId="166" fontId="10" fillId="0" borderId="25" xfId="0" applyNumberFormat="1" applyFont="1" applyBorder="1" applyAlignment="1">
      <alignment horizontal="center"/>
    </xf>
    <xf numFmtId="166" fontId="0" fillId="0" borderId="0" xfId="0" applyNumberFormat="1" applyBorder="1"/>
    <xf numFmtId="166" fontId="0" fillId="0" borderId="0" xfId="0" applyNumberFormat="1" applyBorder="1" applyAlignment="1">
      <alignment horizontal="center"/>
    </xf>
    <xf numFmtId="166" fontId="24" fillId="0" borderId="13" xfId="71" applyFont="1" applyFill="1" applyBorder="1" applyAlignment="1">
      <alignment vertical="center"/>
    </xf>
    <xf numFmtId="37" fontId="24" fillId="0" borderId="13" xfId="48" applyNumberFormat="1" applyFont="1" applyFill="1" applyBorder="1" applyAlignment="1">
      <alignment horizontal="center" vertical="center"/>
    </xf>
    <xf numFmtId="166" fontId="24" fillId="0" borderId="16" xfId="71" applyNumberFormat="1" applyFont="1" applyBorder="1" applyAlignment="1">
      <alignment horizontal="left" vertical="center" wrapText="1"/>
    </xf>
    <xf numFmtId="166" fontId="24" fillId="0" borderId="20" xfId="0" applyNumberFormat="1" applyFont="1" applyFill="1" applyBorder="1"/>
    <xf numFmtId="166" fontId="24" fillId="0" borderId="20" xfId="71" applyNumberFormat="1" applyFont="1" applyFill="1" applyBorder="1" applyAlignment="1">
      <alignment horizontal="left" vertical="center" wrapText="1"/>
    </xf>
    <xf numFmtId="166" fontId="10" fillId="0" borderId="15" xfId="0" applyFont="1" applyBorder="1" applyAlignment="1">
      <alignment horizontal="center"/>
    </xf>
    <xf numFmtId="166" fontId="10" fillId="0" borderId="14" xfId="0" applyFont="1" applyBorder="1" applyAlignment="1">
      <alignment horizontal="center"/>
    </xf>
    <xf numFmtId="166" fontId="10" fillId="0" borderId="20" xfId="61" applyNumberFormat="1" applyBorder="1"/>
    <xf numFmtId="166" fontId="10" fillId="0" borderId="20" xfId="61" applyNumberFormat="1" applyBorder="1" applyAlignment="1">
      <alignment horizontal="center"/>
    </xf>
    <xf numFmtId="166" fontId="10" fillId="0" borderId="20" xfId="61" applyNumberFormat="1" applyBorder="1"/>
    <xf numFmtId="166" fontId="10" fillId="0" borderId="20" xfId="61" applyNumberFormat="1" applyBorder="1" applyAlignment="1">
      <alignment horizontal="center"/>
    </xf>
    <xf numFmtId="166" fontId="10" fillId="0" borderId="21" xfId="61" applyNumberFormat="1" applyBorder="1"/>
    <xf numFmtId="166" fontId="10" fillId="0" borderId="21" xfId="61" applyNumberFormat="1" applyBorder="1" applyAlignment="1">
      <alignment horizontal="center"/>
    </xf>
    <xf numFmtId="166" fontId="10" fillId="0" borderId="19" xfId="61" applyBorder="1" applyAlignment="1">
      <alignment horizontal="center"/>
    </xf>
    <xf numFmtId="166" fontId="10" fillId="0" borderId="20" xfId="61" applyBorder="1" applyAlignment="1">
      <alignment horizontal="center"/>
    </xf>
    <xf numFmtId="166" fontId="10" fillId="0" borderId="0" xfId="61" applyNumberFormat="1" applyBorder="1"/>
    <xf numFmtId="166" fontId="10" fillId="0" borderId="0" xfId="61" applyNumberFormat="1" applyBorder="1"/>
    <xf numFmtId="166" fontId="10" fillId="0" borderId="11" xfId="61" applyNumberFormat="1" applyBorder="1"/>
    <xf numFmtId="166" fontId="26" fillId="0" borderId="20" xfId="71" applyFont="1" applyFill="1" applyBorder="1" applyAlignment="1">
      <alignment wrapText="1"/>
    </xf>
    <xf numFmtId="166" fontId="16" fillId="0" borderId="20" xfId="71" applyFont="1" applyFill="1" applyBorder="1" applyAlignment="1">
      <alignment wrapText="1"/>
    </xf>
    <xf numFmtId="166" fontId="26" fillId="0" borderId="21" xfId="71" applyFont="1" applyFill="1" applyBorder="1" applyAlignment="1">
      <alignment wrapText="1"/>
    </xf>
    <xf numFmtId="166" fontId="26" fillId="24" borderId="21" xfId="65" applyFont="1" applyFill="1" applyBorder="1" applyAlignment="1">
      <alignment horizontal="center" vertical="center" wrapText="1"/>
    </xf>
    <xf numFmtId="166" fontId="29" fillId="0" borderId="0" xfId="65" applyFont="1" applyBorder="1"/>
    <xf numFmtId="8" fontId="10" fillId="0" borderId="20" xfId="65" applyNumberFormat="1" applyFont="1" applyFill="1" applyBorder="1" applyAlignment="1">
      <alignment horizontal="left"/>
    </xf>
    <xf numFmtId="166" fontId="10" fillId="0" borderId="20" xfId="65" applyFont="1" applyFill="1" applyBorder="1" applyAlignment="1">
      <alignment horizontal="left" wrapText="1"/>
    </xf>
    <xf numFmtId="166" fontId="0" fillId="0" borderId="22" xfId="0" applyBorder="1" applyAlignment="1">
      <alignment horizontal="center"/>
    </xf>
    <xf numFmtId="166" fontId="24" fillId="0" borderId="21" xfId="168" applyFont="1" applyFill="1" applyBorder="1" applyAlignment="1">
      <alignment horizontal="left"/>
    </xf>
    <xf numFmtId="166" fontId="24" fillId="0" borderId="21" xfId="168" applyFont="1" applyFill="1" applyBorder="1" applyAlignment="1">
      <alignment horizontal="left" wrapText="1"/>
    </xf>
    <xf numFmtId="166" fontId="24" fillId="0" borderId="21" xfId="168" applyNumberFormat="1" applyFont="1" applyBorder="1" applyAlignment="1">
      <alignment horizontal="center" vertical="center" wrapText="1"/>
    </xf>
    <xf numFmtId="166" fontId="17" fillId="24" borderId="19" xfId="0" applyNumberFormat="1" applyFont="1" applyFill="1" applyBorder="1" applyAlignment="1">
      <alignment horizontal="center" vertical="center" wrapText="1"/>
    </xf>
    <xf numFmtId="166" fontId="10" fillId="0" borderId="0" xfId="170" applyNumberFormat="1"/>
    <xf numFmtId="166" fontId="35" fillId="24" borderId="18" xfId="0" applyNumberFormat="1" applyFont="1" applyFill="1" applyBorder="1" applyAlignment="1">
      <alignment horizontal="center" vertical="center" wrapText="1"/>
    </xf>
    <xf numFmtId="166" fontId="26" fillId="24" borderId="18" xfId="0" applyNumberFormat="1" applyFont="1" applyFill="1" applyBorder="1" applyAlignment="1">
      <alignment horizontal="center" vertical="center" wrapText="1"/>
    </xf>
    <xf numFmtId="166" fontId="26" fillId="0" borderId="19" xfId="167" applyNumberFormat="1" applyFont="1" applyFill="1" applyBorder="1" applyAlignment="1">
      <alignment horizontal="center" wrapText="1"/>
    </xf>
    <xf numFmtId="166" fontId="24" fillId="0" borderId="19" xfId="71" applyNumberFormat="1" applyFont="1" applyFill="1" applyBorder="1" applyAlignment="1">
      <alignment horizontal="center" wrapText="1"/>
    </xf>
    <xf numFmtId="166" fontId="24" fillId="0" borderId="19" xfId="71" applyNumberFormat="1" applyFont="1" applyFill="1" applyBorder="1" applyAlignment="1">
      <alignment horizontal="left"/>
    </xf>
    <xf numFmtId="166" fontId="24" fillId="0" borderId="19" xfId="0" applyNumberFormat="1" applyFont="1" applyFill="1" applyBorder="1"/>
    <xf numFmtId="166" fontId="10" fillId="0" borderId="19" xfId="0" applyNumberFormat="1" applyFont="1" applyBorder="1" applyAlignment="1">
      <alignment horizontal="center"/>
    </xf>
    <xf numFmtId="166" fontId="24" fillId="0" borderId="20" xfId="71" applyNumberFormat="1" applyFont="1" applyFill="1" applyBorder="1" applyAlignment="1">
      <alignment wrapText="1"/>
    </xf>
    <xf numFmtId="166" fontId="24" fillId="0" borderId="20" xfId="71" applyNumberFormat="1" applyFont="1" applyFill="1" applyBorder="1" applyAlignment="1">
      <alignment horizontal="center" wrapText="1"/>
    </xf>
    <xf numFmtId="166" fontId="24" fillId="0" borderId="20" xfId="71" applyNumberFormat="1" applyFont="1" applyFill="1" applyBorder="1" applyAlignment="1">
      <alignment horizontal="left"/>
    </xf>
    <xf numFmtId="166" fontId="10" fillId="0" borderId="20" xfId="0" applyNumberFormat="1" applyFont="1" applyBorder="1" applyAlignment="1">
      <alignment horizontal="center"/>
    </xf>
    <xf numFmtId="166" fontId="24" fillId="0" borderId="21" xfId="71" applyNumberFormat="1" applyFont="1" applyFill="1" applyBorder="1" applyAlignment="1">
      <alignment wrapText="1"/>
    </xf>
    <xf numFmtId="166" fontId="24" fillId="0" borderId="21" xfId="71" applyNumberFormat="1" applyFont="1" applyFill="1" applyBorder="1" applyAlignment="1">
      <alignment horizontal="center" wrapText="1"/>
    </xf>
    <xf numFmtId="166" fontId="24" fillId="0" borderId="21" xfId="71" applyNumberFormat="1" applyFont="1" applyFill="1" applyBorder="1" applyAlignment="1">
      <alignment horizontal="left"/>
    </xf>
    <xf numFmtId="166" fontId="24" fillId="0" borderId="21" xfId="0" applyNumberFormat="1" applyFont="1" applyFill="1" applyBorder="1"/>
    <xf numFmtId="166" fontId="10" fillId="0" borderId="21" xfId="0" applyNumberFormat="1" applyFont="1" applyBorder="1" applyAlignment="1">
      <alignment horizontal="center"/>
    </xf>
    <xf numFmtId="166" fontId="10" fillId="0" borderId="16" xfId="124" applyNumberFormat="1" applyBorder="1"/>
    <xf numFmtId="166" fontId="19" fillId="0" borderId="0" xfId="178" applyFont="1" applyFill="1" applyBorder="1" applyAlignment="1">
      <alignment vertical="center"/>
    </xf>
    <xf numFmtId="166" fontId="10" fillId="0" borderId="0" xfId="124" applyNumberFormat="1" applyBorder="1" applyAlignment="1">
      <alignment wrapText="1"/>
    </xf>
    <xf numFmtId="166" fontId="24" fillId="0" borderId="20" xfId="173" applyNumberFormat="1" applyFont="1" applyFill="1" applyBorder="1" applyAlignment="1">
      <alignment horizontal="left"/>
    </xf>
    <xf numFmtId="166" fontId="24" fillId="0" borderId="21" xfId="173" applyNumberFormat="1" applyFont="1" applyFill="1" applyBorder="1" applyAlignment="1">
      <alignment horizontal="left"/>
    </xf>
    <xf numFmtId="166" fontId="35" fillId="24" borderId="18" xfId="174" applyNumberFormat="1" applyFont="1" applyFill="1" applyBorder="1" applyAlignment="1">
      <alignment horizontal="center" vertical="center" wrapText="1"/>
    </xf>
    <xf numFmtId="166" fontId="26" fillId="24" borderId="18" xfId="174" applyNumberFormat="1" applyFont="1" applyFill="1" applyBorder="1" applyAlignment="1">
      <alignment horizontal="center" vertical="center" wrapText="1"/>
    </xf>
    <xf numFmtId="166" fontId="26" fillId="24" borderId="18" xfId="177" applyNumberFormat="1" applyFont="1" applyFill="1" applyBorder="1" applyAlignment="1">
      <alignment horizontal="center" vertical="center" wrapText="1"/>
    </xf>
    <xf numFmtId="166" fontId="10" fillId="0" borderId="0" xfId="177" applyNumberFormat="1"/>
    <xf numFmtId="166" fontId="26" fillId="0" borderId="19" xfId="173" applyNumberFormat="1" applyFont="1" applyFill="1" applyBorder="1" applyAlignment="1">
      <alignment horizontal="center"/>
    </xf>
    <xf numFmtId="166" fontId="10" fillId="0" borderId="19" xfId="177" applyNumberFormat="1" applyBorder="1"/>
    <xf numFmtId="166" fontId="10" fillId="0" borderId="19" xfId="177" applyNumberFormat="1" applyBorder="1" applyAlignment="1">
      <alignment wrapText="1"/>
    </xf>
    <xf numFmtId="166" fontId="10" fillId="0" borderId="19" xfId="174" applyNumberFormat="1" applyBorder="1" applyAlignment="1">
      <alignment horizontal="center"/>
    </xf>
    <xf numFmtId="166" fontId="26" fillId="0" borderId="20" xfId="173" applyNumberFormat="1" applyFont="1" applyFill="1" applyBorder="1" applyAlignment="1">
      <alignment horizontal="center"/>
    </xf>
    <xf numFmtId="166" fontId="10" fillId="0" borderId="20" xfId="177" applyNumberFormat="1" applyBorder="1"/>
    <xf numFmtId="166" fontId="10" fillId="0" borderId="20" xfId="177" applyNumberFormat="1" applyBorder="1" applyAlignment="1">
      <alignment wrapText="1"/>
    </xf>
    <xf numFmtId="166" fontId="10" fillId="0" borderId="20" xfId="174" applyNumberFormat="1" applyBorder="1" applyAlignment="1">
      <alignment horizontal="center"/>
    </xf>
    <xf numFmtId="166" fontId="10" fillId="0" borderId="0" xfId="177" applyNumberFormat="1" applyBorder="1"/>
    <xf numFmtId="166" fontId="10" fillId="0" borderId="21" xfId="177" applyNumberFormat="1" applyBorder="1"/>
    <xf numFmtId="166" fontId="10" fillId="0" borderId="21" xfId="177" applyNumberFormat="1" applyBorder="1" applyAlignment="1">
      <alignment wrapText="1"/>
    </xf>
    <xf numFmtId="166" fontId="10" fillId="0" borderId="21" xfId="177" applyNumberFormat="1" applyBorder="1" applyAlignment="1">
      <alignment horizontal="center"/>
    </xf>
    <xf numFmtId="166" fontId="24" fillId="0" borderId="19" xfId="0" applyNumberFormat="1" applyFont="1" applyBorder="1" applyAlignment="1">
      <alignment horizontal="center"/>
    </xf>
    <xf numFmtId="44" fontId="24" fillId="0" borderId="19" xfId="48" applyFont="1" applyBorder="1"/>
    <xf numFmtId="164" fontId="24" fillId="0" borderId="21" xfId="48" applyNumberFormat="1" applyFont="1" applyFill="1" applyBorder="1" applyAlignment="1">
      <alignment wrapText="1"/>
    </xf>
    <xf numFmtId="166" fontId="22" fillId="0" borderId="24" xfId="65" applyFont="1" applyFill="1" applyBorder="1" applyAlignment="1">
      <alignment horizontal="center"/>
    </xf>
    <xf numFmtId="166" fontId="29" fillId="0" borderId="11" xfId="65" applyFont="1" applyFill="1" applyBorder="1" applyAlignment="1">
      <alignment horizontal="center"/>
    </xf>
    <xf numFmtId="6" fontId="24" fillId="0" borderId="11" xfId="65" applyNumberFormat="1" applyFont="1" applyFill="1" applyBorder="1"/>
    <xf numFmtId="166" fontId="29" fillId="0" borderId="11" xfId="65" applyFont="1" applyBorder="1" applyAlignment="1">
      <alignment horizontal="center"/>
    </xf>
    <xf numFmtId="166" fontId="10" fillId="0" borderId="20" xfId="71" applyNumberFormat="1" applyFont="1" applyBorder="1" applyAlignment="1">
      <alignment horizontal="left"/>
    </xf>
    <xf numFmtId="166" fontId="10" fillId="0" borderId="20" xfId="71" applyNumberFormat="1" applyFont="1" applyBorder="1" applyAlignment="1">
      <alignment horizontal="left" vertical="center" wrapText="1"/>
    </xf>
    <xf numFmtId="164" fontId="10" fillId="0" borderId="20" xfId="48" applyNumberFormat="1" applyFont="1" applyBorder="1" applyAlignment="1"/>
    <xf numFmtId="166" fontId="22" fillId="0" borderId="21" xfId="71" applyFont="1" applyBorder="1" applyAlignment="1">
      <alignment horizontal="left"/>
    </xf>
    <xf numFmtId="166" fontId="22" fillId="0" borderId="21" xfId="71" applyFont="1" applyBorder="1" applyAlignment="1">
      <alignment horizontal="left" vertical="center" wrapText="1"/>
    </xf>
    <xf numFmtId="166" fontId="10" fillId="0" borderId="0" xfId="183" applyNumberFormat="1"/>
    <xf numFmtId="166" fontId="35" fillId="24" borderId="18" xfId="183" applyNumberFormat="1" applyFont="1" applyFill="1" applyBorder="1" applyAlignment="1">
      <alignment horizontal="center" vertical="center" wrapText="1"/>
    </xf>
    <xf numFmtId="166" fontId="26" fillId="24" borderId="18" xfId="183" applyNumberFormat="1" applyFont="1" applyFill="1" applyBorder="1" applyAlignment="1">
      <alignment horizontal="center" vertical="center" wrapText="1"/>
    </xf>
    <xf numFmtId="166" fontId="26" fillId="24" borderId="18" xfId="185" applyFont="1" applyFill="1" applyBorder="1" applyAlignment="1">
      <alignment horizontal="center" vertical="center" wrapText="1"/>
    </xf>
    <xf numFmtId="166" fontId="26" fillId="0" borderId="19" xfId="182" applyNumberFormat="1" applyFont="1" applyFill="1" applyBorder="1" applyAlignment="1">
      <alignment horizontal="center"/>
    </xf>
    <xf numFmtId="166" fontId="10" fillId="0" borderId="19" xfId="185" applyNumberFormat="1" applyBorder="1"/>
    <xf numFmtId="166" fontId="10" fillId="0" borderId="19" xfId="185" applyNumberFormat="1" applyBorder="1" applyAlignment="1">
      <alignment wrapText="1"/>
    </xf>
    <xf numFmtId="166" fontId="10" fillId="0" borderId="19" xfId="183" applyNumberFormat="1" applyBorder="1" applyAlignment="1">
      <alignment horizontal="center"/>
    </xf>
    <xf numFmtId="166" fontId="26" fillId="0" borderId="20" xfId="182" applyNumberFormat="1" applyFont="1" applyFill="1" applyBorder="1" applyAlignment="1">
      <alignment horizontal="center"/>
    </xf>
    <xf numFmtId="166" fontId="10" fillId="0" borderId="20" xfId="185" applyNumberFormat="1" applyBorder="1"/>
    <xf numFmtId="166" fontId="10" fillId="0" borderId="20" xfId="185" applyNumberFormat="1" applyBorder="1" applyAlignment="1">
      <alignment wrapText="1"/>
    </xf>
    <xf numFmtId="166" fontId="10" fillId="0" borderId="20" xfId="183" applyNumberFormat="1" applyBorder="1" applyAlignment="1">
      <alignment horizontal="center"/>
    </xf>
    <xf numFmtId="166" fontId="31" fillId="0" borderId="21" xfId="183" applyNumberFormat="1" applyFont="1" applyFill="1" applyBorder="1" applyAlignment="1">
      <alignment horizontal="center" vertical="center" wrapText="1"/>
    </xf>
    <xf numFmtId="166" fontId="10" fillId="0" borderId="21" xfId="185" applyNumberFormat="1" applyBorder="1"/>
    <xf numFmtId="166" fontId="24" fillId="0" borderId="21" xfId="182" applyNumberFormat="1" applyFont="1" applyFill="1" applyBorder="1" applyAlignment="1">
      <alignment wrapText="1"/>
    </xf>
    <xf numFmtId="166" fontId="24" fillId="0" borderId="21" xfId="183" applyNumberFormat="1" applyFont="1" applyFill="1" applyBorder="1"/>
    <xf numFmtId="166" fontId="10" fillId="0" borderId="21" xfId="183" applyNumberFormat="1" applyBorder="1" applyAlignment="1">
      <alignment horizontal="center"/>
    </xf>
    <xf numFmtId="166" fontId="14" fillId="24" borderId="18" xfId="184" applyFont="1" applyFill="1" applyBorder="1" applyAlignment="1">
      <alignment horizontal="center" vertical="center" wrapText="1"/>
    </xf>
    <xf numFmtId="166" fontId="10" fillId="0" borderId="0" xfId="183" applyNumberFormat="1" applyBorder="1"/>
    <xf numFmtId="166" fontId="24" fillId="0" borderId="21" xfId="0" applyNumberFormat="1" applyFont="1" applyBorder="1" applyAlignment="1">
      <alignment horizontal="center" wrapText="1"/>
    </xf>
    <xf numFmtId="166" fontId="24" fillId="0" borderId="20" xfId="0" applyNumberFormat="1" applyFont="1" applyBorder="1" applyAlignment="1">
      <alignment horizontal="center" wrapText="1"/>
    </xf>
    <xf numFmtId="166" fontId="26" fillId="0" borderId="18" xfId="182" applyNumberFormat="1" applyFont="1" applyFill="1" applyBorder="1" applyAlignment="1">
      <alignment horizontal="center"/>
    </xf>
    <xf numFmtId="166" fontId="10" fillId="0" borderId="18" xfId="183" applyNumberFormat="1" applyBorder="1"/>
    <xf numFmtId="166" fontId="24" fillId="0" borderId="23" xfId="183" applyNumberFormat="1" applyFont="1" applyBorder="1"/>
    <xf numFmtId="166" fontId="10" fillId="0" borderId="10" xfId="183" applyNumberFormat="1" applyBorder="1"/>
    <xf numFmtId="166" fontId="10" fillId="0" borderId="25" xfId="183" applyNumberFormat="1" applyBorder="1"/>
    <xf numFmtId="166" fontId="10" fillId="0" borderId="25" xfId="183" applyNumberFormat="1" applyBorder="1" applyAlignment="1">
      <alignment horizontal="center"/>
    </xf>
    <xf numFmtId="166" fontId="24" fillId="0" borderId="19" xfId="0" applyNumberFormat="1" applyFont="1" applyFill="1" applyBorder="1" applyAlignment="1">
      <alignment horizontal="center" wrapText="1"/>
    </xf>
    <xf numFmtId="166" fontId="10" fillId="0" borderId="16" xfId="65" applyNumberFormat="1" applyFont="1" applyBorder="1"/>
    <xf numFmtId="164" fontId="10" fillId="0" borderId="11" xfId="48" applyNumberFormat="1" applyFont="1" applyBorder="1"/>
    <xf numFmtId="166" fontId="8" fillId="0" borderId="13" xfId="106" applyBorder="1"/>
    <xf numFmtId="166" fontId="8" fillId="0" borderId="0" xfId="106" applyBorder="1"/>
    <xf numFmtId="166" fontId="7" fillId="0" borderId="0" xfId="106" applyNumberFormat="1" applyFont="1" applyBorder="1"/>
    <xf numFmtId="166" fontId="8" fillId="0" borderId="11" xfId="106" applyBorder="1"/>
    <xf numFmtId="166" fontId="24" fillId="0" borderId="16" xfId="0" applyFont="1" applyBorder="1" applyAlignment="1">
      <alignment horizontal="left" vertical="center" wrapText="1"/>
    </xf>
    <xf numFmtId="166" fontId="24" fillId="0" borderId="16" xfId="71" applyFont="1" applyBorder="1" applyAlignment="1">
      <alignment horizontal="left" vertical="center" wrapText="1"/>
    </xf>
    <xf numFmtId="166" fontId="24" fillId="0" borderId="21" xfId="168" applyFont="1" applyBorder="1" applyAlignment="1">
      <alignment horizontal="center" vertical="center" wrapText="1"/>
    </xf>
    <xf numFmtId="166" fontId="35" fillId="24" borderId="18" xfId="0" applyNumberFormat="1" applyFont="1" applyFill="1" applyBorder="1" applyAlignment="1">
      <alignment horizontal="center" vertical="center" wrapText="1"/>
    </xf>
    <xf numFmtId="166" fontId="26" fillId="24" borderId="18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6" fillId="0" borderId="18" xfId="181" applyFont="1" applyFill="1" applyBorder="1" applyAlignment="1">
      <alignment horizontal="center"/>
    </xf>
    <xf numFmtId="166" fontId="0" fillId="0" borderId="18" xfId="0" applyNumberFormat="1" applyFill="1" applyBorder="1"/>
    <xf numFmtId="166" fontId="10" fillId="0" borderId="18" xfId="0" applyNumberFormat="1" applyFont="1" applyFill="1" applyBorder="1" applyAlignment="1">
      <alignment wrapText="1"/>
    </xf>
    <xf numFmtId="164" fontId="0" fillId="0" borderId="18" xfId="48" applyNumberFormat="1" applyFont="1" applyFill="1" applyBorder="1"/>
    <xf numFmtId="166" fontId="10" fillId="0" borderId="18" xfId="0" applyNumberFormat="1" applyFont="1" applyFill="1" applyBorder="1" applyAlignment="1">
      <alignment horizontal="center"/>
    </xf>
    <xf numFmtId="166" fontId="10" fillId="0" borderId="0" xfId="174" applyNumberFormat="1" applyBorder="1" applyAlignment="1">
      <alignment horizontal="center"/>
    </xf>
    <xf numFmtId="166" fontId="16" fillId="0" borderId="10" xfId="0" applyFont="1" applyBorder="1" applyAlignment="1">
      <alignment horizontal="center"/>
    </xf>
    <xf numFmtId="166" fontId="24" fillId="0" borderId="23" xfId="0" applyFont="1" applyBorder="1"/>
    <xf numFmtId="166" fontId="26" fillId="24" borderId="18" xfId="176" applyNumberFormat="1" applyFont="1" applyFill="1" applyBorder="1" applyAlignment="1">
      <alignment horizontal="center" vertical="center" wrapText="1"/>
    </xf>
    <xf numFmtId="166" fontId="26" fillId="24" borderId="10" xfId="176" applyNumberFormat="1" applyFont="1" applyFill="1" applyBorder="1" applyAlignment="1">
      <alignment horizontal="center" vertical="center" wrapText="1"/>
    </xf>
    <xf numFmtId="166" fontId="10" fillId="0" borderId="16" xfId="67" applyFill="1" applyBorder="1"/>
    <xf numFmtId="166" fontId="10" fillId="0" borderId="15" xfId="67" applyFill="1" applyBorder="1"/>
    <xf numFmtId="166" fontId="10" fillId="0" borderId="0" xfId="67" applyFill="1"/>
    <xf numFmtId="164" fontId="8" fillId="0" borderId="15" xfId="106" applyNumberFormat="1" applyFill="1" applyBorder="1"/>
    <xf numFmtId="166" fontId="8" fillId="0" borderId="0" xfId="106" applyFill="1" applyBorder="1"/>
    <xf numFmtId="166" fontId="8" fillId="0" borderId="16" xfId="106" applyFill="1" applyBorder="1"/>
    <xf numFmtId="164" fontId="24" fillId="0" borderId="21" xfId="48" applyNumberFormat="1" applyFont="1" applyFill="1" applyBorder="1" applyAlignment="1">
      <alignment horizontal="right"/>
    </xf>
    <xf numFmtId="166" fontId="24" fillId="0" borderId="20" xfId="0" applyFont="1" applyBorder="1" applyAlignment="1">
      <alignment horizontal="left" vertical="top" wrapText="1"/>
    </xf>
    <xf numFmtId="166" fontId="24" fillId="0" borderId="16" xfId="0" applyFont="1" applyFill="1" applyBorder="1"/>
    <xf numFmtId="166" fontId="5" fillId="0" borderId="16" xfId="106" applyFont="1" applyBorder="1"/>
    <xf numFmtId="164" fontId="5" fillId="0" borderId="15" xfId="106" applyNumberFormat="1" applyFont="1" applyBorder="1"/>
    <xf numFmtId="166" fontId="5" fillId="0" borderId="0" xfId="106" applyFont="1"/>
    <xf numFmtId="9" fontId="24" fillId="0" borderId="20" xfId="70" applyFont="1" applyFill="1" applyBorder="1"/>
    <xf numFmtId="164" fontId="65" fillId="0" borderId="20" xfId="48" applyNumberFormat="1" applyFont="1" applyBorder="1"/>
    <xf numFmtId="166" fontId="10" fillId="0" borderId="19" xfId="67" applyBorder="1" applyAlignment="1">
      <alignment horizontal="center"/>
    </xf>
    <xf numFmtId="166" fontId="10" fillId="0" borderId="18" xfId="67" applyBorder="1"/>
    <xf numFmtId="166" fontId="35" fillId="24" borderId="18" xfId="0" applyNumberFormat="1" applyFont="1" applyFill="1" applyBorder="1" applyAlignment="1">
      <alignment horizontal="center" vertical="center" wrapText="1"/>
    </xf>
    <xf numFmtId="166" fontId="26" fillId="24" borderId="18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6" fillId="0" borderId="16" xfId="71" applyNumberFormat="1" applyFont="1" applyBorder="1" applyAlignment="1">
      <alignment horizontal="center" vertical="center" wrapText="1"/>
    </xf>
    <xf numFmtId="166" fontId="24" fillId="0" borderId="19" xfId="71" applyNumberFormat="1" applyFont="1" applyBorder="1" applyAlignment="1">
      <alignment horizontal="left" vertical="center" wrapText="1"/>
    </xf>
    <xf numFmtId="166" fontId="0" fillId="0" borderId="19" xfId="0" applyNumberFormat="1" applyBorder="1" applyAlignment="1">
      <alignment horizontal="center"/>
    </xf>
    <xf numFmtId="166" fontId="35" fillId="0" borderId="20" xfId="0" applyNumberFormat="1" applyFont="1" applyFill="1" applyBorder="1" applyAlignment="1">
      <alignment horizontal="center" vertical="center" wrapText="1"/>
    </xf>
    <xf numFmtId="166" fontId="24" fillId="0" borderId="20" xfId="71" applyNumberFormat="1" applyFont="1" applyBorder="1" applyAlignment="1">
      <alignment horizontal="left" vertical="center" wrapText="1"/>
    </xf>
    <xf numFmtId="166" fontId="24" fillId="0" borderId="0" xfId="0" applyNumberFormat="1" applyFont="1"/>
    <xf numFmtId="166" fontId="0" fillId="0" borderId="20" xfId="0" applyNumberFormat="1" applyBorder="1" applyAlignment="1">
      <alignment horizontal="center"/>
    </xf>
    <xf numFmtId="166" fontId="24" fillId="0" borderId="20" xfId="60" applyNumberFormat="1" applyFont="1" applyFill="1" applyBorder="1" applyAlignment="1">
      <alignment horizontal="left" vertical="center" wrapText="1"/>
    </xf>
    <xf numFmtId="166" fontId="24" fillId="0" borderId="20" xfId="71" applyNumberFormat="1" applyFont="1" applyBorder="1" applyAlignment="1">
      <alignment horizontal="left"/>
    </xf>
    <xf numFmtId="166" fontId="24" fillId="0" borderId="20" xfId="71" applyNumberFormat="1" applyFont="1" applyBorder="1" applyAlignment="1">
      <alignment horizontal="left" wrapText="1"/>
    </xf>
    <xf numFmtId="166" fontId="24" fillId="0" borderId="20" xfId="60" applyNumberFormat="1" applyFont="1" applyBorder="1" applyAlignment="1">
      <alignment horizontal="left" wrapText="1"/>
    </xf>
    <xf numFmtId="166" fontId="24" fillId="0" borderId="20" xfId="0" applyNumberFormat="1" applyFont="1" applyBorder="1"/>
    <xf numFmtId="166" fontId="16" fillId="29" borderId="20" xfId="105" applyNumberFormat="1" applyFont="1" applyFill="1" applyBorder="1" applyAlignment="1">
      <alignment wrapText="1"/>
    </xf>
    <xf numFmtId="166" fontId="10" fillId="0" borderId="0" xfId="67" applyNumberFormat="1"/>
    <xf numFmtId="166" fontId="10" fillId="0" borderId="16" xfId="67" applyNumberFormat="1" applyBorder="1"/>
    <xf numFmtId="166" fontId="4" fillId="0" borderId="16" xfId="106" applyNumberFormat="1" applyFont="1" applyBorder="1"/>
    <xf numFmtId="164" fontId="4" fillId="0" borderId="15" xfId="106" applyNumberFormat="1" applyFont="1" applyBorder="1"/>
    <xf numFmtId="166" fontId="4" fillId="0" borderId="0" xfId="106" applyNumberFormat="1" applyFont="1"/>
    <xf numFmtId="166" fontId="26" fillId="24" borderId="10" xfId="124" applyFont="1" applyFill="1" applyBorder="1" applyAlignment="1">
      <alignment horizontal="center" vertical="center" wrapText="1"/>
    </xf>
    <xf numFmtId="166" fontId="10" fillId="0" borderId="20" xfId="183" applyNumberFormat="1" applyBorder="1"/>
    <xf numFmtId="166" fontId="10" fillId="0" borderId="21" xfId="183" applyNumberFormat="1" applyBorder="1"/>
    <xf numFmtId="166" fontId="10" fillId="0" borderId="19" xfId="183" applyNumberFormat="1" applyBorder="1"/>
    <xf numFmtId="166" fontId="10" fillId="0" borderId="12" xfId="183" applyNumberFormat="1" applyBorder="1"/>
    <xf numFmtId="166" fontId="10" fillId="0" borderId="16" xfId="183" applyNumberFormat="1" applyBorder="1"/>
    <xf numFmtId="166" fontId="10" fillId="0" borderId="24" xfId="183" applyNumberFormat="1" applyBorder="1"/>
    <xf numFmtId="166" fontId="24" fillId="0" borderId="19" xfId="0" applyFont="1" applyBorder="1" applyAlignment="1">
      <alignment wrapText="1"/>
    </xf>
    <xf numFmtId="166" fontId="16" fillId="0" borderId="19" xfId="71" applyFont="1" applyFill="1" applyBorder="1" applyAlignment="1">
      <alignment wrapText="1"/>
    </xf>
    <xf numFmtId="166" fontId="16" fillId="0" borderId="21" xfId="71" applyFont="1" applyFill="1" applyBorder="1" applyAlignment="1">
      <alignment wrapText="1"/>
    </xf>
    <xf numFmtId="166" fontId="24" fillId="0" borderId="16" xfId="71" applyFont="1" applyFill="1" applyBorder="1" applyAlignment="1"/>
    <xf numFmtId="166" fontId="10" fillId="0" borderId="20" xfId="71" applyNumberFormat="1" applyFont="1" applyBorder="1" applyAlignment="1">
      <alignment horizontal="left"/>
    </xf>
    <xf numFmtId="166" fontId="10" fillId="0" borderId="20" xfId="71" applyNumberFormat="1" applyFont="1" applyBorder="1" applyAlignment="1">
      <alignment horizontal="left" vertical="center" wrapText="1"/>
    </xf>
    <xf numFmtId="166" fontId="10" fillId="0" borderId="0" xfId="71" applyNumberFormat="1" applyFont="1" applyBorder="1" applyAlignment="1">
      <alignment horizontal="left" vertical="center" wrapText="1"/>
    </xf>
    <xf numFmtId="166" fontId="10" fillId="0" borderId="0" xfId="67" applyNumberFormat="1"/>
    <xf numFmtId="166" fontId="24" fillId="0" borderId="10" xfId="71" applyNumberFormat="1" applyFont="1" applyFill="1" applyBorder="1" applyAlignment="1">
      <alignment horizontal="left"/>
    </xf>
    <xf numFmtId="166" fontId="24" fillId="0" borderId="23" xfId="71" applyNumberFormat="1" applyFont="1" applyFill="1" applyBorder="1" applyAlignment="1">
      <alignment horizontal="left" wrapText="1"/>
    </xf>
    <xf numFmtId="164" fontId="24" fillId="0" borderId="23" xfId="48" applyNumberFormat="1" applyFont="1" applyBorder="1" applyAlignment="1">
      <alignment horizontal="left" vertical="center" wrapText="1"/>
    </xf>
    <xf numFmtId="164" fontId="24" fillId="0" borderId="23" xfId="48" applyNumberFormat="1" applyFont="1" applyBorder="1" applyAlignment="1">
      <alignment horizontal="center" vertical="center" wrapText="1"/>
    </xf>
    <xf numFmtId="166" fontId="10" fillId="0" borderId="23" xfId="0" applyNumberFormat="1" applyFont="1" applyBorder="1" applyAlignment="1">
      <alignment horizontal="center"/>
    </xf>
    <xf numFmtId="166" fontId="24" fillId="0" borderId="20" xfId="65" applyFont="1" applyFill="1" applyBorder="1" applyAlignment="1">
      <alignment horizontal="center"/>
    </xf>
    <xf numFmtId="166" fontId="24" fillId="0" borderId="20" xfId="65" applyNumberFormat="1" applyFont="1" applyFill="1" applyBorder="1" applyAlignment="1">
      <alignment horizontal="center"/>
    </xf>
    <xf numFmtId="166" fontId="24" fillId="0" borderId="21" xfId="65" applyNumberFormat="1" applyFont="1" applyFill="1" applyBorder="1" applyAlignment="1">
      <alignment horizontal="center"/>
    </xf>
    <xf numFmtId="166" fontId="24" fillId="0" borderId="12" xfId="65" applyFont="1" applyBorder="1" applyAlignment="1">
      <alignment horizontal="center"/>
    </xf>
    <xf numFmtId="166" fontId="24" fillId="0" borderId="16" xfId="65" applyFont="1" applyBorder="1" applyAlignment="1">
      <alignment horizontal="center"/>
    </xf>
    <xf numFmtId="166" fontId="24" fillId="0" borderId="20" xfId="65" applyNumberFormat="1" applyFont="1" applyBorder="1" applyAlignment="1">
      <alignment horizontal="center"/>
    </xf>
    <xf numFmtId="166" fontId="24" fillId="0" borderId="24" xfId="65" applyFont="1" applyBorder="1" applyAlignment="1">
      <alignment horizontal="center"/>
    </xf>
    <xf numFmtId="166" fontId="24" fillId="0" borderId="21" xfId="65" applyNumberFormat="1" applyFont="1" applyBorder="1" applyAlignment="1">
      <alignment horizontal="center"/>
    </xf>
    <xf numFmtId="166" fontId="24" fillId="0" borderId="20" xfId="65" applyFont="1" applyBorder="1" applyAlignment="1">
      <alignment horizontal="center"/>
    </xf>
    <xf numFmtId="166" fontId="24" fillId="0" borderId="19" xfId="0" applyNumberFormat="1" applyFont="1" applyBorder="1"/>
    <xf numFmtId="10" fontId="10" fillId="0" borderId="0" xfId="70" applyNumberFormat="1"/>
    <xf numFmtId="166" fontId="24" fillId="0" borderId="19" xfId="0" applyNumberFormat="1" applyFont="1" applyBorder="1"/>
    <xf numFmtId="164" fontId="24" fillId="0" borderId="0" xfId="48" applyNumberFormat="1" applyFont="1"/>
    <xf numFmtId="166" fontId="10" fillId="0" borderId="0" xfId="185" applyNumberFormat="1" applyBorder="1"/>
    <xf numFmtId="166" fontId="24" fillId="0" borderId="0" xfId="182" applyNumberFormat="1" applyFont="1" applyFill="1" applyBorder="1" applyAlignment="1">
      <alignment wrapText="1"/>
    </xf>
    <xf numFmtId="166" fontId="24" fillId="0" borderId="0" xfId="183" applyNumberFormat="1" applyFont="1" applyFill="1" applyBorder="1"/>
    <xf numFmtId="166" fontId="10" fillId="0" borderId="0" xfId="183" applyNumberFormat="1" applyBorder="1" applyAlignment="1">
      <alignment horizontal="center"/>
    </xf>
    <xf numFmtId="166" fontId="24" fillId="0" borderId="16" xfId="71" applyFont="1" applyBorder="1" applyAlignment="1">
      <alignment wrapText="1"/>
    </xf>
    <xf numFmtId="166" fontId="24" fillId="0" borderId="24" xfId="71" applyFont="1" applyBorder="1" applyAlignment="1">
      <alignment wrapText="1"/>
    </xf>
    <xf numFmtId="166" fontId="24" fillId="0" borderId="16" xfId="71" applyNumberFormat="1" applyFont="1" applyFill="1" applyBorder="1" applyAlignment="1">
      <alignment horizontal="left" vertical="center" wrapText="1"/>
    </xf>
    <xf numFmtId="164" fontId="24" fillId="0" borderId="20" xfId="48" applyNumberFormat="1" applyFont="1" applyFill="1" applyBorder="1" applyAlignment="1">
      <alignment horizontal="left"/>
    </xf>
    <xf numFmtId="166" fontId="0" fillId="0" borderId="20" xfId="0" applyNumberFormat="1" applyFill="1" applyBorder="1" applyAlignment="1">
      <alignment horizontal="center"/>
    </xf>
    <xf numFmtId="166" fontId="24" fillId="0" borderId="20" xfId="0" applyFont="1" applyFill="1" applyBorder="1" applyAlignment="1">
      <alignment horizontal="center"/>
    </xf>
    <xf numFmtId="166" fontId="24" fillId="0" borderId="23" xfId="71" applyFont="1" applyBorder="1" applyAlignment="1">
      <alignment wrapText="1"/>
    </xf>
    <xf numFmtId="164" fontId="24" fillId="0" borderId="23" xfId="48" applyNumberFormat="1" applyFont="1" applyFill="1" applyBorder="1" applyAlignment="1">
      <alignment horizontal="right"/>
    </xf>
    <xf numFmtId="164" fontId="24" fillId="0" borderId="23" xfId="48" applyNumberFormat="1" applyFont="1" applyBorder="1" applyAlignment="1">
      <alignment horizontal="right"/>
    </xf>
    <xf numFmtId="166" fontId="24" fillId="0" borderId="23" xfId="0" applyFont="1" applyBorder="1" applyAlignment="1">
      <alignment horizontal="center"/>
    </xf>
    <xf numFmtId="166" fontId="24" fillId="0" borderId="19" xfId="71" applyFont="1" applyBorder="1" applyAlignment="1">
      <alignment wrapText="1"/>
    </xf>
    <xf numFmtId="166" fontId="24" fillId="0" borderId="0" xfId="0" applyFont="1" applyAlignment="1">
      <alignment wrapText="1"/>
    </xf>
    <xf numFmtId="38" fontId="24" fillId="0" borderId="20" xfId="0" applyNumberFormat="1" applyFont="1" applyBorder="1" applyAlignment="1">
      <alignment horizontal="left" vertical="top" wrapText="1"/>
    </xf>
    <xf numFmtId="166" fontId="24" fillId="0" borderId="12" xfId="65" applyNumberFormat="1" applyFont="1" applyBorder="1"/>
    <xf numFmtId="166" fontId="24" fillId="0" borderId="19" xfId="65" applyNumberFormat="1" applyFont="1" applyBorder="1"/>
    <xf numFmtId="166" fontId="24" fillId="0" borderId="12" xfId="0" applyFont="1" applyBorder="1"/>
    <xf numFmtId="164" fontId="24" fillId="0" borderId="14" xfId="48" applyNumberFormat="1" applyFont="1" applyFill="1" applyBorder="1" applyAlignment="1"/>
    <xf numFmtId="166" fontId="24" fillId="0" borderId="14" xfId="0" applyFont="1" applyBorder="1" applyAlignment="1">
      <alignment horizontal="center"/>
    </xf>
    <xf numFmtId="166" fontId="24" fillId="0" borderId="16" xfId="65" applyNumberFormat="1" applyFont="1" applyBorder="1"/>
    <xf numFmtId="166" fontId="24" fillId="0" borderId="20" xfId="65" applyNumberFormat="1" applyFont="1" applyBorder="1"/>
    <xf numFmtId="166" fontId="24" fillId="0" borderId="20" xfId="65" applyNumberFormat="1" applyFont="1" applyFill="1" applyBorder="1" applyAlignment="1">
      <alignment wrapText="1"/>
    </xf>
    <xf numFmtId="166" fontId="24" fillId="0" borderId="15" xfId="0" applyFont="1" applyBorder="1" applyAlignment="1">
      <alignment horizontal="center"/>
    </xf>
    <xf numFmtId="166" fontId="24" fillId="0" borderId="24" xfId="65" applyNumberFormat="1" applyFont="1" applyBorder="1"/>
    <xf numFmtId="166" fontId="24" fillId="0" borderId="21" xfId="65" applyNumberFormat="1" applyFont="1" applyFill="1" applyBorder="1" applyAlignment="1">
      <alignment wrapText="1"/>
    </xf>
    <xf numFmtId="166" fontId="24" fillId="0" borderId="21" xfId="65" applyNumberFormat="1" applyFont="1" applyBorder="1"/>
    <xf numFmtId="166" fontId="24" fillId="0" borderId="24" xfId="0" applyFont="1" applyBorder="1"/>
    <xf numFmtId="166" fontId="24" fillId="0" borderId="22" xfId="0" applyFont="1" applyBorder="1" applyAlignment="1">
      <alignment horizontal="center"/>
    </xf>
    <xf numFmtId="166" fontId="24" fillId="0" borderId="19" xfId="65" applyNumberFormat="1" applyFont="1" applyFill="1" applyBorder="1" applyAlignment="1">
      <alignment vertical="top" wrapText="1"/>
    </xf>
    <xf numFmtId="166" fontId="24" fillId="0" borderId="19" xfId="0" applyNumberFormat="1" applyFont="1" applyBorder="1" applyAlignment="1">
      <alignment wrapText="1"/>
    </xf>
    <xf numFmtId="166" fontId="24" fillId="0" borderId="12" xfId="65" applyFont="1" applyBorder="1" applyAlignment="1">
      <alignment horizontal="left" wrapText="1"/>
    </xf>
    <xf numFmtId="166" fontId="24" fillId="0" borderId="14" xfId="65" applyFont="1" applyBorder="1"/>
    <xf numFmtId="166" fontId="24" fillId="0" borderId="16" xfId="65" applyFont="1" applyBorder="1" applyAlignment="1">
      <alignment horizontal="left" wrapText="1"/>
    </xf>
    <xf numFmtId="166" fontId="24" fillId="0" borderId="15" xfId="65" applyFont="1" applyBorder="1"/>
    <xf numFmtId="166" fontId="24" fillId="0" borderId="24" xfId="65" applyFont="1" applyBorder="1" applyAlignment="1">
      <alignment horizontal="left" wrapText="1"/>
    </xf>
    <xf numFmtId="166" fontId="24" fillId="0" borderId="20" xfId="65" applyFont="1" applyBorder="1"/>
    <xf numFmtId="166" fontId="24" fillId="0" borderId="22" xfId="65" applyFont="1" applyBorder="1"/>
    <xf numFmtId="166" fontId="0" fillId="0" borderId="21" xfId="0" applyFill="1" applyBorder="1" applyAlignment="1">
      <alignment horizontal="center"/>
    </xf>
    <xf numFmtId="166" fontId="10" fillId="0" borderId="20" xfId="61" applyFont="1" applyFill="1" applyBorder="1"/>
    <xf numFmtId="166" fontId="10" fillId="0" borderId="20" xfId="65" applyFont="1" applyFill="1" applyBorder="1"/>
    <xf numFmtId="166" fontId="10" fillId="0" borderId="20" xfId="65" applyFont="1" applyFill="1" applyBorder="1" applyAlignment="1">
      <alignment wrapText="1"/>
    </xf>
    <xf numFmtId="166" fontId="3" fillId="0" borderId="0" xfId="14774" applyFont="1" applyBorder="1" applyAlignment="1">
      <alignment vertical="top" wrapText="1"/>
    </xf>
    <xf numFmtId="164" fontId="24" fillId="0" borderId="16" xfId="48" applyNumberFormat="1" applyFont="1" applyFill="1" applyBorder="1" applyAlignment="1">
      <alignment vertical="center"/>
    </xf>
    <xf numFmtId="164" fontId="24" fillId="0" borderId="12" xfId="48" applyNumberFormat="1" applyFont="1" applyFill="1" applyBorder="1" applyAlignment="1">
      <alignment vertical="center"/>
    </xf>
    <xf numFmtId="166" fontId="24" fillId="0" borderId="0" xfId="0" applyFont="1" applyAlignment="1">
      <alignment vertical="top" wrapText="1"/>
    </xf>
    <xf numFmtId="10" fontId="24" fillId="0" borderId="20" xfId="70" applyNumberFormat="1" applyFont="1" applyFill="1" applyBorder="1"/>
    <xf numFmtId="166" fontId="10" fillId="0" borderId="20" xfId="124" applyNumberFormat="1" applyFill="1" applyBorder="1"/>
    <xf numFmtId="166" fontId="10" fillId="0" borderId="20" xfId="177" applyNumberFormat="1" applyFill="1" applyBorder="1"/>
    <xf numFmtId="166" fontId="24" fillId="0" borderId="20" xfId="170" applyNumberFormat="1" applyFont="1" applyFill="1" applyBorder="1" applyAlignment="1">
      <alignment vertical="center"/>
    </xf>
    <xf numFmtId="166" fontId="26" fillId="0" borderId="19" xfId="71" applyFont="1" applyFill="1" applyBorder="1" applyAlignment="1">
      <alignment horizontal="center" vertical="center" wrapText="1"/>
    </xf>
    <xf numFmtId="166" fontId="26" fillId="0" borderId="21" xfId="71" applyFont="1" applyFill="1" applyBorder="1" applyAlignment="1">
      <alignment horizontal="center" vertical="center" wrapText="1"/>
    </xf>
    <xf numFmtId="166" fontId="26" fillId="0" borderId="20" xfId="0" applyFont="1" applyFill="1" applyBorder="1" applyAlignment="1">
      <alignment horizontal="center" vertical="center" wrapText="1"/>
    </xf>
    <xf numFmtId="166" fontId="26" fillId="0" borderId="21" xfId="0" applyFont="1" applyFill="1" applyBorder="1" applyAlignment="1">
      <alignment horizontal="center" vertical="center" wrapText="1"/>
    </xf>
    <xf numFmtId="166" fontId="10" fillId="0" borderId="21" xfId="124" applyNumberFormat="1" applyFill="1" applyBorder="1"/>
    <xf numFmtId="166" fontId="24" fillId="0" borderId="21" xfId="170" applyNumberFormat="1" applyFont="1" applyFill="1" applyBorder="1" applyAlignment="1">
      <alignment vertical="center"/>
    </xf>
    <xf numFmtId="166" fontId="24" fillId="0" borderId="0" xfId="169" applyNumberFormat="1" applyFont="1" applyFill="1" applyBorder="1" applyAlignment="1">
      <alignment wrapText="1"/>
    </xf>
    <xf numFmtId="166" fontId="24" fillId="0" borderId="0" xfId="173" applyNumberFormat="1" applyFont="1" applyFill="1" applyBorder="1" applyAlignment="1">
      <alignment vertical="top" wrapText="1"/>
    </xf>
    <xf numFmtId="166" fontId="24" fillId="0" borderId="0" xfId="173" applyNumberFormat="1" applyFont="1" applyFill="1" applyBorder="1" applyAlignment="1">
      <alignment wrapText="1"/>
    </xf>
    <xf numFmtId="166" fontId="26" fillId="0" borderId="12" xfId="169" applyNumberFormat="1" applyFont="1" applyFill="1" applyBorder="1" applyAlignment="1">
      <alignment horizontal="center"/>
    </xf>
    <xf numFmtId="166" fontId="10" fillId="0" borderId="13" xfId="124" applyNumberFormat="1" applyBorder="1" applyAlignment="1">
      <alignment wrapText="1"/>
    </xf>
    <xf numFmtId="166" fontId="10" fillId="0" borderId="14" xfId="170" applyNumberFormat="1" applyBorder="1" applyAlignment="1">
      <alignment horizontal="center"/>
    </xf>
    <xf numFmtId="166" fontId="26" fillId="0" borderId="16" xfId="169" applyNumberFormat="1" applyFont="1" applyFill="1" applyBorder="1" applyAlignment="1">
      <alignment horizontal="center"/>
    </xf>
    <xf numFmtId="166" fontId="10" fillId="0" borderId="15" xfId="170" applyNumberFormat="1" applyBorder="1" applyAlignment="1">
      <alignment horizontal="center"/>
    </xf>
    <xf numFmtId="166" fontId="31" fillId="0" borderId="16" xfId="170" applyNumberFormat="1" applyFont="1" applyFill="1" applyBorder="1" applyAlignment="1">
      <alignment horizontal="center" vertical="center" wrapText="1"/>
    </xf>
    <xf numFmtId="166" fontId="31" fillId="0" borderId="24" xfId="170" applyNumberFormat="1" applyFont="1" applyFill="1" applyBorder="1" applyAlignment="1">
      <alignment horizontal="center" vertical="center" wrapText="1"/>
    </xf>
    <xf numFmtId="166" fontId="24" fillId="0" borderId="11" xfId="173" applyNumberFormat="1" applyFont="1" applyFill="1" applyBorder="1" applyAlignment="1">
      <alignment vertical="top" wrapText="1"/>
    </xf>
    <xf numFmtId="166" fontId="10" fillId="0" borderId="22" xfId="170" applyNumberFormat="1" applyBorder="1" applyAlignment="1">
      <alignment horizontal="center"/>
    </xf>
    <xf numFmtId="166" fontId="10" fillId="0" borderId="21" xfId="177" applyNumberFormat="1" applyFill="1" applyBorder="1"/>
    <xf numFmtId="166" fontId="26" fillId="0" borderId="19" xfId="169" applyNumberFormat="1" applyFont="1" applyFill="1" applyBorder="1" applyAlignment="1">
      <alignment horizontal="center" wrapText="1"/>
    </xf>
    <xf numFmtId="166" fontId="24" fillId="0" borderId="0" xfId="170" applyNumberFormat="1" applyFont="1" applyFill="1" applyBorder="1"/>
    <xf numFmtId="166" fontId="10" fillId="0" borderId="0" xfId="170" applyNumberFormat="1" applyBorder="1" applyAlignment="1">
      <alignment horizontal="center"/>
    </xf>
    <xf numFmtId="166" fontId="17" fillId="0" borderId="0" xfId="0" applyFont="1" applyFill="1" applyBorder="1" applyAlignment="1">
      <alignment horizontal="center" vertical="center" wrapText="1"/>
    </xf>
    <xf numFmtId="166" fontId="10" fillId="0" borderId="0" xfId="124" applyNumberFormat="1" applyFill="1" applyBorder="1" applyAlignment="1">
      <alignment wrapText="1"/>
    </xf>
    <xf numFmtId="166" fontId="10" fillId="0" borderId="19" xfId="124" applyNumberFormat="1" applyFill="1" applyBorder="1"/>
    <xf numFmtId="166" fontId="30" fillId="0" borderId="19" xfId="179" applyNumberFormat="1" applyFont="1" applyFill="1" applyBorder="1" applyAlignment="1">
      <alignment horizontal="center" vertical="center" wrapText="1"/>
    </xf>
    <xf numFmtId="166" fontId="30" fillId="0" borderId="20" xfId="179" applyNumberFormat="1" applyFont="1" applyFill="1" applyBorder="1" applyAlignment="1">
      <alignment horizontal="center" vertical="center" wrapText="1"/>
    </xf>
    <xf numFmtId="166" fontId="24" fillId="0" borderId="21" xfId="71" applyFont="1" applyFill="1" applyBorder="1" applyAlignment="1">
      <alignment horizontal="left" wrapText="1"/>
    </xf>
    <xf numFmtId="166" fontId="24" fillId="0" borderId="19" xfId="0" applyFont="1" applyFill="1" applyBorder="1" applyAlignment="1">
      <alignment wrapText="1"/>
    </xf>
    <xf numFmtId="166" fontId="24" fillId="0" borderId="15" xfId="0" applyFont="1" applyFill="1" applyBorder="1"/>
    <xf numFmtId="166" fontId="26" fillId="24" borderId="21" xfId="0" applyFont="1" applyFill="1" applyBorder="1" applyAlignment="1">
      <alignment horizontal="center" vertical="center" wrapText="1"/>
    </xf>
    <xf numFmtId="164" fontId="26" fillId="24" borderId="21" xfId="48" applyNumberFormat="1" applyFont="1" applyFill="1" applyBorder="1" applyAlignment="1">
      <alignment horizontal="center" vertical="center" wrapText="1"/>
    </xf>
    <xf numFmtId="166" fontId="16" fillId="0" borderId="20" xfId="0" applyFont="1" applyBorder="1"/>
    <xf numFmtId="166" fontId="26" fillId="0" borderId="10" xfId="71" applyNumberFormat="1" applyFont="1" applyBorder="1" applyAlignment="1">
      <alignment horizontal="center" vertical="center" wrapText="1"/>
    </xf>
    <xf numFmtId="166" fontId="26" fillId="0" borderId="16" xfId="168" applyFont="1" applyBorder="1" applyAlignment="1">
      <alignment horizontal="center" vertical="center" wrapText="1"/>
    </xf>
    <xf numFmtId="166" fontId="24" fillId="0" borderId="19" xfId="173" applyNumberFormat="1" applyFont="1" applyFill="1" applyBorder="1" applyAlignment="1">
      <alignment horizontal="left"/>
    </xf>
    <xf numFmtId="166" fontId="10" fillId="0" borderId="13" xfId="124" applyNumberFormat="1" applyFill="1" applyBorder="1" applyAlignment="1">
      <alignment wrapText="1"/>
    </xf>
    <xf numFmtId="166" fontId="10" fillId="0" borderId="22" xfId="61" applyBorder="1"/>
    <xf numFmtId="166" fontId="26" fillId="0" borderId="12" xfId="71" applyFont="1" applyFill="1" applyBorder="1" applyAlignment="1">
      <alignment horizontal="center" wrapText="1"/>
    </xf>
    <xf numFmtId="166" fontId="26" fillId="0" borderId="16" xfId="71" applyFont="1" applyFill="1" applyBorder="1" applyAlignment="1">
      <alignment horizontal="center" wrapText="1"/>
    </xf>
    <xf numFmtId="166" fontId="26" fillId="0" borderId="24" xfId="71" applyFont="1" applyFill="1" applyBorder="1" applyAlignment="1">
      <alignment horizontal="center" wrapText="1"/>
    </xf>
    <xf numFmtId="166" fontId="0" fillId="0" borderId="19" xfId="0" applyNumberFormat="1" applyBorder="1"/>
    <xf numFmtId="166" fontId="10" fillId="0" borderId="19" xfId="0" applyNumberFormat="1" applyFont="1" applyBorder="1" applyAlignment="1">
      <alignment wrapText="1"/>
    </xf>
    <xf numFmtId="166" fontId="10" fillId="0" borderId="21" xfId="0" applyFont="1" applyBorder="1" applyAlignment="1">
      <alignment wrapText="1"/>
    </xf>
    <xf numFmtId="166" fontId="10" fillId="0" borderId="20" xfId="0" applyFont="1" applyBorder="1" applyAlignment="1">
      <alignment wrapText="1"/>
    </xf>
    <xf numFmtId="164" fontId="0" fillId="0" borderId="19" xfId="48" applyNumberFormat="1" applyFont="1" applyFill="1" applyBorder="1"/>
    <xf numFmtId="166" fontId="10" fillId="0" borderId="0" xfId="0" applyNumberFormat="1" applyFont="1" applyBorder="1" applyAlignment="1">
      <alignment wrapText="1"/>
    </xf>
    <xf numFmtId="10" fontId="0" fillId="0" borderId="0" xfId="70" applyNumberFormat="1" applyFont="1"/>
    <xf numFmtId="166" fontId="0" fillId="0" borderId="0" xfId="0" applyNumberFormat="1"/>
    <xf numFmtId="166" fontId="26" fillId="0" borderId="19" xfId="71" applyFont="1" applyFill="1" applyBorder="1" applyAlignment="1"/>
    <xf numFmtId="8" fontId="24" fillId="0" borderId="19" xfId="0" applyNumberFormat="1" applyFont="1" applyFill="1" applyBorder="1" applyAlignment="1">
      <alignment horizontal="left" wrapText="1"/>
    </xf>
    <xf numFmtId="37" fontId="37" fillId="0" borderId="19" xfId="0" applyNumberFormat="1" applyFont="1" applyFill="1" applyBorder="1" applyAlignment="1">
      <alignment horizontal="center"/>
    </xf>
    <xf numFmtId="166" fontId="24" fillId="0" borderId="0" xfId="0" applyNumberFormat="1" applyFont="1" applyFill="1" applyBorder="1"/>
    <xf numFmtId="37" fontId="37" fillId="0" borderId="20" xfId="0" applyNumberFormat="1" applyFont="1" applyFill="1" applyBorder="1" applyAlignment="1">
      <alignment horizontal="center"/>
    </xf>
    <xf numFmtId="166" fontId="24" fillId="0" borderId="21" xfId="0" applyFont="1" applyFill="1" applyBorder="1" applyAlignment="1">
      <alignment horizontal="center" wrapText="1"/>
    </xf>
    <xf numFmtId="8" fontId="24" fillId="0" borderId="21" xfId="0" applyNumberFormat="1" applyFont="1" applyFill="1" applyBorder="1" applyAlignment="1">
      <alignment horizontal="left" wrapText="1"/>
    </xf>
    <xf numFmtId="166" fontId="37" fillId="0" borderId="21" xfId="0" applyFont="1" applyFill="1" applyBorder="1" applyAlignment="1">
      <alignment horizontal="center"/>
    </xf>
    <xf numFmtId="166" fontId="24" fillId="0" borderId="20" xfId="71" applyNumberFormat="1" applyFont="1" applyFill="1" applyBorder="1"/>
    <xf numFmtId="166" fontId="26" fillId="0" borderId="19" xfId="168" applyFont="1" applyFill="1" applyBorder="1" applyAlignment="1">
      <alignment horizontal="center" wrapText="1"/>
    </xf>
    <xf numFmtId="166" fontId="24" fillId="0" borderId="20" xfId="60" applyNumberFormat="1" applyFont="1" applyFill="1" applyBorder="1" applyAlignment="1">
      <alignment horizontal="left" wrapText="1"/>
    </xf>
    <xf numFmtId="166" fontId="24" fillId="0" borderId="20" xfId="71" applyNumberFormat="1" applyFont="1" applyFill="1" applyBorder="1" applyAlignment="1">
      <alignment horizontal="left" wrapText="1"/>
    </xf>
    <xf numFmtId="164" fontId="24" fillId="0" borderId="20" xfId="48" applyNumberFormat="1" applyFont="1" applyFill="1" applyBorder="1" applyAlignment="1">
      <alignment horizontal="right" vertical="center" wrapText="1"/>
    </xf>
    <xf numFmtId="166" fontId="24" fillId="0" borderId="21" xfId="168" applyFont="1" applyFill="1" applyBorder="1" applyAlignment="1">
      <alignment horizontal="left" vertical="center" wrapText="1"/>
    </xf>
    <xf numFmtId="167" fontId="35" fillId="24" borderId="18" xfId="0" applyNumberFormat="1" applyFont="1" applyFill="1" applyBorder="1" applyAlignment="1">
      <alignment horizontal="center" vertical="center" wrapText="1"/>
    </xf>
    <xf numFmtId="167" fontId="26" fillId="24" borderId="18" xfId="0" applyNumberFormat="1" applyFont="1" applyFill="1" applyBorder="1" applyAlignment="1">
      <alignment horizontal="center" vertical="center" wrapText="1"/>
    </xf>
    <xf numFmtId="167" fontId="26" fillId="24" borderId="10" xfId="124" applyNumberFormat="1" applyFont="1" applyFill="1" applyBorder="1" applyAlignment="1">
      <alignment horizontal="center" vertical="center" wrapText="1"/>
    </xf>
    <xf numFmtId="167" fontId="26" fillId="24" borderId="18" xfId="124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10" fillId="0" borderId="20" xfId="0" applyNumberFormat="1" applyFont="1" applyBorder="1"/>
    <xf numFmtId="167" fontId="10" fillId="0" borderId="20" xfId="0" applyNumberFormat="1" applyFont="1" applyBorder="1" applyAlignment="1">
      <alignment wrapText="1"/>
    </xf>
    <xf numFmtId="167" fontId="10" fillId="0" borderId="19" xfId="183" applyNumberFormat="1" applyBorder="1"/>
    <xf numFmtId="167" fontId="10" fillId="0" borderId="20" xfId="183" applyNumberFormat="1" applyBorder="1"/>
    <xf numFmtId="167" fontId="10" fillId="0" borderId="19" xfId="0" applyNumberFormat="1" applyFont="1" applyBorder="1" applyAlignment="1">
      <alignment horizontal="center"/>
    </xf>
    <xf numFmtId="167" fontId="0" fillId="0" borderId="20" xfId="0" applyNumberFormat="1" applyBorder="1"/>
    <xf numFmtId="167" fontId="10" fillId="0" borderId="20" xfId="0" applyNumberFormat="1" applyFont="1" applyBorder="1" applyAlignment="1">
      <alignment horizontal="center"/>
    </xf>
    <xf numFmtId="167" fontId="24" fillId="0" borderId="20" xfId="71" applyNumberFormat="1" applyFont="1" applyFill="1" applyBorder="1" applyAlignment="1">
      <alignment wrapText="1"/>
    </xf>
    <xf numFmtId="167" fontId="0" fillId="0" borderId="21" xfId="0" applyNumberFormat="1" applyBorder="1"/>
    <xf numFmtId="167" fontId="24" fillId="0" borderId="21" xfId="71" applyNumberFormat="1" applyFont="1" applyFill="1" applyBorder="1" applyAlignment="1">
      <alignment wrapText="1"/>
    </xf>
    <xf numFmtId="167" fontId="10" fillId="0" borderId="21" xfId="183" applyNumberFormat="1" applyBorder="1"/>
    <xf numFmtId="167" fontId="10" fillId="0" borderId="21" xfId="0" applyNumberFormat="1" applyFont="1" applyBorder="1" applyAlignment="1">
      <alignment horizontal="center"/>
    </xf>
    <xf numFmtId="167" fontId="26" fillId="0" borderId="19" xfId="168" applyNumberFormat="1" applyFont="1" applyFill="1" applyBorder="1" applyAlignment="1">
      <alignment horizontal="center"/>
    </xf>
    <xf numFmtId="167" fontId="31" fillId="0" borderId="20" xfId="0" applyNumberFormat="1" applyFont="1" applyFill="1" applyBorder="1" applyAlignment="1">
      <alignment horizontal="center" vertical="center" wrapText="1"/>
    </xf>
    <xf numFmtId="167" fontId="0" fillId="0" borderId="21" xfId="0" applyNumberFormat="1" applyFill="1" applyBorder="1"/>
    <xf numFmtId="167" fontId="0" fillId="0" borderId="20" xfId="0" applyNumberFormat="1" applyFill="1" applyBorder="1"/>
    <xf numFmtId="167" fontId="10" fillId="0" borderId="19" xfId="0" applyNumberFormat="1" applyFont="1" applyBorder="1"/>
    <xf numFmtId="167" fontId="10" fillId="0" borderId="19" xfId="0" applyNumberFormat="1" applyFont="1" applyBorder="1" applyAlignment="1">
      <alignment wrapText="1"/>
    </xf>
    <xf numFmtId="164" fontId="0" fillId="0" borderId="19" xfId="48" applyNumberFormat="1" applyFont="1" applyBorder="1"/>
    <xf numFmtId="167" fontId="24" fillId="0" borderId="20" xfId="49131" applyFont="1" applyBorder="1" applyAlignment="1">
      <alignment horizontal="left" vertical="center" wrapText="1"/>
    </xf>
    <xf numFmtId="167" fontId="24" fillId="0" borderId="20" xfId="0" applyNumberFormat="1" applyFont="1" applyBorder="1"/>
    <xf numFmtId="166" fontId="24" fillId="0" borderId="21" xfId="168" applyFont="1" applyFill="1" applyBorder="1" applyAlignment="1">
      <alignment horizontal="left" vertical="center"/>
    </xf>
    <xf numFmtId="167" fontId="26" fillId="0" borderId="16" xfId="49131" applyFont="1" applyBorder="1" applyAlignment="1">
      <alignment horizontal="center" vertical="center" wrapText="1"/>
    </xf>
    <xf numFmtId="167" fontId="24" fillId="0" borderId="19" xfId="49131" applyFont="1" applyBorder="1" applyAlignment="1">
      <alignment horizontal="left" vertical="center" wrapText="1"/>
    </xf>
    <xf numFmtId="167" fontId="0" fillId="0" borderId="19" xfId="0" applyNumberFormat="1" applyBorder="1" applyAlignment="1">
      <alignment horizontal="center"/>
    </xf>
    <xf numFmtId="167" fontId="35" fillId="0" borderId="20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/>
    <xf numFmtId="167" fontId="0" fillId="0" borderId="20" xfId="0" applyNumberFormat="1" applyBorder="1" applyAlignment="1">
      <alignment horizontal="center"/>
    </xf>
    <xf numFmtId="167" fontId="24" fillId="0" borderId="20" xfId="60" applyNumberFormat="1" applyFont="1" applyFill="1" applyBorder="1" applyAlignment="1">
      <alignment horizontal="left" vertical="center" wrapText="1"/>
    </xf>
    <xf numFmtId="167" fontId="24" fillId="0" borderId="20" xfId="49131" applyFont="1" applyBorder="1" applyAlignment="1">
      <alignment horizontal="left"/>
    </xf>
    <xf numFmtId="167" fontId="24" fillId="0" borderId="20" xfId="49131" applyFont="1" applyBorder="1" applyAlignment="1">
      <alignment horizontal="left" wrapText="1"/>
    </xf>
    <xf numFmtId="167" fontId="24" fillId="0" borderId="20" xfId="60" applyNumberFormat="1" applyFont="1" applyBorder="1" applyAlignment="1">
      <alignment horizontal="left" wrapText="1"/>
    </xf>
    <xf numFmtId="167" fontId="24" fillId="0" borderId="20" xfId="64" applyNumberFormat="1" applyFont="1" applyFill="1" applyBorder="1" applyAlignment="1">
      <alignment horizontal="left" wrapText="1"/>
    </xf>
    <xf numFmtId="167" fontId="24" fillId="0" borderId="20" xfId="49131" applyFont="1" applyBorder="1" applyAlignment="1">
      <alignment wrapText="1"/>
    </xf>
    <xf numFmtId="167" fontId="16" fillId="29" borderId="20" xfId="105" applyNumberFormat="1" applyFont="1" applyFill="1" applyBorder="1" applyAlignment="1">
      <alignment wrapText="1"/>
    </xf>
    <xf numFmtId="167" fontId="10" fillId="0" borderId="0" xfId="67" applyNumberFormat="1"/>
    <xf numFmtId="167" fontId="10" fillId="0" borderId="16" xfId="67" applyNumberFormat="1" applyBorder="1"/>
    <xf numFmtId="167" fontId="10" fillId="0" borderId="15" xfId="67" applyNumberFormat="1" applyBorder="1"/>
    <xf numFmtId="167" fontId="10" fillId="0" borderId="20" xfId="67" applyNumberFormat="1" applyBorder="1" applyAlignment="1">
      <alignment horizontal="center"/>
    </xf>
    <xf numFmtId="167" fontId="10" fillId="0" borderId="16" xfId="67" applyNumberFormat="1" applyFill="1" applyBorder="1"/>
    <xf numFmtId="167" fontId="10" fillId="0" borderId="15" xfId="67" applyNumberFormat="1" applyFill="1" applyBorder="1"/>
    <xf numFmtId="167" fontId="10" fillId="0" borderId="0" xfId="67" applyNumberFormat="1" applyFill="1"/>
    <xf numFmtId="167" fontId="1" fillId="0" borderId="16" xfId="106" applyNumberFormat="1" applyFont="1" applyBorder="1"/>
    <xf numFmtId="164" fontId="1" fillId="0" borderId="15" xfId="106" applyNumberFormat="1" applyFont="1" applyBorder="1"/>
    <xf numFmtId="167" fontId="1" fillId="0" borderId="0" xfId="106" applyNumberFormat="1" applyFont="1" applyBorder="1"/>
    <xf numFmtId="167" fontId="1" fillId="0" borderId="0" xfId="106" applyNumberFormat="1" applyFont="1"/>
    <xf numFmtId="167" fontId="1" fillId="0" borderId="16" xfId="106" applyNumberFormat="1" applyFont="1" applyFill="1" applyBorder="1"/>
    <xf numFmtId="164" fontId="1" fillId="0" borderId="15" xfId="106" applyNumberFormat="1" applyFont="1" applyFill="1" applyBorder="1"/>
    <xf numFmtId="167" fontId="1" fillId="0" borderId="0" xfId="106" applyNumberFormat="1" applyFont="1" applyFill="1" applyBorder="1"/>
    <xf numFmtId="166" fontId="24" fillId="0" borderId="20" xfId="65" applyNumberFormat="1" applyFont="1" applyFill="1" applyBorder="1"/>
    <xf numFmtId="166" fontId="10" fillId="0" borderId="11" xfId="61" applyBorder="1"/>
    <xf numFmtId="166" fontId="10" fillId="0" borderId="21" xfId="61" applyBorder="1" applyAlignment="1">
      <alignment horizontal="center"/>
    </xf>
    <xf numFmtId="166" fontId="14" fillId="24" borderId="12" xfId="0" applyFont="1" applyFill="1" applyBorder="1" applyAlignment="1">
      <alignment horizontal="center" vertical="center" wrapText="1"/>
    </xf>
    <xf numFmtId="166" fontId="34" fillId="24" borderId="14" xfId="0" applyFont="1" applyFill="1" applyBorder="1" applyAlignment="1">
      <alignment horizontal="center" vertical="center" wrapText="1"/>
    </xf>
    <xf numFmtId="166" fontId="0" fillId="0" borderId="16" xfId="0" applyBorder="1" applyAlignment="1">
      <alignment horizontal="center" vertical="center" wrapText="1"/>
    </xf>
    <xf numFmtId="166" fontId="0" fillId="0" borderId="15" xfId="0" applyBorder="1" applyAlignment="1">
      <alignment horizontal="center" vertical="center" wrapText="1"/>
    </xf>
    <xf numFmtId="166" fontId="23" fillId="24" borderId="10" xfId="176" applyNumberFormat="1" applyFont="1" applyFill="1" applyBorder="1" applyAlignment="1">
      <alignment horizontal="center" vertical="center" wrapText="1"/>
    </xf>
    <xf numFmtId="166" fontId="23" fillId="24" borderId="23" xfId="176" applyNumberFormat="1" applyFont="1" applyFill="1" applyBorder="1" applyAlignment="1">
      <alignment horizontal="center" vertical="center" wrapText="1"/>
    </xf>
    <xf numFmtId="166" fontId="23" fillId="24" borderId="13" xfId="176" applyNumberFormat="1" applyFont="1" applyFill="1" applyBorder="1" applyAlignment="1">
      <alignment horizontal="center" vertical="center" wrapText="1"/>
    </xf>
    <xf numFmtId="166" fontId="23" fillId="24" borderId="25" xfId="176" applyNumberFormat="1" applyFont="1" applyFill="1" applyBorder="1" applyAlignment="1">
      <alignment horizontal="center" vertical="center" wrapText="1"/>
    </xf>
    <xf numFmtId="166" fontId="24" fillId="0" borderId="24" xfId="65" applyFont="1" applyBorder="1" applyAlignment="1">
      <alignment horizontal="center" wrapText="1"/>
    </xf>
    <xf numFmtId="166" fontId="24" fillId="0" borderId="11" xfId="65" applyFont="1" applyBorder="1" applyAlignment="1">
      <alignment horizontal="center" wrapText="1"/>
    </xf>
    <xf numFmtId="166" fontId="24" fillId="0" borderId="22" xfId="65" applyFont="1" applyBorder="1" applyAlignment="1">
      <alignment horizontal="center" wrapText="1"/>
    </xf>
    <xf numFmtId="166" fontId="26" fillId="24" borderId="10" xfId="176" applyNumberFormat="1" applyFont="1" applyFill="1" applyBorder="1" applyAlignment="1">
      <alignment horizontal="center" vertical="center" wrapText="1"/>
    </xf>
    <xf numFmtId="166" fontId="26" fillId="24" borderId="23" xfId="176" applyNumberFormat="1" applyFont="1" applyFill="1" applyBorder="1" applyAlignment="1">
      <alignment horizontal="center" vertical="center" wrapText="1"/>
    </xf>
    <xf numFmtId="166" fontId="26" fillId="24" borderId="13" xfId="176" applyNumberFormat="1" applyFont="1" applyFill="1" applyBorder="1" applyAlignment="1">
      <alignment horizontal="center" vertical="center" wrapText="1"/>
    </xf>
    <xf numFmtId="166" fontId="26" fillId="24" borderId="25" xfId="176" applyNumberFormat="1" applyFont="1" applyFill="1" applyBorder="1" applyAlignment="1">
      <alignment horizontal="center" vertical="center" wrapText="1"/>
    </xf>
    <xf numFmtId="166" fontId="26" fillId="24" borderId="10" xfId="176" applyNumberFormat="1" applyFont="1" applyFill="1" applyBorder="1" applyAlignment="1">
      <alignment horizontal="center"/>
    </xf>
    <xf numFmtId="166" fontId="26" fillId="24" borderId="23" xfId="176" applyNumberFormat="1" applyFont="1" applyFill="1" applyBorder="1" applyAlignment="1">
      <alignment horizontal="center"/>
    </xf>
    <xf numFmtId="166" fontId="26" fillId="24" borderId="25" xfId="176" applyNumberFormat="1" applyFont="1" applyFill="1" applyBorder="1" applyAlignment="1">
      <alignment horizontal="center"/>
    </xf>
    <xf numFmtId="166" fontId="26" fillId="24" borderId="12" xfId="65" applyFont="1" applyFill="1" applyBorder="1" applyAlignment="1">
      <alignment horizontal="center"/>
    </xf>
    <xf numFmtId="166" fontId="26" fillId="24" borderId="13" xfId="65" applyFont="1" applyFill="1" applyBorder="1" applyAlignment="1">
      <alignment horizontal="center"/>
    </xf>
    <xf numFmtId="166" fontId="26" fillId="24" borderId="14" xfId="65" applyFont="1" applyFill="1" applyBorder="1" applyAlignment="1">
      <alignment horizontal="center"/>
    </xf>
    <xf numFmtId="166" fontId="24" fillId="0" borderId="12" xfId="65" applyFont="1" applyBorder="1" applyAlignment="1">
      <alignment horizontal="center" wrapText="1"/>
    </xf>
    <xf numFmtId="166" fontId="24" fillId="0" borderId="13" xfId="65" applyFont="1" applyBorder="1" applyAlignment="1">
      <alignment horizontal="center" wrapText="1"/>
    </xf>
    <xf numFmtId="166" fontId="24" fillId="0" borderId="14" xfId="65" applyFont="1" applyBorder="1" applyAlignment="1">
      <alignment horizontal="center" wrapText="1"/>
    </xf>
    <xf numFmtId="166" fontId="24" fillId="0" borderId="16" xfId="65" applyFont="1" applyBorder="1" applyAlignment="1">
      <alignment horizontal="center" wrapText="1"/>
    </xf>
    <xf numFmtId="166" fontId="24" fillId="0" borderId="0" xfId="65" applyFont="1" applyBorder="1" applyAlignment="1">
      <alignment horizontal="center" wrapText="1"/>
    </xf>
    <xf numFmtId="166" fontId="24" fillId="0" borderId="15" xfId="65" applyFont="1" applyBorder="1" applyAlignment="1">
      <alignment horizontal="center" wrapText="1"/>
    </xf>
    <xf numFmtId="166" fontId="23" fillId="24" borderId="26" xfId="65" applyFont="1" applyFill="1" applyBorder="1" applyAlignment="1">
      <alignment horizontal="center"/>
    </xf>
    <xf numFmtId="166" fontId="23" fillId="24" borderId="27" xfId="65" applyFont="1" applyFill="1" applyBorder="1" applyAlignment="1">
      <alignment horizontal="center"/>
    </xf>
    <xf numFmtId="166" fontId="23" fillId="24" borderId="28" xfId="65" applyFont="1" applyFill="1" applyBorder="1" applyAlignment="1">
      <alignment horizontal="center"/>
    </xf>
    <xf numFmtId="166" fontId="23" fillId="24" borderId="10" xfId="176" applyNumberFormat="1" applyFont="1" applyFill="1" applyBorder="1" applyAlignment="1">
      <alignment horizontal="center"/>
    </xf>
    <xf numFmtId="166" fontId="23" fillId="24" borderId="23" xfId="176" applyNumberFormat="1" applyFont="1" applyFill="1" applyBorder="1" applyAlignment="1">
      <alignment horizontal="center"/>
    </xf>
    <xf numFmtId="166" fontId="23" fillId="24" borderId="25" xfId="176" applyNumberFormat="1" applyFont="1" applyFill="1" applyBorder="1" applyAlignment="1">
      <alignment horizontal="center"/>
    </xf>
    <xf numFmtId="166" fontId="78" fillId="33" borderId="10" xfId="183" applyNumberFormat="1" applyFont="1" applyFill="1" applyBorder="1" applyAlignment="1">
      <alignment horizontal="center" vertical="center" wrapText="1"/>
    </xf>
    <xf numFmtId="166" fontId="0" fillId="0" borderId="23" xfId="0" applyBorder="1"/>
    <xf numFmtId="166" fontId="0" fillId="0" borderId="25" xfId="0" applyBorder="1"/>
    <xf numFmtId="166" fontId="78" fillId="33" borderId="23" xfId="183" applyNumberFormat="1" applyFont="1" applyFill="1" applyBorder="1" applyAlignment="1">
      <alignment horizontal="center" vertical="center" wrapText="1"/>
    </xf>
    <xf numFmtId="166" fontId="78" fillId="33" borderId="25" xfId="183" applyNumberFormat="1" applyFont="1" applyFill="1" applyBorder="1" applyAlignment="1">
      <alignment horizontal="center" vertical="center" wrapText="1"/>
    </xf>
    <xf numFmtId="166" fontId="70" fillId="30" borderId="0" xfId="172" applyNumberFormat="1" applyFont="1" applyFill="1" applyAlignment="1">
      <alignment horizontal="center"/>
    </xf>
    <xf numFmtId="166" fontId="69" fillId="27" borderId="0" xfId="172" applyNumberFormat="1" applyFont="1" applyFill="1" applyAlignment="1">
      <alignment horizontal="center"/>
    </xf>
    <xf numFmtId="166" fontId="18" fillId="25" borderId="10" xfId="173" applyNumberFormat="1" applyFont="1" applyFill="1" applyBorder="1" applyAlignment="1">
      <alignment horizontal="left" vertical="center"/>
    </xf>
    <xf numFmtId="166" fontId="18" fillId="25" borderId="25" xfId="173" applyNumberFormat="1" applyFont="1" applyFill="1" applyBorder="1" applyAlignment="1">
      <alignment horizontal="left" vertical="center"/>
    </xf>
    <xf numFmtId="166" fontId="70" fillId="30" borderId="0" xfId="168" applyNumberFormat="1" applyFont="1" applyFill="1" applyAlignment="1">
      <alignment horizontal="center"/>
    </xf>
    <xf numFmtId="166" fontId="69" fillId="27" borderId="0" xfId="168" applyNumberFormat="1" applyFont="1" applyFill="1" applyAlignment="1">
      <alignment horizontal="center"/>
    </xf>
    <xf numFmtId="166" fontId="18" fillId="25" borderId="10" xfId="169" applyNumberFormat="1" applyFont="1" applyFill="1" applyBorder="1" applyAlignment="1">
      <alignment horizontal="left" vertical="center"/>
    </xf>
    <xf numFmtId="166" fontId="18" fillId="25" borderId="25" xfId="169" applyNumberFormat="1" applyFont="1" applyFill="1" applyBorder="1" applyAlignment="1">
      <alignment horizontal="left" vertical="center"/>
    </xf>
    <xf numFmtId="166" fontId="18" fillId="25" borderId="10" xfId="71" applyFont="1" applyFill="1" applyBorder="1" applyAlignment="1">
      <alignment horizontal="left" vertical="center"/>
    </xf>
    <xf numFmtId="166" fontId="44" fillId="25" borderId="25" xfId="71" applyFont="1" applyFill="1" applyBorder="1" applyAlignment="1">
      <alignment horizontal="left" vertical="center"/>
    </xf>
    <xf numFmtId="166" fontId="18" fillId="25" borderId="10" xfId="0" applyFont="1" applyFill="1" applyBorder="1" applyAlignment="1">
      <alignment horizontal="left" vertical="center"/>
    </xf>
    <xf numFmtId="166" fontId="44" fillId="25" borderId="25" xfId="0" applyFont="1" applyFill="1" applyBorder="1" applyAlignment="1">
      <alignment horizontal="left" vertical="center"/>
    </xf>
    <xf numFmtId="166" fontId="28" fillId="0" borderId="0" xfId="71" applyFont="1" applyAlignment="1">
      <alignment horizontal="left" indent="23"/>
    </xf>
    <xf numFmtId="166" fontId="70" fillId="30" borderId="0" xfId="71" applyFont="1" applyFill="1" applyAlignment="1">
      <alignment horizontal="center"/>
    </xf>
    <xf numFmtId="166" fontId="69" fillId="27" borderId="0" xfId="71" applyFont="1" applyFill="1" applyAlignment="1">
      <alignment horizontal="center"/>
    </xf>
    <xf numFmtId="166" fontId="28" fillId="0" borderId="0" xfId="71" applyFont="1" applyAlignment="1">
      <alignment horizontal="center"/>
    </xf>
    <xf numFmtId="166" fontId="44" fillId="25" borderId="10" xfId="71" applyFont="1" applyFill="1" applyBorder="1" applyAlignment="1">
      <alignment horizontal="left" vertical="center"/>
    </xf>
    <xf numFmtId="166" fontId="44" fillId="25" borderId="23" xfId="71" applyFont="1" applyFill="1" applyBorder="1" applyAlignment="1">
      <alignment horizontal="left" vertical="center"/>
    </xf>
    <xf numFmtId="166" fontId="18" fillId="25" borderId="25" xfId="71" applyFont="1" applyFill="1" applyBorder="1" applyAlignment="1">
      <alignment horizontal="left" vertical="center"/>
    </xf>
    <xf numFmtId="166" fontId="23" fillId="24" borderId="21" xfId="62" applyFont="1" applyFill="1" applyBorder="1" applyAlignment="1">
      <alignment horizontal="center" vertical="center" wrapText="1"/>
    </xf>
    <xf numFmtId="166" fontId="23" fillId="24" borderId="10" xfId="71" applyFont="1" applyFill="1" applyBorder="1" applyAlignment="1">
      <alignment horizontal="center" vertical="center" wrapText="1"/>
    </xf>
    <xf numFmtId="166" fontId="23" fillId="24" borderId="23" xfId="71" applyFont="1" applyFill="1" applyBorder="1" applyAlignment="1">
      <alignment horizontal="center" vertical="center" wrapText="1"/>
    </xf>
    <xf numFmtId="166" fontId="23" fillId="24" borderId="25" xfId="71" applyFont="1" applyFill="1" applyBorder="1" applyAlignment="1">
      <alignment horizontal="center" vertical="center" wrapText="1"/>
    </xf>
    <xf numFmtId="166" fontId="23" fillId="24" borderId="10" xfId="61" applyNumberFormat="1" applyFont="1" applyFill="1" applyBorder="1" applyAlignment="1">
      <alignment horizontal="center"/>
    </xf>
    <xf numFmtId="166" fontId="23" fillId="24" borderId="23" xfId="61" applyNumberFormat="1" applyFont="1" applyFill="1" applyBorder="1" applyAlignment="1">
      <alignment horizontal="center"/>
    </xf>
    <xf numFmtId="166" fontId="23" fillId="24" borderId="10" xfId="61" applyFont="1" applyFill="1" applyBorder="1" applyAlignment="1">
      <alignment horizontal="center" vertical="center"/>
    </xf>
    <xf numFmtId="166" fontId="23" fillId="24" borderId="23" xfId="61" applyFont="1" applyFill="1" applyBorder="1" applyAlignment="1">
      <alignment horizontal="center" vertical="center"/>
    </xf>
    <xf numFmtId="166" fontId="23" fillId="24" borderId="25" xfId="61" applyFont="1" applyFill="1" applyBorder="1" applyAlignment="1">
      <alignment horizontal="center" vertical="center"/>
    </xf>
    <xf numFmtId="166" fontId="22" fillId="24" borderId="24" xfId="61" applyFont="1" applyFill="1" applyBorder="1" applyAlignment="1">
      <alignment horizontal="center" vertical="center"/>
    </xf>
    <xf numFmtId="166" fontId="22" fillId="24" borderId="11" xfId="61" applyFont="1" applyFill="1" applyBorder="1" applyAlignment="1">
      <alignment horizontal="center" vertical="center"/>
    </xf>
    <xf numFmtId="166" fontId="22" fillId="24" borderId="22" xfId="61" applyFont="1" applyFill="1" applyBorder="1" applyAlignment="1">
      <alignment horizontal="center" vertical="center"/>
    </xf>
    <xf numFmtId="166" fontId="23" fillId="24" borderId="12" xfId="61" applyFont="1" applyFill="1" applyBorder="1" applyAlignment="1">
      <alignment horizontal="center" vertical="center"/>
    </xf>
    <xf numFmtId="166" fontId="23" fillId="24" borderId="13" xfId="61" applyFont="1" applyFill="1" applyBorder="1" applyAlignment="1">
      <alignment horizontal="center" vertical="center"/>
    </xf>
    <xf numFmtId="166" fontId="23" fillId="24" borderId="14" xfId="61" applyFont="1" applyFill="1" applyBorder="1" applyAlignment="1">
      <alignment horizontal="center" vertical="center"/>
    </xf>
    <xf numFmtId="166" fontId="23" fillId="24" borderId="24" xfId="61" applyFont="1" applyFill="1" applyBorder="1" applyAlignment="1">
      <alignment horizontal="center"/>
    </xf>
    <xf numFmtId="166" fontId="23" fillId="24" borderId="11" xfId="61" applyFont="1" applyFill="1" applyBorder="1" applyAlignment="1">
      <alignment horizontal="center"/>
    </xf>
    <xf numFmtId="166" fontId="23" fillId="24" borderId="22" xfId="61" applyFont="1" applyFill="1" applyBorder="1" applyAlignment="1">
      <alignment horizontal="center"/>
    </xf>
    <xf numFmtId="166" fontId="23" fillId="24" borderId="24" xfId="61" applyFont="1" applyFill="1" applyBorder="1" applyAlignment="1">
      <alignment horizontal="center" vertical="center"/>
    </xf>
    <xf numFmtId="166" fontId="23" fillId="24" borderId="11" xfId="61" applyFont="1" applyFill="1" applyBorder="1" applyAlignment="1">
      <alignment horizontal="center" vertical="center"/>
    </xf>
    <xf numFmtId="166" fontId="23" fillId="24" borderId="22" xfId="61" applyFont="1" applyFill="1" applyBorder="1" applyAlignment="1">
      <alignment horizontal="center" vertical="center"/>
    </xf>
    <xf numFmtId="166" fontId="23" fillId="24" borderId="10" xfId="65" applyFont="1" applyFill="1" applyBorder="1" applyAlignment="1">
      <alignment horizontal="center" wrapText="1"/>
    </xf>
    <xf numFmtId="166" fontId="23" fillId="24" borderId="23" xfId="65" applyFont="1" applyFill="1" applyBorder="1" applyAlignment="1">
      <alignment horizontal="center" wrapText="1"/>
    </xf>
    <xf numFmtId="166" fontId="23" fillId="24" borderId="25" xfId="65" applyFont="1" applyFill="1" applyBorder="1" applyAlignment="1">
      <alignment horizontal="center" wrapText="1"/>
    </xf>
    <xf numFmtId="166" fontId="23" fillId="24" borderId="24" xfId="65" applyFont="1" applyFill="1" applyBorder="1" applyAlignment="1">
      <alignment horizontal="center" vertical="center"/>
    </xf>
    <xf numFmtId="166" fontId="23" fillId="24" borderId="11" xfId="65" applyFont="1" applyFill="1" applyBorder="1" applyAlignment="1">
      <alignment horizontal="center" vertical="center"/>
    </xf>
    <xf numFmtId="166" fontId="23" fillId="24" borderId="22" xfId="65" applyFont="1" applyFill="1" applyBorder="1" applyAlignment="1">
      <alignment horizontal="center" vertical="center"/>
    </xf>
    <xf numFmtId="166" fontId="73" fillId="0" borderId="0" xfId="0" applyFont="1" applyAlignment="1">
      <alignment horizontal="center" vertical="center" wrapText="1"/>
    </xf>
    <xf numFmtId="166" fontId="10" fillId="0" borderId="0" xfId="63" applyFont="1" applyAlignment="1">
      <alignment horizontal="center" vertical="center" wrapText="1"/>
    </xf>
    <xf numFmtId="166" fontId="68" fillId="26" borderId="24" xfId="106" applyFont="1" applyFill="1" applyBorder="1" applyAlignment="1">
      <alignment horizontal="center" vertical="center" wrapText="1"/>
    </xf>
    <xf numFmtId="166" fontId="68" fillId="26" borderId="22" xfId="106" applyFont="1" applyFill="1" applyBorder="1" applyAlignment="1">
      <alignment horizontal="center" vertical="center" wrapText="1"/>
    </xf>
    <xf numFmtId="166" fontId="16" fillId="0" borderId="10" xfId="105" applyFont="1" applyBorder="1" applyAlignment="1">
      <alignment horizontal="center" wrapText="1"/>
    </xf>
    <xf numFmtId="166" fontId="16" fillId="0" borderId="23" xfId="105" applyFont="1" applyBorder="1" applyAlignment="1">
      <alignment horizontal="center" wrapText="1"/>
    </xf>
    <xf numFmtId="166" fontId="16" fillId="0" borderId="25" xfId="105" applyFont="1" applyBorder="1" applyAlignment="1">
      <alignment horizontal="center" wrapText="1"/>
    </xf>
    <xf numFmtId="166" fontId="23" fillId="0" borderId="10" xfId="63" applyFont="1" applyBorder="1" applyAlignment="1">
      <alignment horizontal="center"/>
    </xf>
    <xf numFmtId="166" fontId="23" fillId="0" borderId="23" xfId="63" applyFont="1" applyBorder="1" applyAlignment="1">
      <alignment horizontal="center"/>
    </xf>
    <xf numFmtId="166" fontId="23" fillId="0" borderId="25" xfId="63" applyFont="1" applyBorder="1" applyAlignment="1">
      <alignment horizontal="center"/>
    </xf>
  </cellXfs>
  <cellStyles count="49132">
    <cellStyle name="_121908 New Co-Term" xfId="1"/>
    <cellStyle name="_121908 New Co-Term 2" xfId="1283"/>
    <cellStyle name="_121908 New Co-Term 3" xfId="1411"/>
    <cellStyle name="_121908 New Co-Term 4" xfId="197"/>
    <cellStyle name="_ATC Training Price List Apr 16 2008" xfId="2"/>
    <cellStyle name="_ATC Training Price List Apr 16 2008 2" xfId="1284"/>
    <cellStyle name="_ATC Training Price List Apr 16 2008 3" xfId="1412"/>
    <cellStyle name="_ATC Training Price List Apr 16 2008 4" xfId="198"/>
    <cellStyle name="_Book3" xfId="3"/>
    <cellStyle name="_Book3 2" xfId="1285"/>
    <cellStyle name="_Book3 3" xfId="1413"/>
    <cellStyle name="_Book3 4" xfId="199"/>
    <cellStyle name="_Complete L3 Model" xfId="4"/>
    <cellStyle name="_Complete L3 Model 2" xfId="1286"/>
    <cellStyle name="_Complete L3 Model 3" xfId="1414"/>
    <cellStyle name="_Complete L3 Model 4" xfId="200"/>
    <cellStyle name="_FDBS PriceList 6 13 08" xfId="5"/>
    <cellStyle name="_FDBS PriceList 6 13 08 2" xfId="1287"/>
    <cellStyle name="_FDBS PriceList 6 13 08 3" xfId="1415"/>
    <cellStyle name="_FDBS PriceList 6 13 08 4" xfId="201"/>
    <cellStyle name="_FG-30B Global Price List July 16 2008" xfId="6"/>
    <cellStyle name="_FG-30B Global Price List July 16 2008 2" xfId="1288"/>
    <cellStyle name="_FG-30B Global Price List July 16 2008 3" xfId="1416"/>
    <cellStyle name="_FG-30B Global Price List July 16 2008 4" xfId="202"/>
    <cellStyle name="_FortiClient" xfId="7"/>
    <cellStyle name="_FortiClient 2" xfId="1289"/>
    <cellStyle name="_FortiClient 3" xfId="1417"/>
    <cellStyle name="_FortiClient 4" xfId="1552"/>
    <cellStyle name="_FortiClient 5" xfId="203"/>
    <cellStyle name="_Fortinet 24x7 Bundles" xfId="8"/>
    <cellStyle name="_Fortinet 24x7 Bundles 2" xfId="1290"/>
    <cellStyle name="_Fortinet 24x7 Bundles 3" xfId="1418"/>
    <cellStyle name="_Fortinet 24x7 Bundles 4" xfId="204"/>
    <cellStyle name="_Fortinet FDBS PriceList 8 12 08" xfId="9"/>
    <cellStyle name="_Fortinet FDBS PriceList 8 12 08 2" xfId="1291"/>
    <cellStyle name="_Fortinet FDBS PriceList 8 12 08 3" xfId="1419"/>
    <cellStyle name="_Fortinet FDBS PriceList 8 12 08 4" xfId="205"/>
    <cellStyle name="_IRF Forticlient Q308 Security Suite Business Model change with phone support" xfId="10"/>
    <cellStyle name="_IRF Forticlient Q308 Security Suite Business Model change with phone support 2" xfId="1292"/>
    <cellStyle name="_IRF Forticlient Q308 Security Suite Business Model change with phone support 3" xfId="1420"/>
    <cellStyle name="_IRF Forticlient Q308 Security Suite Business Model change with phone support 4" xfId="206"/>
    <cellStyle name="_L3 China support pricing 12 15 08" xfId="11"/>
    <cellStyle name="_L3 China support pricing 12 15 08 2" xfId="1293"/>
    <cellStyle name="_L3 China support pricing 12 15 08 3" xfId="1421"/>
    <cellStyle name="_L3 China support pricing 12 15 08 4" xfId="207"/>
    <cellStyle name="_non published Pricelist 051109" xfId="12"/>
    <cellStyle name="_non published Pricelist 051109 2" xfId="1294"/>
    <cellStyle name="_non published Pricelist 051109 3" xfId="1422"/>
    <cellStyle name="_non published Pricelist 051109 4" xfId="1553"/>
    <cellStyle name="_non published Pricelist 051109 5" xfId="208"/>
    <cellStyle name="_non published Pricelist 051109 with COGS" xfId="108"/>
    <cellStyle name="_non published Pricelist 051109 with COGS 2" xfId="1364"/>
    <cellStyle name="_non published Pricelist 051109 with COGS 3" xfId="1497"/>
    <cellStyle name="_non published Pricelist 051109 with COGS 4" xfId="1560"/>
    <cellStyle name="_non published Pricelist 051109 with COGS 5" xfId="283"/>
    <cellStyle name="_non published Pricelist 051909 with COGS" xfId="82"/>
    <cellStyle name="_non published Pricelist 051909 with COGS 2" xfId="1346"/>
    <cellStyle name="_non published Pricelist 051909 with COGS 3" xfId="1477"/>
    <cellStyle name="_non published Pricelist 051909 with COGS 4" xfId="1556"/>
    <cellStyle name="_non published Pricelist 051909 with COGS 5" xfId="264"/>
    <cellStyle name="_non published Pricelist 121708" xfId="13"/>
    <cellStyle name="_non published Pricelist 121708 2" xfId="1295"/>
    <cellStyle name="_non published Pricelist 121708 3" xfId="1423"/>
    <cellStyle name="_non published Pricelist 121708 4" xfId="1554"/>
    <cellStyle name="_non published Pricelist 121708 5" xfId="209"/>
    <cellStyle name="_proposed changes tab" xfId="14"/>
    <cellStyle name="_proposed changes tab 2" xfId="1296"/>
    <cellStyle name="_proposed changes tab 3" xfId="1424"/>
    <cellStyle name="_proposed changes tab 4" xfId="210"/>
    <cellStyle name="_ProProtect and FortiGuard Low-End for Japan&amp;Korea" xfId="15"/>
    <cellStyle name="_ProProtect and FortiGuard Low-End for Japan&amp;Korea 2" xfId="1297"/>
    <cellStyle name="_ProProtect and FortiGuard Low-End for Japan&amp;Korea 3" xfId="1425"/>
    <cellStyle name="_ProProtect and FortiGuard Low-End for Japan&amp;Korea 4" xfId="211"/>
    <cellStyle name="_ProService" xfId="16"/>
    <cellStyle name="_ProService 2" xfId="1298"/>
    <cellStyle name="_ProService 3" xfId="1426"/>
    <cellStyle name="_ProService 4" xfId="1555"/>
    <cellStyle name="_ProService 5" xfId="212"/>
    <cellStyle name="_q1 09 pricing model temp" xfId="17"/>
    <cellStyle name="_q1 09 pricing model temp 2" xfId="1299"/>
    <cellStyle name="_q1 09 pricing model temp 3" xfId="1427"/>
    <cellStyle name="_q1 09 pricing model temp 4" xfId="213"/>
    <cellStyle name="_Q1 2009 Americas Price List 020509 WITH COGS" xfId="18"/>
    <cellStyle name="_Q1 2009 Americas Price List 020509 WITH COGS 2" xfId="1300"/>
    <cellStyle name="_Q1 2009 Americas Price List 020509 WITH COGS 3" xfId="1428"/>
    <cellStyle name="_Q1 2009 Americas Price List 020509 WITH COGS 4" xfId="214"/>
    <cellStyle name="_Q2 2009 JAPAN&amp;KOREA exceptions" xfId="83"/>
    <cellStyle name="_Q2 2009 JAPAN&amp;KOREA exceptions 2" xfId="1347"/>
    <cellStyle name="_Q2 2009 JAPAN&amp;KOREA exceptions 3" xfId="1478"/>
    <cellStyle name="_Q2 2009 JAPAN&amp;KOREA exceptions 4" xfId="1557"/>
    <cellStyle name="_Q2 2009 JAPAN&amp;KOREA exceptions 5" xfId="265"/>
    <cellStyle name="_Training Partner Promo -Q1-09" xfId="19"/>
    <cellStyle name="_Training Partner Promo -Q1-09 2" xfId="1301"/>
    <cellStyle name="_Training Partner Promo -Q1-09 3" xfId="1429"/>
    <cellStyle name="_Training Partner Promo -Q1-09 4" xfId="215"/>
    <cellStyle name="_VDOM" xfId="20"/>
    <cellStyle name="_VDOM 2" xfId="1302"/>
    <cellStyle name="_VDOM 3" xfId="1430"/>
    <cellStyle name="_VDOM 4" xfId="216"/>
    <cellStyle name="20% - Accent1" xfId="21" builtinId="30" customBuiltin="1"/>
    <cellStyle name="20% - Accent1 2" xfId="217"/>
    <cellStyle name="20% - Accent1 2 2" xfId="2856"/>
    <cellStyle name="20% - Accent1 2 3" xfId="2921"/>
    <cellStyle name="20% - Accent1 2 3 2" xfId="15026"/>
    <cellStyle name="20% - Accent1 2 3 2 2" xfId="39226"/>
    <cellStyle name="20% - Accent1 2 3 3" xfId="27126"/>
    <cellStyle name="20% - Accent1 3" xfId="341"/>
    <cellStyle name="20% - Accent1 3 2" xfId="2935"/>
    <cellStyle name="20% - Accent1 3 2 2" xfId="15040"/>
    <cellStyle name="20% - Accent1 3 2 2 2" xfId="39240"/>
    <cellStyle name="20% - Accent1 3 2 3" xfId="27140"/>
    <cellStyle name="20% - Accent1 4" xfId="1303"/>
    <cellStyle name="20% - Accent1 5" xfId="1431"/>
    <cellStyle name="20% - Accent1 6" xfId="14947"/>
    <cellStyle name="20% - Accent1 6 2" xfId="39147"/>
    <cellStyle name="20% - Accent1 7" xfId="2783"/>
    <cellStyle name="20% - Accent1 8" xfId="27047"/>
    <cellStyle name="20% - Accent2" xfId="22" builtinId="34" customBuiltin="1"/>
    <cellStyle name="20% - Accent2 2" xfId="218"/>
    <cellStyle name="20% - Accent2 2 2" xfId="2857"/>
    <cellStyle name="20% - Accent2 2 3" xfId="2923"/>
    <cellStyle name="20% - Accent2 2 3 2" xfId="15028"/>
    <cellStyle name="20% - Accent2 2 3 2 2" xfId="39228"/>
    <cellStyle name="20% - Accent2 2 3 3" xfId="27128"/>
    <cellStyle name="20% - Accent2 3" xfId="342"/>
    <cellStyle name="20% - Accent2 3 2" xfId="2937"/>
    <cellStyle name="20% - Accent2 3 2 2" xfId="15042"/>
    <cellStyle name="20% - Accent2 3 2 2 2" xfId="39242"/>
    <cellStyle name="20% - Accent2 3 2 3" xfId="27142"/>
    <cellStyle name="20% - Accent2 4" xfId="1304"/>
    <cellStyle name="20% - Accent2 5" xfId="1432"/>
    <cellStyle name="20% - Accent2 6" xfId="14949"/>
    <cellStyle name="20% - Accent2 6 2" xfId="39149"/>
    <cellStyle name="20% - Accent2 7" xfId="2787"/>
    <cellStyle name="20% - Accent2 8" xfId="27049"/>
    <cellStyle name="20% - Accent3" xfId="23" builtinId="38" customBuiltin="1"/>
    <cellStyle name="20% - Accent3 2" xfId="219"/>
    <cellStyle name="20% - Accent3 2 2" xfId="2858"/>
    <cellStyle name="20% - Accent3 2 3" xfId="2925"/>
    <cellStyle name="20% - Accent3 2 3 2" xfId="15030"/>
    <cellStyle name="20% - Accent3 2 3 2 2" xfId="39230"/>
    <cellStyle name="20% - Accent3 2 3 3" xfId="27130"/>
    <cellStyle name="20% - Accent3 3" xfId="343"/>
    <cellStyle name="20% - Accent3 3 2" xfId="2939"/>
    <cellStyle name="20% - Accent3 3 2 2" xfId="15044"/>
    <cellStyle name="20% - Accent3 3 2 2 2" xfId="39244"/>
    <cellStyle name="20% - Accent3 3 2 3" xfId="27144"/>
    <cellStyle name="20% - Accent3 4" xfId="1305"/>
    <cellStyle name="20% - Accent3 5" xfId="1433"/>
    <cellStyle name="20% - Accent3 6" xfId="14951"/>
    <cellStyle name="20% - Accent3 6 2" xfId="39151"/>
    <cellStyle name="20% - Accent3 7" xfId="2791"/>
    <cellStyle name="20% - Accent3 8" xfId="27051"/>
    <cellStyle name="20% - Accent4" xfId="24" builtinId="42" customBuiltin="1"/>
    <cellStyle name="20% - Accent4 2" xfId="220"/>
    <cellStyle name="20% - Accent4 2 2" xfId="2859"/>
    <cellStyle name="20% - Accent4 2 3" xfId="2927"/>
    <cellStyle name="20% - Accent4 2 3 2" xfId="15032"/>
    <cellStyle name="20% - Accent4 2 3 2 2" xfId="39232"/>
    <cellStyle name="20% - Accent4 2 3 3" xfId="27132"/>
    <cellStyle name="20% - Accent4 3" xfId="344"/>
    <cellStyle name="20% - Accent4 3 2" xfId="2941"/>
    <cellStyle name="20% - Accent4 3 2 2" xfId="15046"/>
    <cellStyle name="20% - Accent4 3 2 2 2" xfId="39246"/>
    <cellStyle name="20% - Accent4 3 2 3" xfId="27146"/>
    <cellStyle name="20% - Accent4 4" xfId="1306"/>
    <cellStyle name="20% - Accent4 5" xfId="1434"/>
    <cellStyle name="20% - Accent4 6" xfId="14953"/>
    <cellStyle name="20% - Accent4 6 2" xfId="39153"/>
    <cellStyle name="20% - Accent4 7" xfId="2795"/>
    <cellStyle name="20% - Accent4 8" xfId="27053"/>
    <cellStyle name="20% - Accent5" xfId="25" builtinId="46" customBuiltin="1"/>
    <cellStyle name="20% - Accent5 2" xfId="221"/>
    <cellStyle name="20% - Accent5 2 2" xfId="2860"/>
    <cellStyle name="20% - Accent5 2 3" xfId="2929"/>
    <cellStyle name="20% - Accent5 2 3 2" xfId="15034"/>
    <cellStyle name="20% - Accent5 2 3 2 2" xfId="39234"/>
    <cellStyle name="20% - Accent5 2 3 3" xfId="27134"/>
    <cellStyle name="20% - Accent5 3" xfId="345"/>
    <cellStyle name="20% - Accent5 3 2" xfId="2943"/>
    <cellStyle name="20% - Accent5 3 2 2" xfId="15048"/>
    <cellStyle name="20% - Accent5 3 2 2 2" xfId="39248"/>
    <cellStyle name="20% - Accent5 3 2 3" xfId="27148"/>
    <cellStyle name="20% - Accent5 4" xfId="1307"/>
    <cellStyle name="20% - Accent5 5" xfId="1435"/>
    <cellStyle name="20% - Accent5 6" xfId="14955"/>
    <cellStyle name="20% - Accent5 6 2" xfId="39155"/>
    <cellStyle name="20% - Accent5 7" xfId="2799"/>
    <cellStyle name="20% - Accent5 8" xfId="27055"/>
    <cellStyle name="20% - Accent6" xfId="26" builtinId="50" customBuiltin="1"/>
    <cellStyle name="20% - Accent6 2" xfId="222"/>
    <cellStyle name="20% - Accent6 2 2" xfId="2861"/>
    <cellStyle name="20% - Accent6 2 3" xfId="2931"/>
    <cellStyle name="20% - Accent6 2 3 2" xfId="15036"/>
    <cellStyle name="20% - Accent6 2 3 2 2" xfId="39236"/>
    <cellStyle name="20% - Accent6 2 3 3" xfId="27136"/>
    <cellStyle name="20% - Accent6 3" xfId="346"/>
    <cellStyle name="20% - Accent6 3 2" xfId="2945"/>
    <cellStyle name="20% - Accent6 3 2 2" xfId="15050"/>
    <cellStyle name="20% - Accent6 3 2 2 2" xfId="39250"/>
    <cellStyle name="20% - Accent6 3 2 3" xfId="27150"/>
    <cellStyle name="20% - Accent6 4" xfId="1308"/>
    <cellStyle name="20% - Accent6 5" xfId="1436"/>
    <cellStyle name="20% - Accent6 6" xfId="14957"/>
    <cellStyle name="20% - Accent6 6 2" xfId="39157"/>
    <cellStyle name="20% - Accent6 7" xfId="2803"/>
    <cellStyle name="20% - Accent6 8" xfId="27057"/>
    <cellStyle name="40% - Accent1" xfId="27" builtinId="31" customBuiltin="1"/>
    <cellStyle name="40% - Accent1 2" xfId="223"/>
    <cellStyle name="40% - Accent1 2 2" xfId="2862"/>
    <cellStyle name="40% - Accent1 2 3" xfId="2922"/>
    <cellStyle name="40% - Accent1 2 3 2" xfId="15027"/>
    <cellStyle name="40% - Accent1 2 3 2 2" xfId="39227"/>
    <cellStyle name="40% - Accent1 2 3 3" xfId="27127"/>
    <cellStyle name="40% - Accent1 3" xfId="347"/>
    <cellStyle name="40% - Accent1 3 2" xfId="2936"/>
    <cellStyle name="40% - Accent1 3 2 2" xfId="15041"/>
    <cellStyle name="40% - Accent1 3 2 2 2" xfId="39241"/>
    <cellStyle name="40% - Accent1 3 2 3" xfId="27141"/>
    <cellStyle name="40% - Accent1 4" xfId="1309"/>
    <cellStyle name="40% - Accent1 5" xfId="1437"/>
    <cellStyle name="40% - Accent1 6" xfId="14948"/>
    <cellStyle name="40% - Accent1 6 2" xfId="39148"/>
    <cellStyle name="40% - Accent1 7" xfId="2784"/>
    <cellStyle name="40% - Accent1 8" xfId="27048"/>
    <cellStyle name="40% - Accent2" xfId="28" builtinId="35" customBuiltin="1"/>
    <cellStyle name="40% - Accent2 2" xfId="224"/>
    <cellStyle name="40% - Accent2 2 2" xfId="2863"/>
    <cellStyle name="40% - Accent2 2 3" xfId="2924"/>
    <cellStyle name="40% - Accent2 2 3 2" xfId="15029"/>
    <cellStyle name="40% - Accent2 2 3 2 2" xfId="39229"/>
    <cellStyle name="40% - Accent2 2 3 3" xfId="27129"/>
    <cellStyle name="40% - Accent2 3" xfId="348"/>
    <cellStyle name="40% - Accent2 3 2" xfId="2938"/>
    <cellStyle name="40% - Accent2 3 2 2" xfId="15043"/>
    <cellStyle name="40% - Accent2 3 2 2 2" xfId="39243"/>
    <cellStyle name="40% - Accent2 3 2 3" xfId="27143"/>
    <cellStyle name="40% - Accent2 4" xfId="1310"/>
    <cellStyle name="40% - Accent2 5" xfId="1438"/>
    <cellStyle name="40% - Accent2 6" xfId="14950"/>
    <cellStyle name="40% - Accent2 6 2" xfId="39150"/>
    <cellStyle name="40% - Accent2 7" xfId="2788"/>
    <cellStyle name="40% - Accent2 8" xfId="27050"/>
    <cellStyle name="40% - Accent3" xfId="29" builtinId="39" customBuiltin="1"/>
    <cellStyle name="40% - Accent3 2" xfId="225"/>
    <cellStyle name="40% - Accent3 2 2" xfId="2864"/>
    <cellStyle name="40% - Accent3 2 3" xfId="2926"/>
    <cellStyle name="40% - Accent3 2 3 2" xfId="15031"/>
    <cellStyle name="40% - Accent3 2 3 2 2" xfId="39231"/>
    <cellStyle name="40% - Accent3 2 3 3" xfId="27131"/>
    <cellStyle name="40% - Accent3 3" xfId="349"/>
    <cellStyle name="40% - Accent3 3 2" xfId="2940"/>
    <cellStyle name="40% - Accent3 3 2 2" xfId="15045"/>
    <cellStyle name="40% - Accent3 3 2 2 2" xfId="39245"/>
    <cellStyle name="40% - Accent3 3 2 3" xfId="27145"/>
    <cellStyle name="40% - Accent3 4" xfId="1311"/>
    <cellStyle name="40% - Accent3 5" xfId="1439"/>
    <cellStyle name="40% - Accent3 6" xfId="14952"/>
    <cellStyle name="40% - Accent3 6 2" xfId="39152"/>
    <cellStyle name="40% - Accent3 7" xfId="2792"/>
    <cellStyle name="40% - Accent3 8" xfId="27052"/>
    <cellStyle name="40% - Accent4" xfId="30" builtinId="43" customBuiltin="1"/>
    <cellStyle name="40% - Accent4 2" xfId="226"/>
    <cellStyle name="40% - Accent4 2 2" xfId="2865"/>
    <cellStyle name="40% - Accent4 2 3" xfId="2928"/>
    <cellStyle name="40% - Accent4 2 3 2" xfId="15033"/>
    <cellStyle name="40% - Accent4 2 3 2 2" xfId="39233"/>
    <cellStyle name="40% - Accent4 2 3 3" xfId="27133"/>
    <cellStyle name="40% - Accent4 3" xfId="350"/>
    <cellStyle name="40% - Accent4 3 2" xfId="2942"/>
    <cellStyle name="40% - Accent4 3 2 2" xfId="15047"/>
    <cellStyle name="40% - Accent4 3 2 2 2" xfId="39247"/>
    <cellStyle name="40% - Accent4 3 2 3" xfId="27147"/>
    <cellStyle name="40% - Accent4 4" xfId="1312"/>
    <cellStyle name="40% - Accent4 5" xfId="1440"/>
    <cellStyle name="40% - Accent4 6" xfId="14954"/>
    <cellStyle name="40% - Accent4 6 2" xfId="39154"/>
    <cellStyle name="40% - Accent4 7" xfId="2796"/>
    <cellStyle name="40% - Accent4 8" xfId="27054"/>
    <cellStyle name="40% - Accent5" xfId="31" builtinId="47" customBuiltin="1"/>
    <cellStyle name="40% - Accent5 2" xfId="227"/>
    <cellStyle name="40% - Accent5 2 2" xfId="2866"/>
    <cellStyle name="40% - Accent5 2 3" xfId="2930"/>
    <cellStyle name="40% - Accent5 2 3 2" xfId="15035"/>
    <cellStyle name="40% - Accent5 2 3 2 2" xfId="39235"/>
    <cellStyle name="40% - Accent5 2 3 3" xfId="27135"/>
    <cellStyle name="40% - Accent5 3" xfId="351"/>
    <cellStyle name="40% - Accent5 3 2" xfId="2944"/>
    <cellStyle name="40% - Accent5 3 2 2" xfId="15049"/>
    <cellStyle name="40% - Accent5 3 2 2 2" xfId="39249"/>
    <cellStyle name="40% - Accent5 3 2 3" xfId="27149"/>
    <cellStyle name="40% - Accent5 4" xfId="1313"/>
    <cellStyle name="40% - Accent5 5" xfId="1441"/>
    <cellStyle name="40% - Accent5 6" xfId="14956"/>
    <cellStyle name="40% - Accent5 6 2" xfId="39156"/>
    <cellStyle name="40% - Accent5 7" xfId="2800"/>
    <cellStyle name="40% - Accent5 8" xfId="27056"/>
    <cellStyle name="40% - Accent6" xfId="32" builtinId="51" customBuiltin="1"/>
    <cellStyle name="40% - Accent6 2" xfId="228"/>
    <cellStyle name="40% - Accent6 2 2" xfId="2867"/>
    <cellStyle name="40% - Accent6 2 3" xfId="2932"/>
    <cellStyle name="40% - Accent6 2 3 2" xfId="15037"/>
    <cellStyle name="40% - Accent6 2 3 2 2" xfId="39237"/>
    <cellStyle name="40% - Accent6 2 3 3" xfId="27137"/>
    <cellStyle name="40% - Accent6 3" xfId="352"/>
    <cellStyle name="40% - Accent6 3 2" xfId="2946"/>
    <cellStyle name="40% - Accent6 3 2 2" xfId="15051"/>
    <cellStyle name="40% - Accent6 3 2 2 2" xfId="39251"/>
    <cellStyle name="40% - Accent6 3 2 3" xfId="27151"/>
    <cellStyle name="40% - Accent6 4" xfId="1314"/>
    <cellStyle name="40% - Accent6 5" xfId="1442"/>
    <cellStyle name="40% - Accent6 6" xfId="14958"/>
    <cellStyle name="40% - Accent6 6 2" xfId="39158"/>
    <cellStyle name="40% - Accent6 7" xfId="2804"/>
    <cellStyle name="40% - Accent6 8" xfId="27058"/>
    <cellStyle name="60% - Accent1" xfId="33" builtinId="32" customBuiltin="1"/>
    <cellStyle name="60% - Accent1 2" xfId="229"/>
    <cellStyle name="60% - Accent1 2 2" xfId="2868"/>
    <cellStyle name="60% - Accent1 3" xfId="353"/>
    <cellStyle name="60% - Accent1 4" xfId="1315"/>
    <cellStyle name="60% - Accent1 5" xfId="1443"/>
    <cellStyle name="60% - Accent1 6" xfId="2785"/>
    <cellStyle name="60% - Accent2" xfId="34" builtinId="36" customBuiltin="1"/>
    <cellStyle name="60% - Accent2 2" xfId="230"/>
    <cellStyle name="60% - Accent2 2 2" xfId="2869"/>
    <cellStyle name="60% - Accent2 3" xfId="354"/>
    <cellStyle name="60% - Accent2 4" xfId="1316"/>
    <cellStyle name="60% - Accent2 5" xfId="1444"/>
    <cellStyle name="60% - Accent2 6" xfId="2789"/>
    <cellStyle name="60% - Accent3" xfId="35" builtinId="40" customBuiltin="1"/>
    <cellStyle name="60% - Accent3 2" xfId="231"/>
    <cellStyle name="60% - Accent3 2 2" xfId="2870"/>
    <cellStyle name="60% - Accent3 3" xfId="355"/>
    <cellStyle name="60% - Accent3 4" xfId="1317"/>
    <cellStyle name="60% - Accent3 5" xfId="1445"/>
    <cellStyle name="60% - Accent3 6" xfId="2793"/>
    <cellStyle name="60% - Accent4" xfId="36" builtinId="44" customBuiltin="1"/>
    <cellStyle name="60% - Accent4 2" xfId="232"/>
    <cellStyle name="60% - Accent4 2 2" xfId="2871"/>
    <cellStyle name="60% - Accent4 3" xfId="356"/>
    <cellStyle name="60% - Accent4 4" xfId="1318"/>
    <cellStyle name="60% - Accent4 5" xfId="1446"/>
    <cellStyle name="60% - Accent4 6" xfId="2797"/>
    <cellStyle name="60% - Accent5" xfId="37" builtinId="48" customBuiltin="1"/>
    <cellStyle name="60% - Accent5 2" xfId="233"/>
    <cellStyle name="60% - Accent5 2 2" xfId="2872"/>
    <cellStyle name="60% - Accent5 3" xfId="357"/>
    <cellStyle name="60% - Accent5 4" xfId="1319"/>
    <cellStyle name="60% - Accent5 5" xfId="1447"/>
    <cellStyle name="60% - Accent5 6" xfId="2801"/>
    <cellStyle name="60% - Accent6" xfId="38" builtinId="52" customBuiltin="1"/>
    <cellStyle name="60% - Accent6 2" xfId="234"/>
    <cellStyle name="60% - Accent6 2 2" xfId="2873"/>
    <cellStyle name="60% - Accent6 3" xfId="358"/>
    <cellStyle name="60% - Accent6 4" xfId="1320"/>
    <cellStyle name="60% - Accent6 5" xfId="1448"/>
    <cellStyle name="60% - Accent6 6" xfId="2805"/>
    <cellStyle name="Accent1" xfId="39" builtinId="29" customBuiltin="1"/>
    <cellStyle name="Accent1 2" xfId="235"/>
    <cellStyle name="Accent1 2 2" xfId="2874"/>
    <cellStyle name="Accent1 3" xfId="359"/>
    <cellStyle name="Accent1 4" xfId="1321"/>
    <cellStyle name="Accent1 5" xfId="1449"/>
    <cellStyle name="Accent1 6" xfId="2782"/>
    <cellStyle name="Accent2" xfId="40" builtinId="33" customBuiltin="1"/>
    <cellStyle name="Accent2 2" xfId="236"/>
    <cellStyle name="Accent2 2 2" xfId="2875"/>
    <cellStyle name="Accent2 3" xfId="360"/>
    <cellStyle name="Accent2 4" xfId="1322"/>
    <cellStyle name="Accent2 5" xfId="1450"/>
    <cellStyle name="Accent2 6" xfId="2786"/>
    <cellStyle name="Accent3" xfId="41" builtinId="37" customBuiltin="1"/>
    <cellStyle name="Accent3 2" xfId="237"/>
    <cellStyle name="Accent3 2 2" xfId="2876"/>
    <cellStyle name="Accent3 3" xfId="361"/>
    <cellStyle name="Accent3 4" xfId="1323"/>
    <cellStyle name="Accent3 5" xfId="1451"/>
    <cellStyle name="Accent3 6" xfId="2790"/>
    <cellStyle name="Accent4" xfId="42" builtinId="41" customBuiltin="1"/>
    <cellStyle name="Accent4 2" xfId="238"/>
    <cellStyle name="Accent4 2 2" xfId="2877"/>
    <cellStyle name="Accent4 3" xfId="362"/>
    <cellStyle name="Accent4 4" xfId="1324"/>
    <cellStyle name="Accent4 5" xfId="1452"/>
    <cellStyle name="Accent4 6" xfId="2794"/>
    <cellStyle name="Accent5" xfId="43" builtinId="45" customBuiltin="1"/>
    <cellStyle name="Accent5 2" xfId="239"/>
    <cellStyle name="Accent5 2 2" xfId="2878"/>
    <cellStyle name="Accent5 3" xfId="363"/>
    <cellStyle name="Accent5 4" xfId="1325"/>
    <cellStyle name="Accent5 5" xfId="1453"/>
    <cellStyle name="Accent5 6" xfId="2798"/>
    <cellStyle name="Accent6" xfId="44" builtinId="49" customBuiltin="1"/>
    <cellStyle name="Accent6 2" xfId="240"/>
    <cellStyle name="Accent6 2 2" xfId="2879"/>
    <cellStyle name="Accent6 3" xfId="364"/>
    <cellStyle name="Accent6 4" xfId="1326"/>
    <cellStyle name="Accent6 5" xfId="1454"/>
    <cellStyle name="Accent6 6" xfId="2802"/>
    <cellStyle name="Bad" xfId="45" builtinId="27" customBuiltin="1"/>
    <cellStyle name="Bad 2" xfId="241"/>
    <cellStyle name="Bad 2 2" xfId="2880"/>
    <cellStyle name="Bad 3" xfId="365"/>
    <cellStyle name="Bad 4" xfId="1327"/>
    <cellStyle name="Bad 5" xfId="1455"/>
    <cellStyle name="Bad 6" xfId="2772"/>
    <cellStyle name="Calculation" xfId="46" builtinId="22" customBuiltin="1"/>
    <cellStyle name="Calculation 2" xfId="242"/>
    <cellStyle name="Calculation 2 10" xfId="3015"/>
    <cellStyle name="Calculation 2 10 2" xfId="15118"/>
    <cellStyle name="Calculation 2 10 2 2" xfId="39318"/>
    <cellStyle name="Calculation 2 10 3" xfId="27218"/>
    <cellStyle name="Calculation 2 11" xfId="5581"/>
    <cellStyle name="Calculation 2 11 2" xfId="17682"/>
    <cellStyle name="Calculation 2 11 2 2" xfId="41882"/>
    <cellStyle name="Calculation 2 11 3" xfId="29782"/>
    <cellStyle name="Calculation 2 12" xfId="6875"/>
    <cellStyle name="Calculation 2 12 2" xfId="18975"/>
    <cellStyle name="Calculation 2 12 2 2" xfId="43175"/>
    <cellStyle name="Calculation 2 12 3" xfId="31076"/>
    <cellStyle name="Calculation 2 13" xfId="6981"/>
    <cellStyle name="Calculation 2 13 2" xfId="19064"/>
    <cellStyle name="Calculation 2 13 2 2" xfId="43264"/>
    <cellStyle name="Calculation 2 13 3" xfId="31182"/>
    <cellStyle name="Calculation 2 14" xfId="8041"/>
    <cellStyle name="Calculation 2 14 2" xfId="20091"/>
    <cellStyle name="Calculation 2 14 2 2" xfId="44291"/>
    <cellStyle name="Calculation 2 14 3" xfId="32242"/>
    <cellStyle name="Calculation 2 15" xfId="8137"/>
    <cellStyle name="Calculation 2 15 2" xfId="32338"/>
    <cellStyle name="Calculation 2 16" xfId="24929"/>
    <cellStyle name="Calculation 2 2" xfId="392"/>
    <cellStyle name="Calculation 2 2 10" xfId="7984"/>
    <cellStyle name="Calculation 2 2 10 2" xfId="20044"/>
    <cellStyle name="Calculation 2 2 10 2 2" xfId="44244"/>
    <cellStyle name="Calculation 2 2 10 3" xfId="32185"/>
    <cellStyle name="Calculation 2 2 11" xfId="10122"/>
    <cellStyle name="Calculation 2 2 11 2" xfId="22142"/>
    <cellStyle name="Calculation 2 2 11 2 2" xfId="46342"/>
    <cellStyle name="Calculation 2 2 11 3" xfId="34323"/>
    <cellStyle name="Calculation 2 2 12" xfId="11987"/>
    <cellStyle name="Calculation 2 2 12 2" xfId="36188"/>
    <cellStyle name="Calculation 2 2 13" xfId="24972"/>
    <cellStyle name="Calculation 2 2 2" xfId="553"/>
    <cellStyle name="Calculation 2 2 2 10" xfId="12111"/>
    <cellStyle name="Calculation 2 2 2 10 2" xfId="36312"/>
    <cellStyle name="Calculation 2 2 2 11" xfId="25071"/>
    <cellStyle name="Calculation 2 2 2 2" xfId="854"/>
    <cellStyle name="Calculation 2 2 2 2 10" xfId="25372"/>
    <cellStyle name="Calculation 2 2 2 2 2" xfId="2424"/>
    <cellStyle name="Calculation 2 2 2 2 2 2" xfId="5074"/>
    <cellStyle name="Calculation 2 2 2 2 2 2 2" xfId="17175"/>
    <cellStyle name="Calculation 2 2 2 2 2 2 2 2" xfId="41375"/>
    <cellStyle name="Calculation 2 2 2 2 2 2 3" xfId="29275"/>
    <cellStyle name="Calculation 2 2 2 2 2 3" xfId="3123"/>
    <cellStyle name="Calculation 2 2 2 2 2 3 2" xfId="15225"/>
    <cellStyle name="Calculation 2 2 2 2 2 3 2 2" xfId="39425"/>
    <cellStyle name="Calculation 2 2 2 2 2 3 3" xfId="27325"/>
    <cellStyle name="Calculation 2 2 2 2 2 4" xfId="9050"/>
    <cellStyle name="Calculation 2 2 2 2 2 4 2" xfId="21084"/>
    <cellStyle name="Calculation 2 2 2 2 2 4 2 2" xfId="45284"/>
    <cellStyle name="Calculation 2 2 2 2 2 4 3" xfId="33251"/>
    <cellStyle name="Calculation 2 2 2 2 2 5" xfId="11126"/>
    <cellStyle name="Calculation 2 2 2 2 2 5 2" xfId="23069"/>
    <cellStyle name="Calculation 2 2 2 2 2 5 2 2" xfId="47269"/>
    <cellStyle name="Calculation 2 2 2 2 2 5 3" xfId="35327"/>
    <cellStyle name="Calculation 2 2 2 2 2 6" xfId="12914"/>
    <cellStyle name="Calculation 2 2 2 2 2 6 2" xfId="24636"/>
    <cellStyle name="Calculation 2 2 2 2 2 6 2 2" xfId="48836"/>
    <cellStyle name="Calculation 2 2 2 2 2 6 3" xfId="37115"/>
    <cellStyle name="Calculation 2 2 2 2 2 7" xfId="14481"/>
    <cellStyle name="Calculation 2 2 2 2 2 7 2" xfId="38682"/>
    <cellStyle name="Calculation 2 2 2 2 2 8" xfId="26706"/>
    <cellStyle name="Calculation 2 2 2 2 3" xfId="1838"/>
    <cellStyle name="Calculation 2 2 2 2 3 2" xfId="4498"/>
    <cellStyle name="Calculation 2 2 2 2 3 2 2" xfId="16599"/>
    <cellStyle name="Calculation 2 2 2 2 3 2 2 2" xfId="40799"/>
    <cellStyle name="Calculation 2 2 2 2 3 2 3" xfId="28699"/>
    <cellStyle name="Calculation 2 2 2 2 3 3" xfId="6367"/>
    <cellStyle name="Calculation 2 2 2 2 3 3 2" xfId="18468"/>
    <cellStyle name="Calculation 2 2 2 2 3 3 2 2" xfId="42668"/>
    <cellStyle name="Calculation 2 2 2 2 3 3 3" xfId="30568"/>
    <cellStyle name="Calculation 2 2 2 2 3 4" xfId="8464"/>
    <cellStyle name="Calculation 2 2 2 2 3 4 2" xfId="20500"/>
    <cellStyle name="Calculation 2 2 2 2 3 4 2 2" xfId="44700"/>
    <cellStyle name="Calculation 2 2 2 2 3 4 3" xfId="32665"/>
    <cellStyle name="Calculation 2 2 2 2 3 5" xfId="10554"/>
    <cellStyle name="Calculation 2 2 2 2 3 5 2" xfId="22517"/>
    <cellStyle name="Calculation 2 2 2 2 3 5 2 2" xfId="46717"/>
    <cellStyle name="Calculation 2 2 2 2 3 5 3" xfId="34755"/>
    <cellStyle name="Calculation 2 2 2 2 3 6" xfId="12362"/>
    <cellStyle name="Calculation 2 2 2 2 3 6 2" xfId="24109"/>
    <cellStyle name="Calculation 2 2 2 2 3 6 2 2" xfId="48309"/>
    <cellStyle name="Calculation 2 2 2 2 3 6 3" xfId="36563"/>
    <cellStyle name="Calculation 2 2 2 2 3 7" xfId="13954"/>
    <cellStyle name="Calculation 2 2 2 2 3 7 2" xfId="38155"/>
    <cellStyle name="Calculation 2 2 2 2 3 8" xfId="26123"/>
    <cellStyle name="Calculation 2 2 2 2 4" xfId="3584"/>
    <cellStyle name="Calculation 2 2 2 2 4 2" xfId="15686"/>
    <cellStyle name="Calculation 2 2 2 2 4 2 2" xfId="39886"/>
    <cellStyle name="Calculation 2 2 2 2 4 3" xfId="27786"/>
    <cellStyle name="Calculation 2 2 2 2 5" xfId="5478"/>
    <cellStyle name="Calculation 2 2 2 2 5 2" xfId="17579"/>
    <cellStyle name="Calculation 2 2 2 2 5 2 2" xfId="41779"/>
    <cellStyle name="Calculation 2 2 2 2 5 3" xfId="29679"/>
    <cellStyle name="Calculation 2 2 2 2 6" xfId="7490"/>
    <cellStyle name="Calculation 2 2 2 2 6 2" xfId="19551"/>
    <cellStyle name="Calculation 2 2 2 2 6 2 2" xfId="43751"/>
    <cellStyle name="Calculation 2 2 2 2 6 3" xfId="31691"/>
    <cellStyle name="Calculation 2 2 2 2 7" xfId="9606"/>
    <cellStyle name="Calculation 2 2 2 2 7 2" xfId="21640"/>
    <cellStyle name="Calculation 2 2 2 2 7 2 2" xfId="45840"/>
    <cellStyle name="Calculation 2 2 2 2 7 3" xfId="33807"/>
    <cellStyle name="Calculation 2 2 2 2 8" xfId="11485"/>
    <cellStyle name="Calculation 2 2 2 2 8 2" xfId="23414"/>
    <cellStyle name="Calculation 2 2 2 2 8 2 2" xfId="47614"/>
    <cellStyle name="Calculation 2 2 2 2 8 3" xfId="35686"/>
    <cellStyle name="Calculation 2 2 2 2 9" xfId="13259"/>
    <cellStyle name="Calculation 2 2 2 2 9 2" xfId="37460"/>
    <cellStyle name="Calculation 2 2 2 3" xfId="1077"/>
    <cellStyle name="Calculation 2 2 2 3 10" xfId="25595"/>
    <cellStyle name="Calculation 2 2 2 3 2" xfId="2635"/>
    <cellStyle name="Calculation 2 2 2 3 2 2" xfId="5281"/>
    <cellStyle name="Calculation 2 2 2 3 2 2 2" xfId="17382"/>
    <cellStyle name="Calculation 2 2 2 3 2 2 2 2" xfId="41582"/>
    <cellStyle name="Calculation 2 2 2 3 2 2 3" xfId="29482"/>
    <cellStyle name="Calculation 2 2 2 3 2 3" xfId="5730"/>
    <cellStyle name="Calculation 2 2 2 3 2 3 2" xfId="17831"/>
    <cellStyle name="Calculation 2 2 2 3 2 3 2 2" xfId="42031"/>
    <cellStyle name="Calculation 2 2 2 3 2 3 3" xfId="29931"/>
    <cellStyle name="Calculation 2 2 2 3 2 4" xfId="9261"/>
    <cellStyle name="Calculation 2 2 2 3 2 4 2" xfId="21295"/>
    <cellStyle name="Calculation 2 2 2 3 2 4 2 2" xfId="45495"/>
    <cellStyle name="Calculation 2 2 2 3 2 4 3" xfId="33462"/>
    <cellStyle name="Calculation 2 2 2 3 2 5" xfId="11337"/>
    <cellStyle name="Calculation 2 2 2 3 2 5 2" xfId="23280"/>
    <cellStyle name="Calculation 2 2 2 3 2 5 2 2" xfId="47480"/>
    <cellStyle name="Calculation 2 2 2 3 2 5 3" xfId="35538"/>
    <cellStyle name="Calculation 2 2 2 3 2 6" xfId="13125"/>
    <cellStyle name="Calculation 2 2 2 3 2 6 2" xfId="24847"/>
    <cellStyle name="Calculation 2 2 2 3 2 6 2 2" xfId="49047"/>
    <cellStyle name="Calculation 2 2 2 3 2 6 3" xfId="37326"/>
    <cellStyle name="Calculation 2 2 2 3 2 7" xfId="14692"/>
    <cellStyle name="Calculation 2 2 2 3 2 7 2" xfId="38893"/>
    <cellStyle name="Calculation 2 2 2 3 2 8" xfId="26917"/>
    <cellStyle name="Calculation 2 2 2 3 3" xfId="2049"/>
    <cellStyle name="Calculation 2 2 2 3 3 2" xfId="4707"/>
    <cellStyle name="Calculation 2 2 2 3 3 2 2" xfId="16808"/>
    <cellStyle name="Calculation 2 2 2 3 3 2 2 2" xfId="41008"/>
    <cellStyle name="Calculation 2 2 2 3 3 2 3" xfId="28908"/>
    <cellStyle name="Calculation 2 2 2 3 3 3" xfId="6437"/>
    <cellStyle name="Calculation 2 2 2 3 3 3 2" xfId="18538"/>
    <cellStyle name="Calculation 2 2 2 3 3 3 2 2" xfId="42738"/>
    <cellStyle name="Calculation 2 2 2 3 3 3 3" xfId="30638"/>
    <cellStyle name="Calculation 2 2 2 3 3 4" xfId="8675"/>
    <cellStyle name="Calculation 2 2 2 3 3 4 2" xfId="20711"/>
    <cellStyle name="Calculation 2 2 2 3 3 4 2 2" xfId="44911"/>
    <cellStyle name="Calculation 2 2 2 3 3 4 3" xfId="32876"/>
    <cellStyle name="Calculation 2 2 2 3 3 5" xfId="10765"/>
    <cellStyle name="Calculation 2 2 2 3 3 5 2" xfId="22728"/>
    <cellStyle name="Calculation 2 2 2 3 3 5 2 2" xfId="46928"/>
    <cellStyle name="Calculation 2 2 2 3 3 5 3" xfId="34966"/>
    <cellStyle name="Calculation 2 2 2 3 3 6" xfId="12573"/>
    <cellStyle name="Calculation 2 2 2 3 3 6 2" xfId="24320"/>
    <cellStyle name="Calculation 2 2 2 3 3 6 2 2" xfId="48520"/>
    <cellStyle name="Calculation 2 2 2 3 3 6 3" xfId="36774"/>
    <cellStyle name="Calculation 2 2 2 3 3 7" xfId="14165"/>
    <cellStyle name="Calculation 2 2 2 3 3 7 2" xfId="38366"/>
    <cellStyle name="Calculation 2 2 2 3 3 8" xfId="26334"/>
    <cellStyle name="Calculation 2 2 2 3 4" xfId="3802"/>
    <cellStyle name="Calculation 2 2 2 3 4 2" xfId="15904"/>
    <cellStyle name="Calculation 2 2 2 3 4 2 2" xfId="40104"/>
    <cellStyle name="Calculation 2 2 2 3 4 3" xfId="28004"/>
    <cellStyle name="Calculation 2 2 2 3 5" xfId="6151"/>
    <cellStyle name="Calculation 2 2 2 3 5 2" xfId="18252"/>
    <cellStyle name="Calculation 2 2 2 3 5 2 2" xfId="42452"/>
    <cellStyle name="Calculation 2 2 2 3 5 3" xfId="30352"/>
    <cellStyle name="Calculation 2 2 2 3 6" xfId="7713"/>
    <cellStyle name="Calculation 2 2 2 3 6 2" xfId="19774"/>
    <cellStyle name="Calculation 2 2 2 3 6 2 2" xfId="43974"/>
    <cellStyle name="Calculation 2 2 2 3 6 3" xfId="31914"/>
    <cellStyle name="Calculation 2 2 2 3 7" xfId="9829"/>
    <cellStyle name="Calculation 2 2 2 3 7 2" xfId="21863"/>
    <cellStyle name="Calculation 2 2 2 3 7 2 2" xfId="46063"/>
    <cellStyle name="Calculation 2 2 2 3 7 3" xfId="34030"/>
    <cellStyle name="Calculation 2 2 2 3 8" xfId="11708"/>
    <cellStyle name="Calculation 2 2 2 3 8 2" xfId="23637"/>
    <cellStyle name="Calculation 2 2 2 3 8 2 2" xfId="47837"/>
    <cellStyle name="Calculation 2 2 2 3 8 3" xfId="35909"/>
    <cellStyle name="Calculation 2 2 2 3 9" xfId="13482"/>
    <cellStyle name="Calculation 2 2 2 3 9 2" xfId="37683"/>
    <cellStyle name="Calculation 2 2 2 4" xfId="1210"/>
    <cellStyle name="Calculation 2 2 2 4 2" xfId="3935"/>
    <cellStyle name="Calculation 2 2 2 4 2 2" xfId="16037"/>
    <cellStyle name="Calculation 2 2 2 4 2 2 2" xfId="40237"/>
    <cellStyle name="Calculation 2 2 2 4 2 3" xfId="28137"/>
    <cellStyle name="Calculation 2 2 2 4 3" xfId="6479"/>
    <cellStyle name="Calculation 2 2 2 4 3 2" xfId="18580"/>
    <cellStyle name="Calculation 2 2 2 4 3 2 2" xfId="42780"/>
    <cellStyle name="Calculation 2 2 2 4 3 3" xfId="30680"/>
    <cellStyle name="Calculation 2 2 2 4 4" xfId="7846"/>
    <cellStyle name="Calculation 2 2 2 4 4 2" xfId="19907"/>
    <cellStyle name="Calculation 2 2 2 4 4 2 2" xfId="44107"/>
    <cellStyle name="Calculation 2 2 2 4 4 3" xfId="32047"/>
    <cellStyle name="Calculation 2 2 2 4 5" xfId="9962"/>
    <cellStyle name="Calculation 2 2 2 4 5 2" xfId="21996"/>
    <cellStyle name="Calculation 2 2 2 4 5 2 2" xfId="46196"/>
    <cellStyle name="Calculation 2 2 2 4 5 3" xfId="34163"/>
    <cellStyle name="Calculation 2 2 2 4 6" xfId="11841"/>
    <cellStyle name="Calculation 2 2 2 4 6 2" xfId="23770"/>
    <cellStyle name="Calculation 2 2 2 4 6 2 2" xfId="47970"/>
    <cellStyle name="Calculation 2 2 2 4 6 3" xfId="36042"/>
    <cellStyle name="Calculation 2 2 2 4 7" xfId="13615"/>
    <cellStyle name="Calculation 2 2 2 4 7 2" xfId="37816"/>
    <cellStyle name="Calculation 2 2 2 4 8" xfId="25728"/>
    <cellStyle name="Calculation 2 2 2 5" xfId="3288"/>
    <cellStyle name="Calculation 2 2 2 5 2" xfId="15390"/>
    <cellStyle name="Calculation 2 2 2 5 2 2" xfId="39590"/>
    <cellStyle name="Calculation 2 2 2 5 3" xfId="27490"/>
    <cellStyle name="Calculation 2 2 2 6" xfId="6668"/>
    <cellStyle name="Calculation 2 2 2 6 2" xfId="18769"/>
    <cellStyle name="Calculation 2 2 2 6 2 2" xfId="42969"/>
    <cellStyle name="Calculation 2 2 2 6 3" xfId="30869"/>
    <cellStyle name="Calculation 2 2 2 7" xfId="7189"/>
    <cellStyle name="Calculation 2 2 2 7 2" xfId="19250"/>
    <cellStyle name="Calculation 2 2 2 7 2 2" xfId="43450"/>
    <cellStyle name="Calculation 2 2 2 7 3" xfId="31390"/>
    <cellStyle name="Calculation 2 2 2 8" xfId="7941"/>
    <cellStyle name="Calculation 2 2 2 8 2" xfId="20002"/>
    <cellStyle name="Calculation 2 2 2 8 2 2" xfId="44202"/>
    <cellStyle name="Calculation 2 2 2 8 3" xfId="32142"/>
    <cellStyle name="Calculation 2 2 2 9" xfId="10288"/>
    <cellStyle name="Calculation 2 2 2 9 2" xfId="22266"/>
    <cellStyle name="Calculation 2 2 2 9 2 2" xfId="46466"/>
    <cellStyle name="Calculation 2 2 2 9 3" xfId="34489"/>
    <cellStyle name="Calculation 2 2 3" xfId="694"/>
    <cellStyle name="Calculation 2 2 3 10" xfId="25212"/>
    <cellStyle name="Calculation 2 2 3 2" xfId="2264"/>
    <cellStyle name="Calculation 2 2 3 2 2" xfId="4916"/>
    <cellStyle name="Calculation 2 2 3 2 2 2" xfId="17017"/>
    <cellStyle name="Calculation 2 2 3 2 2 2 2" xfId="41217"/>
    <cellStyle name="Calculation 2 2 3 2 2 3" xfId="29117"/>
    <cellStyle name="Calculation 2 2 3 2 3" xfId="5844"/>
    <cellStyle name="Calculation 2 2 3 2 3 2" xfId="17945"/>
    <cellStyle name="Calculation 2 2 3 2 3 2 2" xfId="42145"/>
    <cellStyle name="Calculation 2 2 3 2 3 3" xfId="30045"/>
    <cellStyle name="Calculation 2 2 3 2 4" xfId="8890"/>
    <cellStyle name="Calculation 2 2 3 2 4 2" xfId="20924"/>
    <cellStyle name="Calculation 2 2 3 2 4 2 2" xfId="45124"/>
    <cellStyle name="Calculation 2 2 3 2 4 3" xfId="33091"/>
    <cellStyle name="Calculation 2 2 3 2 5" xfId="10966"/>
    <cellStyle name="Calculation 2 2 3 2 5 2" xfId="22909"/>
    <cellStyle name="Calculation 2 2 3 2 5 2 2" xfId="47109"/>
    <cellStyle name="Calculation 2 2 3 2 5 3" xfId="35167"/>
    <cellStyle name="Calculation 2 2 3 2 6" xfId="12754"/>
    <cellStyle name="Calculation 2 2 3 2 6 2" xfId="24476"/>
    <cellStyle name="Calculation 2 2 3 2 6 2 2" xfId="48676"/>
    <cellStyle name="Calculation 2 2 3 2 6 3" xfId="36955"/>
    <cellStyle name="Calculation 2 2 3 2 7" xfId="14321"/>
    <cellStyle name="Calculation 2 2 3 2 7 2" xfId="38522"/>
    <cellStyle name="Calculation 2 2 3 2 8" xfId="26546"/>
    <cellStyle name="Calculation 2 2 3 3" xfId="1678"/>
    <cellStyle name="Calculation 2 2 3 3 2" xfId="4340"/>
    <cellStyle name="Calculation 2 2 3 3 2 2" xfId="16441"/>
    <cellStyle name="Calculation 2 2 3 3 2 2 2" xfId="40641"/>
    <cellStyle name="Calculation 2 2 3 3 2 3" xfId="28541"/>
    <cellStyle name="Calculation 2 2 3 3 3" xfId="6620"/>
    <cellStyle name="Calculation 2 2 3 3 3 2" xfId="18721"/>
    <cellStyle name="Calculation 2 2 3 3 3 2 2" xfId="42921"/>
    <cellStyle name="Calculation 2 2 3 3 3 3" xfId="30821"/>
    <cellStyle name="Calculation 2 2 3 3 4" xfId="8304"/>
    <cellStyle name="Calculation 2 2 3 3 4 2" xfId="20340"/>
    <cellStyle name="Calculation 2 2 3 3 4 2 2" xfId="44540"/>
    <cellStyle name="Calculation 2 2 3 3 4 3" xfId="32505"/>
    <cellStyle name="Calculation 2 2 3 3 5" xfId="10394"/>
    <cellStyle name="Calculation 2 2 3 3 5 2" xfId="22357"/>
    <cellStyle name="Calculation 2 2 3 3 5 2 2" xfId="46557"/>
    <cellStyle name="Calculation 2 2 3 3 5 3" xfId="34595"/>
    <cellStyle name="Calculation 2 2 3 3 6" xfId="12202"/>
    <cellStyle name="Calculation 2 2 3 3 6 2" xfId="23949"/>
    <cellStyle name="Calculation 2 2 3 3 6 2 2" xfId="48149"/>
    <cellStyle name="Calculation 2 2 3 3 6 3" xfId="36403"/>
    <cellStyle name="Calculation 2 2 3 3 7" xfId="13794"/>
    <cellStyle name="Calculation 2 2 3 3 7 2" xfId="37995"/>
    <cellStyle name="Calculation 2 2 3 3 8" xfId="25963"/>
    <cellStyle name="Calculation 2 2 3 4" xfId="3427"/>
    <cellStyle name="Calculation 2 2 3 4 2" xfId="15529"/>
    <cellStyle name="Calculation 2 2 3 4 2 2" xfId="39729"/>
    <cellStyle name="Calculation 2 2 3 4 3" xfId="27629"/>
    <cellStyle name="Calculation 2 2 3 5" xfId="6485"/>
    <cellStyle name="Calculation 2 2 3 5 2" xfId="18586"/>
    <cellStyle name="Calculation 2 2 3 5 2 2" xfId="42786"/>
    <cellStyle name="Calculation 2 2 3 5 3" xfId="30686"/>
    <cellStyle name="Calculation 2 2 3 6" xfId="7330"/>
    <cellStyle name="Calculation 2 2 3 6 2" xfId="19391"/>
    <cellStyle name="Calculation 2 2 3 6 2 2" xfId="43591"/>
    <cellStyle name="Calculation 2 2 3 6 3" xfId="31531"/>
    <cellStyle name="Calculation 2 2 3 7" xfId="9446"/>
    <cellStyle name="Calculation 2 2 3 7 2" xfId="21480"/>
    <cellStyle name="Calculation 2 2 3 7 2 2" xfId="45680"/>
    <cellStyle name="Calculation 2 2 3 7 3" xfId="33647"/>
    <cellStyle name="Calculation 2 2 3 8" xfId="10182"/>
    <cellStyle name="Calculation 2 2 3 8 2" xfId="22192"/>
    <cellStyle name="Calculation 2 2 3 8 2 2" xfId="46392"/>
    <cellStyle name="Calculation 2 2 3 8 3" xfId="34383"/>
    <cellStyle name="Calculation 2 2 3 9" xfId="12037"/>
    <cellStyle name="Calculation 2 2 3 9 2" xfId="36238"/>
    <cellStyle name="Calculation 2 2 4" xfId="659"/>
    <cellStyle name="Calculation 2 2 4 10" xfId="25177"/>
    <cellStyle name="Calculation 2 2 4 2" xfId="2229"/>
    <cellStyle name="Calculation 2 2 4 2 2" xfId="4881"/>
    <cellStyle name="Calculation 2 2 4 2 2 2" xfId="16982"/>
    <cellStyle name="Calculation 2 2 4 2 2 2 2" xfId="41182"/>
    <cellStyle name="Calculation 2 2 4 2 2 3" xfId="29082"/>
    <cellStyle name="Calculation 2 2 4 2 3" xfId="5465"/>
    <cellStyle name="Calculation 2 2 4 2 3 2" xfId="17566"/>
    <cellStyle name="Calculation 2 2 4 2 3 2 2" xfId="41766"/>
    <cellStyle name="Calculation 2 2 4 2 3 3" xfId="29666"/>
    <cellStyle name="Calculation 2 2 4 2 4" xfId="8855"/>
    <cellStyle name="Calculation 2 2 4 2 4 2" xfId="20889"/>
    <cellStyle name="Calculation 2 2 4 2 4 2 2" xfId="45089"/>
    <cellStyle name="Calculation 2 2 4 2 4 3" xfId="33056"/>
    <cellStyle name="Calculation 2 2 4 2 5" xfId="10931"/>
    <cellStyle name="Calculation 2 2 4 2 5 2" xfId="22874"/>
    <cellStyle name="Calculation 2 2 4 2 5 2 2" xfId="47074"/>
    <cellStyle name="Calculation 2 2 4 2 5 3" xfId="35132"/>
    <cellStyle name="Calculation 2 2 4 2 6" xfId="12719"/>
    <cellStyle name="Calculation 2 2 4 2 6 2" xfId="24441"/>
    <cellStyle name="Calculation 2 2 4 2 6 2 2" xfId="48641"/>
    <cellStyle name="Calculation 2 2 4 2 6 3" xfId="36920"/>
    <cellStyle name="Calculation 2 2 4 2 7" xfId="14286"/>
    <cellStyle name="Calculation 2 2 4 2 7 2" xfId="38487"/>
    <cellStyle name="Calculation 2 2 4 2 8" xfId="26511"/>
    <cellStyle name="Calculation 2 2 4 3" xfId="1643"/>
    <cellStyle name="Calculation 2 2 4 3 2" xfId="4305"/>
    <cellStyle name="Calculation 2 2 4 3 2 2" xfId="16406"/>
    <cellStyle name="Calculation 2 2 4 3 2 2 2" xfId="40606"/>
    <cellStyle name="Calculation 2 2 4 3 2 3" xfId="28506"/>
    <cellStyle name="Calculation 2 2 4 3 3" xfId="5583"/>
    <cellStyle name="Calculation 2 2 4 3 3 2" xfId="17684"/>
    <cellStyle name="Calculation 2 2 4 3 3 2 2" xfId="41884"/>
    <cellStyle name="Calculation 2 2 4 3 3 3" xfId="29784"/>
    <cellStyle name="Calculation 2 2 4 3 4" xfId="8269"/>
    <cellStyle name="Calculation 2 2 4 3 4 2" xfId="20305"/>
    <cellStyle name="Calculation 2 2 4 3 4 2 2" xfId="44505"/>
    <cellStyle name="Calculation 2 2 4 3 4 3" xfId="32470"/>
    <cellStyle name="Calculation 2 2 4 3 5" xfId="10359"/>
    <cellStyle name="Calculation 2 2 4 3 5 2" xfId="22322"/>
    <cellStyle name="Calculation 2 2 4 3 5 2 2" xfId="46522"/>
    <cellStyle name="Calculation 2 2 4 3 5 3" xfId="34560"/>
    <cellStyle name="Calculation 2 2 4 3 6" xfId="12167"/>
    <cellStyle name="Calculation 2 2 4 3 6 2" xfId="23914"/>
    <cellStyle name="Calculation 2 2 4 3 6 2 2" xfId="48114"/>
    <cellStyle name="Calculation 2 2 4 3 6 3" xfId="36368"/>
    <cellStyle name="Calculation 2 2 4 3 7" xfId="13759"/>
    <cellStyle name="Calculation 2 2 4 3 7 2" xfId="37960"/>
    <cellStyle name="Calculation 2 2 4 3 8" xfId="25928"/>
    <cellStyle name="Calculation 2 2 4 4" xfId="3392"/>
    <cellStyle name="Calculation 2 2 4 4 2" xfId="15494"/>
    <cellStyle name="Calculation 2 2 4 4 2 2" xfId="39694"/>
    <cellStyle name="Calculation 2 2 4 4 3" xfId="27594"/>
    <cellStyle name="Calculation 2 2 4 5" xfId="5971"/>
    <cellStyle name="Calculation 2 2 4 5 2" xfId="18072"/>
    <cellStyle name="Calculation 2 2 4 5 2 2" xfId="42272"/>
    <cellStyle name="Calculation 2 2 4 5 3" xfId="30172"/>
    <cellStyle name="Calculation 2 2 4 6" xfId="7295"/>
    <cellStyle name="Calculation 2 2 4 6 2" xfId="19356"/>
    <cellStyle name="Calculation 2 2 4 6 2 2" xfId="43556"/>
    <cellStyle name="Calculation 2 2 4 6 3" xfId="31496"/>
    <cellStyle name="Calculation 2 2 4 7" xfId="9411"/>
    <cellStyle name="Calculation 2 2 4 7 2" xfId="21445"/>
    <cellStyle name="Calculation 2 2 4 7 2 2" xfId="45645"/>
    <cellStyle name="Calculation 2 2 4 7 3" xfId="33612"/>
    <cellStyle name="Calculation 2 2 4 8" xfId="10076"/>
    <cellStyle name="Calculation 2 2 4 8 2" xfId="22110"/>
    <cellStyle name="Calculation 2 2 4 8 2 2" xfId="46310"/>
    <cellStyle name="Calculation 2 2 4 8 3" xfId="34277"/>
    <cellStyle name="Calculation 2 2 4 9" xfId="11955"/>
    <cellStyle name="Calculation 2 2 4 9 2" xfId="36156"/>
    <cellStyle name="Calculation 2 2 5" xfId="978"/>
    <cellStyle name="Calculation 2 2 5 10" xfId="25496"/>
    <cellStyle name="Calculation 2 2 5 2" xfId="2536"/>
    <cellStyle name="Calculation 2 2 5 2 2" xfId="5185"/>
    <cellStyle name="Calculation 2 2 5 2 2 2" xfId="17286"/>
    <cellStyle name="Calculation 2 2 5 2 2 2 2" xfId="41486"/>
    <cellStyle name="Calculation 2 2 5 2 2 3" xfId="29386"/>
    <cellStyle name="Calculation 2 2 5 2 3" xfId="6474"/>
    <cellStyle name="Calculation 2 2 5 2 3 2" xfId="18575"/>
    <cellStyle name="Calculation 2 2 5 2 3 2 2" xfId="42775"/>
    <cellStyle name="Calculation 2 2 5 2 3 3" xfId="30675"/>
    <cellStyle name="Calculation 2 2 5 2 4" xfId="9162"/>
    <cellStyle name="Calculation 2 2 5 2 4 2" xfId="21196"/>
    <cellStyle name="Calculation 2 2 5 2 4 2 2" xfId="45396"/>
    <cellStyle name="Calculation 2 2 5 2 4 3" xfId="33363"/>
    <cellStyle name="Calculation 2 2 5 2 5" xfId="11238"/>
    <cellStyle name="Calculation 2 2 5 2 5 2" xfId="23181"/>
    <cellStyle name="Calculation 2 2 5 2 5 2 2" xfId="47381"/>
    <cellStyle name="Calculation 2 2 5 2 5 3" xfId="35439"/>
    <cellStyle name="Calculation 2 2 5 2 6" xfId="13026"/>
    <cellStyle name="Calculation 2 2 5 2 6 2" xfId="24748"/>
    <cellStyle name="Calculation 2 2 5 2 6 2 2" xfId="48948"/>
    <cellStyle name="Calculation 2 2 5 2 6 3" xfId="37227"/>
    <cellStyle name="Calculation 2 2 5 2 7" xfId="14593"/>
    <cellStyle name="Calculation 2 2 5 2 7 2" xfId="38794"/>
    <cellStyle name="Calculation 2 2 5 2 8" xfId="26818"/>
    <cellStyle name="Calculation 2 2 5 3" xfId="1950"/>
    <cellStyle name="Calculation 2 2 5 3 2" xfId="4609"/>
    <cellStyle name="Calculation 2 2 5 3 2 2" xfId="16710"/>
    <cellStyle name="Calculation 2 2 5 3 2 2 2" xfId="40910"/>
    <cellStyle name="Calculation 2 2 5 3 2 3" xfId="28810"/>
    <cellStyle name="Calculation 2 2 5 3 3" xfId="4938"/>
    <cellStyle name="Calculation 2 2 5 3 3 2" xfId="17039"/>
    <cellStyle name="Calculation 2 2 5 3 3 2 2" xfId="41239"/>
    <cellStyle name="Calculation 2 2 5 3 3 3" xfId="29139"/>
    <cellStyle name="Calculation 2 2 5 3 4" xfId="8576"/>
    <cellStyle name="Calculation 2 2 5 3 4 2" xfId="20612"/>
    <cellStyle name="Calculation 2 2 5 3 4 2 2" xfId="44812"/>
    <cellStyle name="Calculation 2 2 5 3 4 3" xfId="32777"/>
    <cellStyle name="Calculation 2 2 5 3 5" xfId="10666"/>
    <cellStyle name="Calculation 2 2 5 3 5 2" xfId="22629"/>
    <cellStyle name="Calculation 2 2 5 3 5 2 2" xfId="46829"/>
    <cellStyle name="Calculation 2 2 5 3 5 3" xfId="34867"/>
    <cellStyle name="Calculation 2 2 5 3 6" xfId="12474"/>
    <cellStyle name="Calculation 2 2 5 3 6 2" xfId="24221"/>
    <cellStyle name="Calculation 2 2 5 3 6 2 2" xfId="48421"/>
    <cellStyle name="Calculation 2 2 5 3 6 3" xfId="36675"/>
    <cellStyle name="Calculation 2 2 5 3 7" xfId="14066"/>
    <cellStyle name="Calculation 2 2 5 3 7 2" xfId="38267"/>
    <cellStyle name="Calculation 2 2 5 3 8" xfId="26235"/>
    <cellStyle name="Calculation 2 2 5 4" xfId="3705"/>
    <cellStyle name="Calculation 2 2 5 4 2" xfId="15807"/>
    <cellStyle name="Calculation 2 2 5 4 2 2" xfId="40007"/>
    <cellStyle name="Calculation 2 2 5 4 3" xfId="27907"/>
    <cellStyle name="Calculation 2 2 5 5" xfId="6761"/>
    <cellStyle name="Calculation 2 2 5 5 2" xfId="18862"/>
    <cellStyle name="Calculation 2 2 5 5 2 2" xfId="43062"/>
    <cellStyle name="Calculation 2 2 5 5 3" xfId="30962"/>
    <cellStyle name="Calculation 2 2 5 6" xfId="7614"/>
    <cellStyle name="Calculation 2 2 5 6 2" xfId="19675"/>
    <cellStyle name="Calculation 2 2 5 6 2 2" xfId="43875"/>
    <cellStyle name="Calculation 2 2 5 6 3" xfId="31815"/>
    <cellStyle name="Calculation 2 2 5 7" xfId="9730"/>
    <cellStyle name="Calculation 2 2 5 7 2" xfId="21764"/>
    <cellStyle name="Calculation 2 2 5 7 2 2" xfId="45964"/>
    <cellStyle name="Calculation 2 2 5 7 3" xfId="33931"/>
    <cellStyle name="Calculation 2 2 5 8" xfId="11609"/>
    <cellStyle name="Calculation 2 2 5 8 2" xfId="23538"/>
    <cellStyle name="Calculation 2 2 5 8 2 2" xfId="47738"/>
    <cellStyle name="Calculation 2 2 5 8 3" xfId="35810"/>
    <cellStyle name="Calculation 2 2 5 9" xfId="13383"/>
    <cellStyle name="Calculation 2 2 5 9 2" xfId="37584"/>
    <cellStyle name="Calculation 2 2 6" xfId="939"/>
    <cellStyle name="Calculation 2 2 6 2" xfId="3667"/>
    <cellStyle name="Calculation 2 2 6 2 2" xfId="15769"/>
    <cellStyle name="Calculation 2 2 6 2 2 2" xfId="39969"/>
    <cellStyle name="Calculation 2 2 6 2 3" xfId="27869"/>
    <cellStyle name="Calculation 2 2 6 3" xfId="6624"/>
    <cellStyle name="Calculation 2 2 6 3 2" xfId="18725"/>
    <cellStyle name="Calculation 2 2 6 3 2 2" xfId="42925"/>
    <cellStyle name="Calculation 2 2 6 3 3" xfId="30825"/>
    <cellStyle name="Calculation 2 2 6 4" xfId="7575"/>
    <cellStyle name="Calculation 2 2 6 4 2" xfId="19636"/>
    <cellStyle name="Calculation 2 2 6 4 2 2" xfId="43836"/>
    <cellStyle name="Calculation 2 2 6 4 3" xfId="31776"/>
    <cellStyle name="Calculation 2 2 6 5" xfId="9691"/>
    <cellStyle name="Calculation 2 2 6 5 2" xfId="21725"/>
    <cellStyle name="Calculation 2 2 6 5 2 2" xfId="45925"/>
    <cellStyle name="Calculation 2 2 6 5 3" xfId="33892"/>
    <cellStyle name="Calculation 2 2 6 6" xfId="11570"/>
    <cellStyle name="Calculation 2 2 6 6 2" xfId="23499"/>
    <cellStyle name="Calculation 2 2 6 6 2 2" xfId="47699"/>
    <cellStyle name="Calculation 2 2 6 6 3" xfId="35771"/>
    <cellStyle name="Calculation 2 2 6 7" xfId="13344"/>
    <cellStyle name="Calculation 2 2 6 7 2" xfId="37545"/>
    <cellStyle name="Calculation 2 2 6 8" xfId="25457"/>
    <cellStyle name="Calculation 2 2 7" xfId="3148"/>
    <cellStyle name="Calculation 2 2 7 2" xfId="15250"/>
    <cellStyle name="Calculation 2 2 7 2 2" xfId="39450"/>
    <cellStyle name="Calculation 2 2 7 3" xfId="27350"/>
    <cellStyle name="Calculation 2 2 8" xfId="5542"/>
    <cellStyle name="Calculation 2 2 8 2" xfId="17643"/>
    <cellStyle name="Calculation 2 2 8 2 2" xfId="41843"/>
    <cellStyle name="Calculation 2 2 8 3" xfId="29743"/>
    <cellStyle name="Calculation 2 2 9" xfId="7032"/>
    <cellStyle name="Calculation 2 2 9 2" xfId="19113"/>
    <cellStyle name="Calculation 2 2 9 2 2" xfId="43313"/>
    <cellStyle name="Calculation 2 2 9 3" xfId="31233"/>
    <cellStyle name="Calculation 2 3" xfId="386"/>
    <cellStyle name="Calculation 2 3 10" xfId="7013"/>
    <cellStyle name="Calculation 2 3 10 2" xfId="19095"/>
    <cellStyle name="Calculation 2 3 10 2 2" xfId="43295"/>
    <cellStyle name="Calculation 2 3 10 3" xfId="31214"/>
    <cellStyle name="Calculation 2 3 11" xfId="6922"/>
    <cellStyle name="Calculation 2 3 11 2" xfId="19015"/>
    <cellStyle name="Calculation 2 3 11 2 2" xfId="43215"/>
    <cellStyle name="Calculation 2 3 11 3" xfId="31123"/>
    <cellStyle name="Calculation 2 3 12" xfId="6943"/>
    <cellStyle name="Calculation 2 3 12 2" xfId="31144"/>
    <cellStyle name="Calculation 2 3 13" xfId="24966"/>
    <cellStyle name="Calculation 2 3 2" xfId="547"/>
    <cellStyle name="Calculation 2 3 2 10" xfId="12677"/>
    <cellStyle name="Calculation 2 3 2 10 2" xfId="36878"/>
    <cellStyle name="Calculation 2 3 2 11" xfId="25065"/>
    <cellStyle name="Calculation 2 3 2 2" xfId="848"/>
    <cellStyle name="Calculation 2 3 2 2 10" xfId="25366"/>
    <cellStyle name="Calculation 2 3 2 2 2" xfId="2418"/>
    <cellStyle name="Calculation 2 3 2 2 2 2" xfId="5068"/>
    <cellStyle name="Calculation 2 3 2 2 2 2 2" xfId="17169"/>
    <cellStyle name="Calculation 2 3 2 2 2 2 2 2" xfId="41369"/>
    <cellStyle name="Calculation 2 3 2 2 2 2 3" xfId="29269"/>
    <cellStyle name="Calculation 2 3 2 2 2 3" xfId="5492"/>
    <cellStyle name="Calculation 2 3 2 2 2 3 2" xfId="17593"/>
    <cellStyle name="Calculation 2 3 2 2 2 3 2 2" xfId="41793"/>
    <cellStyle name="Calculation 2 3 2 2 2 3 3" xfId="29693"/>
    <cellStyle name="Calculation 2 3 2 2 2 4" xfId="9044"/>
    <cellStyle name="Calculation 2 3 2 2 2 4 2" xfId="21078"/>
    <cellStyle name="Calculation 2 3 2 2 2 4 2 2" xfId="45278"/>
    <cellStyle name="Calculation 2 3 2 2 2 4 3" xfId="33245"/>
    <cellStyle name="Calculation 2 3 2 2 2 5" xfId="11120"/>
    <cellStyle name="Calculation 2 3 2 2 2 5 2" xfId="23063"/>
    <cellStyle name="Calculation 2 3 2 2 2 5 2 2" xfId="47263"/>
    <cellStyle name="Calculation 2 3 2 2 2 5 3" xfId="35321"/>
    <cellStyle name="Calculation 2 3 2 2 2 6" xfId="12908"/>
    <cellStyle name="Calculation 2 3 2 2 2 6 2" xfId="24630"/>
    <cellStyle name="Calculation 2 3 2 2 2 6 2 2" xfId="48830"/>
    <cellStyle name="Calculation 2 3 2 2 2 6 3" xfId="37109"/>
    <cellStyle name="Calculation 2 3 2 2 2 7" xfId="14475"/>
    <cellStyle name="Calculation 2 3 2 2 2 7 2" xfId="38676"/>
    <cellStyle name="Calculation 2 3 2 2 2 8" xfId="26700"/>
    <cellStyle name="Calculation 2 3 2 2 3" xfId="1832"/>
    <cellStyle name="Calculation 2 3 2 2 3 2" xfId="4492"/>
    <cellStyle name="Calculation 2 3 2 2 3 2 2" xfId="16593"/>
    <cellStyle name="Calculation 2 3 2 2 3 2 2 2" xfId="40793"/>
    <cellStyle name="Calculation 2 3 2 2 3 2 3" xfId="28693"/>
    <cellStyle name="Calculation 2 3 2 2 3 3" xfId="6771"/>
    <cellStyle name="Calculation 2 3 2 2 3 3 2" xfId="18872"/>
    <cellStyle name="Calculation 2 3 2 2 3 3 2 2" xfId="43072"/>
    <cellStyle name="Calculation 2 3 2 2 3 3 3" xfId="30972"/>
    <cellStyle name="Calculation 2 3 2 2 3 4" xfId="8458"/>
    <cellStyle name="Calculation 2 3 2 2 3 4 2" xfId="20494"/>
    <cellStyle name="Calculation 2 3 2 2 3 4 2 2" xfId="44694"/>
    <cellStyle name="Calculation 2 3 2 2 3 4 3" xfId="32659"/>
    <cellStyle name="Calculation 2 3 2 2 3 5" xfId="10548"/>
    <cellStyle name="Calculation 2 3 2 2 3 5 2" xfId="22511"/>
    <cellStyle name="Calculation 2 3 2 2 3 5 2 2" xfId="46711"/>
    <cellStyle name="Calculation 2 3 2 2 3 5 3" xfId="34749"/>
    <cellStyle name="Calculation 2 3 2 2 3 6" xfId="12356"/>
    <cellStyle name="Calculation 2 3 2 2 3 6 2" xfId="24103"/>
    <cellStyle name="Calculation 2 3 2 2 3 6 2 2" xfId="48303"/>
    <cellStyle name="Calculation 2 3 2 2 3 6 3" xfId="36557"/>
    <cellStyle name="Calculation 2 3 2 2 3 7" xfId="13948"/>
    <cellStyle name="Calculation 2 3 2 2 3 7 2" xfId="38149"/>
    <cellStyle name="Calculation 2 3 2 2 3 8" xfId="26117"/>
    <cellStyle name="Calculation 2 3 2 2 4" xfId="3578"/>
    <cellStyle name="Calculation 2 3 2 2 4 2" xfId="15680"/>
    <cellStyle name="Calculation 2 3 2 2 4 2 2" xfId="39880"/>
    <cellStyle name="Calculation 2 3 2 2 4 3" xfId="27780"/>
    <cellStyle name="Calculation 2 3 2 2 5" xfId="3102"/>
    <cellStyle name="Calculation 2 3 2 2 5 2" xfId="15204"/>
    <cellStyle name="Calculation 2 3 2 2 5 2 2" xfId="39404"/>
    <cellStyle name="Calculation 2 3 2 2 5 3" xfId="27304"/>
    <cellStyle name="Calculation 2 3 2 2 6" xfId="7484"/>
    <cellStyle name="Calculation 2 3 2 2 6 2" xfId="19545"/>
    <cellStyle name="Calculation 2 3 2 2 6 2 2" xfId="43745"/>
    <cellStyle name="Calculation 2 3 2 2 6 3" xfId="31685"/>
    <cellStyle name="Calculation 2 3 2 2 7" xfId="9600"/>
    <cellStyle name="Calculation 2 3 2 2 7 2" xfId="21634"/>
    <cellStyle name="Calculation 2 3 2 2 7 2 2" xfId="45834"/>
    <cellStyle name="Calculation 2 3 2 2 7 3" xfId="33801"/>
    <cellStyle name="Calculation 2 3 2 2 8" xfId="11479"/>
    <cellStyle name="Calculation 2 3 2 2 8 2" xfId="23408"/>
    <cellStyle name="Calculation 2 3 2 2 8 2 2" xfId="47608"/>
    <cellStyle name="Calculation 2 3 2 2 8 3" xfId="35680"/>
    <cellStyle name="Calculation 2 3 2 2 9" xfId="13253"/>
    <cellStyle name="Calculation 2 3 2 2 9 2" xfId="37454"/>
    <cellStyle name="Calculation 2 3 2 3" xfId="1071"/>
    <cellStyle name="Calculation 2 3 2 3 10" xfId="25589"/>
    <cellStyle name="Calculation 2 3 2 3 2" xfId="2629"/>
    <cellStyle name="Calculation 2 3 2 3 2 2" xfId="5275"/>
    <cellStyle name="Calculation 2 3 2 3 2 2 2" xfId="17376"/>
    <cellStyle name="Calculation 2 3 2 3 2 2 2 2" xfId="41576"/>
    <cellStyle name="Calculation 2 3 2 3 2 2 3" xfId="29476"/>
    <cellStyle name="Calculation 2 3 2 3 2 3" xfId="4266"/>
    <cellStyle name="Calculation 2 3 2 3 2 3 2" xfId="16367"/>
    <cellStyle name="Calculation 2 3 2 3 2 3 2 2" xfId="40567"/>
    <cellStyle name="Calculation 2 3 2 3 2 3 3" xfId="28467"/>
    <cellStyle name="Calculation 2 3 2 3 2 4" xfId="9255"/>
    <cellStyle name="Calculation 2 3 2 3 2 4 2" xfId="21289"/>
    <cellStyle name="Calculation 2 3 2 3 2 4 2 2" xfId="45489"/>
    <cellStyle name="Calculation 2 3 2 3 2 4 3" xfId="33456"/>
    <cellStyle name="Calculation 2 3 2 3 2 5" xfId="11331"/>
    <cellStyle name="Calculation 2 3 2 3 2 5 2" xfId="23274"/>
    <cellStyle name="Calculation 2 3 2 3 2 5 2 2" xfId="47474"/>
    <cellStyle name="Calculation 2 3 2 3 2 5 3" xfId="35532"/>
    <cellStyle name="Calculation 2 3 2 3 2 6" xfId="13119"/>
    <cellStyle name="Calculation 2 3 2 3 2 6 2" xfId="24841"/>
    <cellStyle name="Calculation 2 3 2 3 2 6 2 2" xfId="49041"/>
    <cellStyle name="Calculation 2 3 2 3 2 6 3" xfId="37320"/>
    <cellStyle name="Calculation 2 3 2 3 2 7" xfId="14686"/>
    <cellStyle name="Calculation 2 3 2 3 2 7 2" xfId="38887"/>
    <cellStyle name="Calculation 2 3 2 3 2 8" xfId="26911"/>
    <cellStyle name="Calculation 2 3 2 3 3" xfId="2043"/>
    <cellStyle name="Calculation 2 3 2 3 3 2" xfId="4701"/>
    <cellStyle name="Calculation 2 3 2 3 3 2 2" xfId="16802"/>
    <cellStyle name="Calculation 2 3 2 3 3 2 2 2" xfId="41002"/>
    <cellStyle name="Calculation 2 3 2 3 3 2 3" xfId="28902"/>
    <cellStyle name="Calculation 2 3 2 3 3 3" xfId="5849"/>
    <cellStyle name="Calculation 2 3 2 3 3 3 2" xfId="17950"/>
    <cellStyle name="Calculation 2 3 2 3 3 3 2 2" xfId="42150"/>
    <cellStyle name="Calculation 2 3 2 3 3 3 3" xfId="30050"/>
    <cellStyle name="Calculation 2 3 2 3 3 4" xfId="8669"/>
    <cellStyle name="Calculation 2 3 2 3 3 4 2" xfId="20705"/>
    <cellStyle name="Calculation 2 3 2 3 3 4 2 2" xfId="44905"/>
    <cellStyle name="Calculation 2 3 2 3 3 4 3" xfId="32870"/>
    <cellStyle name="Calculation 2 3 2 3 3 5" xfId="10759"/>
    <cellStyle name="Calculation 2 3 2 3 3 5 2" xfId="22722"/>
    <cellStyle name="Calculation 2 3 2 3 3 5 2 2" xfId="46922"/>
    <cellStyle name="Calculation 2 3 2 3 3 5 3" xfId="34960"/>
    <cellStyle name="Calculation 2 3 2 3 3 6" xfId="12567"/>
    <cellStyle name="Calculation 2 3 2 3 3 6 2" xfId="24314"/>
    <cellStyle name="Calculation 2 3 2 3 3 6 2 2" xfId="48514"/>
    <cellStyle name="Calculation 2 3 2 3 3 6 3" xfId="36768"/>
    <cellStyle name="Calculation 2 3 2 3 3 7" xfId="14159"/>
    <cellStyle name="Calculation 2 3 2 3 3 7 2" xfId="38360"/>
    <cellStyle name="Calculation 2 3 2 3 3 8" xfId="26328"/>
    <cellStyle name="Calculation 2 3 2 3 4" xfId="3796"/>
    <cellStyle name="Calculation 2 3 2 3 4 2" xfId="15898"/>
    <cellStyle name="Calculation 2 3 2 3 4 2 2" xfId="40098"/>
    <cellStyle name="Calculation 2 3 2 3 4 3" xfId="27998"/>
    <cellStyle name="Calculation 2 3 2 3 5" xfId="4016"/>
    <cellStyle name="Calculation 2 3 2 3 5 2" xfId="16118"/>
    <cellStyle name="Calculation 2 3 2 3 5 2 2" xfId="40318"/>
    <cellStyle name="Calculation 2 3 2 3 5 3" xfId="28218"/>
    <cellStyle name="Calculation 2 3 2 3 6" xfId="7707"/>
    <cellStyle name="Calculation 2 3 2 3 6 2" xfId="19768"/>
    <cellStyle name="Calculation 2 3 2 3 6 2 2" xfId="43968"/>
    <cellStyle name="Calculation 2 3 2 3 6 3" xfId="31908"/>
    <cellStyle name="Calculation 2 3 2 3 7" xfId="9823"/>
    <cellStyle name="Calculation 2 3 2 3 7 2" xfId="21857"/>
    <cellStyle name="Calculation 2 3 2 3 7 2 2" xfId="46057"/>
    <cellStyle name="Calculation 2 3 2 3 7 3" xfId="34024"/>
    <cellStyle name="Calculation 2 3 2 3 8" xfId="11702"/>
    <cellStyle name="Calculation 2 3 2 3 8 2" xfId="23631"/>
    <cellStyle name="Calculation 2 3 2 3 8 2 2" xfId="47831"/>
    <cellStyle name="Calculation 2 3 2 3 8 3" xfId="35903"/>
    <cellStyle name="Calculation 2 3 2 3 9" xfId="13476"/>
    <cellStyle name="Calculation 2 3 2 3 9 2" xfId="37677"/>
    <cellStyle name="Calculation 2 3 2 4" xfId="1204"/>
    <cellStyle name="Calculation 2 3 2 4 2" xfId="3929"/>
    <cellStyle name="Calculation 2 3 2 4 2 2" xfId="16031"/>
    <cellStyle name="Calculation 2 3 2 4 2 2 2" xfId="40231"/>
    <cellStyle name="Calculation 2 3 2 4 2 3" xfId="28131"/>
    <cellStyle name="Calculation 2 3 2 4 3" xfId="6692"/>
    <cellStyle name="Calculation 2 3 2 4 3 2" xfId="18793"/>
    <cellStyle name="Calculation 2 3 2 4 3 2 2" xfId="42993"/>
    <cellStyle name="Calculation 2 3 2 4 3 3" xfId="30893"/>
    <cellStyle name="Calculation 2 3 2 4 4" xfId="7840"/>
    <cellStyle name="Calculation 2 3 2 4 4 2" xfId="19901"/>
    <cellStyle name="Calculation 2 3 2 4 4 2 2" xfId="44101"/>
    <cellStyle name="Calculation 2 3 2 4 4 3" xfId="32041"/>
    <cellStyle name="Calculation 2 3 2 4 5" xfId="9956"/>
    <cellStyle name="Calculation 2 3 2 4 5 2" xfId="21990"/>
    <cellStyle name="Calculation 2 3 2 4 5 2 2" xfId="46190"/>
    <cellStyle name="Calculation 2 3 2 4 5 3" xfId="34157"/>
    <cellStyle name="Calculation 2 3 2 4 6" xfId="11835"/>
    <cellStyle name="Calculation 2 3 2 4 6 2" xfId="23764"/>
    <cellStyle name="Calculation 2 3 2 4 6 2 2" xfId="47964"/>
    <cellStyle name="Calculation 2 3 2 4 6 3" xfId="36036"/>
    <cellStyle name="Calculation 2 3 2 4 7" xfId="13609"/>
    <cellStyle name="Calculation 2 3 2 4 7 2" xfId="37810"/>
    <cellStyle name="Calculation 2 3 2 4 8" xfId="25722"/>
    <cellStyle name="Calculation 2 3 2 5" xfId="3282"/>
    <cellStyle name="Calculation 2 3 2 5 2" xfId="15384"/>
    <cellStyle name="Calculation 2 3 2 5 2 2" xfId="39584"/>
    <cellStyle name="Calculation 2 3 2 5 3" xfId="27484"/>
    <cellStyle name="Calculation 2 3 2 6" xfId="6591"/>
    <cellStyle name="Calculation 2 3 2 6 2" xfId="18692"/>
    <cellStyle name="Calculation 2 3 2 6 2 2" xfId="42892"/>
    <cellStyle name="Calculation 2 3 2 6 3" xfId="30792"/>
    <cellStyle name="Calculation 2 3 2 7" xfId="7183"/>
    <cellStyle name="Calculation 2 3 2 7 2" xfId="19244"/>
    <cellStyle name="Calculation 2 3 2 7 2 2" xfId="43444"/>
    <cellStyle name="Calculation 2 3 2 7 3" xfId="31384"/>
    <cellStyle name="Calculation 2 3 2 8" xfId="6854"/>
    <cellStyle name="Calculation 2 3 2 8 2" xfId="18955"/>
    <cellStyle name="Calculation 2 3 2 8 2 2" xfId="43155"/>
    <cellStyle name="Calculation 2 3 2 8 3" xfId="31055"/>
    <cellStyle name="Calculation 2 3 2 9" xfId="10884"/>
    <cellStyle name="Calculation 2 3 2 9 2" xfId="22832"/>
    <cellStyle name="Calculation 2 3 2 9 2 2" xfId="47032"/>
    <cellStyle name="Calculation 2 3 2 9 3" xfId="35085"/>
    <cellStyle name="Calculation 2 3 3" xfId="688"/>
    <cellStyle name="Calculation 2 3 3 10" xfId="25206"/>
    <cellStyle name="Calculation 2 3 3 2" xfId="2258"/>
    <cellStyle name="Calculation 2 3 3 2 2" xfId="4910"/>
    <cellStyle name="Calculation 2 3 3 2 2 2" xfId="17011"/>
    <cellStyle name="Calculation 2 3 3 2 2 2 2" xfId="41211"/>
    <cellStyle name="Calculation 2 3 3 2 2 3" xfId="29111"/>
    <cellStyle name="Calculation 2 3 3 2 3" xfId="5846"/>
    <cellStyle name="Calculation 2 3 3 2 3 2" xfId="17947"/>
    <cellStyle name="Calculation 2 3 3 2 3 2 2" xfId="42147"/>
    <cellStyle name="Calculation 2 3 3 2 3 3" xfId="30047"/>
    <cellStyle name="Calculation 2 3 3 2 4" xfId="8884"/>
    <cellStyle name="Calculation 2 3 3 2 4 2" xfId="20918"/>
    <cellStyle name="Calculation 2 3 3 2 4 2 2" xfId="45118"/>
    <cellStyle name="Calculation 2 3 3 2 4 3" xfId="33085"/>
    <cellStyle name="Calculation 2 3 3 2 5" xfId="10960"/>
    <cellStyle name="Calculation 2 3 3 2 5 2" xfId="22903"/>
    <cellStyle name="Calculation 2 3 3 2 5 2 2" xfId="47103"/>
    <cellStyle name="Calculation 2 3 3 2 5 3" xfId="35161"/>
    <cellStyle name="Calculation 2 3 3 2 6" xfId="12748"/>
    <cellStyle name="Calculation 2 3 3 2 6 2" xfId="24470"/>
    <cellStyle name="Calculation 2 3 3 2 6 2 2" xfId="48670"/>
    <cellStyle name="Calculation 2 3 3 2 6 3" xfId="36949"/>
    <cellStyle name="Calculation 2 3 3 2 7" xfId="14315"/>
    <cellStyle name="Calculation 2 3 3 2 7 2" xfId="38516"/>
    <cellStyle name="Calculation 2 3 3 2 8" xfId="26540"/>
    <cellStyle name="Calculation 2 3 3 3" xfId="1672"/>
    <cellStyle name="Calculation 2 3 3 3 2" xfId="4334"/>
    <cellStyle name="Calculation 2 3 3 3 2 2" xfId="16435"/>
    <cellStyle name="Calculation 2 3 3 3 2 2 2" xfId="40635"/>
    <cellStyle name="Calculation 2 3 3 3 2 3" xfId="28535"/>
    <cellStyle name="Calculation 2 3 3 3 3" xfId="4058"/>
    <cellStyle name="Calculation 2 3 3 3 3 2" xfId="16160"/>
    <cellStyle name="Calculation 2 3 3 3 3 2 2" xfId="40360"/>
    <cellStyle name="Calculation 2 3 3 3 3 3" xfId="28260"/>
    <cellStyle name="Calculation 2 3 3 3 4" xfId="8298"/>
    <cellStyle name="Calculation 2 3 3 3 4 2" xfId="20334"/>
    <cellStyle name="Calculation 2 3 3 3 4 2 2" xfId="44534"/>
    <cellStyle name="Calculation 2 3 3 3 4 3" xfId="32499"/>
    <cellStyle name="Calculation 2 3 3 3 5" xfId="10388"/>
    <cellStyle name="Calculation 2 3 3 3 5 2" xfId="22351"/>
    <cellStyle name="Calculation 2 3 3 3 5 2 2" xfId="46551"/>
    <cellStyle name="Calculation 2 3 3 3 5 3" xfId="34589"/>
    <cellStyle name="Calculation 2 3 3 3 6" xfId="12196"/>
    <cellStyle name="Calculation 2 3 3 3 6 2" xfId="23943"/>
    <cellStyle name="Calculation 2 3 3 3 6 2 2" xfId="48143"/>
    <cellStyle name="Calculation 2 3 3 3 6 3" xfId="36397"/>
    <cellStyle name="Calculation 2 3 3 3 7" xfId="13788"/>
    <cellStyle name="Calculation 2 3 3 3 7 2" xfId="37989"/>
    <cellStyle name="Calculation 2 3 3 3 8" xfId="25957"/>
    <cellStyle name="Calculation 2 3 3 4" xfId="3421"/>
    <cellStyle name="Calculation 2 3 3 4 2" xfId="15523"/>
    <cellStyle name="Calculation 2 3 3 4 2 2" xfId="39723"/>
    <cellStyle name="Calculation 2 3 3 4 3" xfId="27623"/>
    <cellStyle name="Calculation 2 3 3 5" xfId="6698"/>
    <cellStyle name="Calculation 2 3 3 5 2" xfId="18799"/>
    <cellStyle name="Calculation 2 3 3 5 2 2" xfId="42999"/>
    <cellStyle name="Calculation 2 3 3 5 3" xfId="30899"/>
    <cellStyle name="Calculation 2 3 3 6" xfId="7324"/>
    <cellStyle name="Calculation 2 3 3 6 2" xfId="19385"/>
    <cellStyle name="Calculation 2 3 3 6 2 2" xfId="43585"/>
    <cellStyle name="Calculation 2 3 3 6 3" xfId="31525"/>
    <cellStyle name="Calculation 2 3 3 7" xfId="9440"/>
    <cellStyle name="Calculation 2 3 3 7 2" xfId="21474"/>
    <cellStyle name="Calculation 2 3 3 7 2 2" xfId="45674"/>
    <cellStyle name="Calculation 2 3 3 7 3" xfId="33641"/>
    <cellStyle name="Calculation 2 3 3 8" xfId="6936"/>
    <cellStyle name="Calculation 2 3 3 8 2" xfId="19025"/>
    <cellStyle name="Calculation 2 3 3 8 2 2" xfId="43225"/>
    <cellStyle name="Calculation 2 3 3 8 3" xfId="31137"/>
    <cellStyle name="Calculation 2 3 3 9" xfId="10304"/>
    <cellStyle name="Calculation 2 3 3 9 2" xfId="34505"/>
    <cellStyle name="Calculation 2 3 4" xfId="664"/>
    <cellStyle name="Calculation 2 3 4 10" xfId="25182"/>
    <cellStyle name="Calculation 2 3 4 2" xfId="2234"/>
    <cellStyle name="Calculation 2 3 4 2 2" xfId="4886"/>
    <cellStyle name="Calculation 2 3 4 2 2 2" xfId="16987"/>
    <cellStyle name="Calculation 2 3 4 2 2 2 2" xfId="41187"/>
    <cellStyle name="Calculation 2 3 4 2 2 3" xfId="29087"/>
    <cellStyle name="Calculation 2 3 4 2 3" xfId="6431"/>
    <cellStyle name="Calculation 2 3 4 2 3 2" xfId="18532"/>
    <cellStyle name="Calculation 2 3 4 2 3 2 2" xfId="42732"/>
    <cellStyle name="Calculation 2 3 4 2 3 3" xfId="30632"/>
    <cellStyle name="Calculation 2 3 4 2 4" xfId="8860"/>
    <cellStyle name="Calculation 2 3 4 2 4 2" xfId="20894"/>
    <cellStyle name="Calculation 2 3 4 2 4 2 2" xfId="45094"/>
    <cellStyle name="Calculation 2 3 4 2 4 3" xfId="33061"/>
    <cellStyle name="Calculation 2 3 4 2 5" xfId="10936"/>
    <cellStyle name="Calculation 2 3 4 2 5 2" xfId="22879"/>
    <cellStyle name="Calculation 2 3 4 2 5 2 2" xfId="47079"/>
    <cellStyle name="Calculation 2 3 4 2 5 3" xfId="35137"/>
    <cellStyle name="Calculation 2 3 4 2 6" xfId="12724"/>
    <cellStyle name="Calculation 2 3 4 2 6 2" xfId="24446"/>
    <cellStyle name="Calculation 2 3 4 2 6 2 2" xfId="48646"/>
    <cellStyle name="Calculation 2 3 4 2 6 3" xfId="36925"/>
    <cellStyle name="Calculation 2 3 4 2 7" xfId="14291"/>
    <cellStyle name="Calculation 2 3 4 2 7 2" xfId="38492"/>
    <cellStyle name="Calculation 2 3 4 2 8" xfId="26516"/>
    <cellStyle name="Calculation 2 3 4 3" xfId="1648"/>
    <cellStyle name="Calculation 2 3 4 3 2" xfId="4310"/>
    <cellStyle name="Calculation 2 3 4 3 2 2" xfId="16411"/>
    <cellStyle name="Calculation 2 3 4 3 2 2 2" xfId="40611"/>
    <cellStyle name="Calculation 2 3 4 3 2 3" xfId="28511"/>
    <cellStyle name="Calculation 2 3 4 3 3" xfId="6504"/>
    <cellStyle name="Calculation 2 3 4 3 3 2" xfId="18605"/>
    <cellStyle name="Calculation 2 3 4 3 3 2 2" xfId="42805"/>
    <cellStyle name="Calculation 2 3 4 3 3 3" xfId="30705"/>
    <cellStyle name="Calculation 2 3 4 3 4" xfId="8274"/>
    <cellStyle name="Calculation 2 3 4 3 4 2" xfId="20310"/>
    <cellStyle name="Calculation 2 3 4 3 4 2 2" xfId="44510"/>
    <cellStyle name="Calculation 2 3 4 3 4 3" xfId="32475"/>
    <cellStyle name="Calculation 2 3 4 3 5" xfId="10364"/>
    <cellStyle name="Calculation 2 3 4 3 5 2" xfId="22327"/>
    <cellStyle name="Calculation 2 3 4 3 5 2 2" xfId="46527"/>
    <cellStyle name="Calculation 2 3 4 3 5 3" xfId="34565"/>
    <cellStyle name="Calculation 2 3 4 3 6" xfId="12172"/>
    <cellStyle name="Calculation 2 3 4 3 6 2" xfId="23919"/>
    <cellStyle name="Calculation 2 3 4 3 6 2 2" xfId="48119"/>
    <cellStyle name="Calculation 2 3 4 3 6 3" xfId="36373"/>
    <cellStyle name="Calculation 2 3 4 3 7" xfId="13764"/>
    <cellStyle name="Calculation 2 3 4 3 7 2" xfId="37965"/>
    <cellStyle name="Calculation 2 3 4 3 8" xfId="25933"/>
    <cellStyle name="Calculation 2 3 4 4" xfId="3397"/>
    <cellStyle name="Calculation 2 3 4 4 2" xfId="15499"/>
    <cellStyle name="Calculation 2 3 4 4 2 2" xfId="39699"/>
    <cellStyle name="Calculation 2 3 4 4 3" xfId="27599"/>
    <cellStyle name="Calculation 2 3 4 5" xfId="3009"/>
    <cellStyle name="Calculation 2 3 4 5 2" xfId="15112"/>
    <cellStyle name="Calculation 2 3 4 5 2 2" xfId="39312"/>
    <cellStyle name="Calculation 2 3 4 5 3" xfId="27212"/>
    <cellStyle name="Calculation 2 3 4 6" xfId="7300"/>
    <cellStyle name="Calculation 2 3 4 6 2" xfId="19361"/>
    <cellStyle name="Calculation 2 3 4 6 2 2" xfId="43561"/>
    <cellStyle name="Calculation 2 3 4 6 3" xfId="31501"/>
    <cellStyle name="Calculation 2 3 4 7" xfId="9416"/>
    <cellStyle name="Calculation 2 3 4 7 2" xfId="21450"/>
    <cellStyle name="Calculation 2 3 4 7 2 2" xfId="45650"/>
    <cellStyle name="Calculation 2 3 4 7 3" xfId="33617"/>
    <cellStyle name="Calculation 2 3 4 8" xfId="8000"/>
    <cellStyle name="Calculation 2 3 4 8 2" xfId="20054"/>
    <cellStyle name="Calculation 2 3 4 8 2 2" xfId="44254"/>
    <cellStyle name="Calculation 2 3 4 8 3" xfId="32201"/>
    <cellStyle name="Calculation 2 3 4 9" xfId="10249"/>
    <cellStyle name="Calculation 2 3 4 9 2" xfId="34450"/>
    <cellStyle name="Calculation 2 3 5" xfId="972"/>
    <cellStyle name="Calculation 2 3 5 10" xfId="25490"/>
    <cellStyle name="Calculation 2 3 5 2" xfId="2530"/>
    <cellStyle name="Calculation 2 3 5 2 2" xfId="5179"/>
    <cellStyle name="Calculation 2 3 5 2 2 2" xfId="17280"/>
    <cellStyle name="Calculation 2 3 5 2 2 2 2" xfId="41480"/>
    <cellStyle name="Calculation 2 3 5 2 2 3" xfId="29380"/>
    <cellStyle name="Calculation 2 3 5 2 3" xfId="6688"/>
    <cellStyle name="Calculation 2 3 5 2 3 2" xfId="18789"/>
    <cellStyle name="Calculation 2 3 5 2 3 2 2" xfId="42989"/>
    <cellStyle name="Calculation 2 3 5 2 3 3" xfId="30889"/>
    <cellStyle name="Calculation 2 3 5 2 4" xfId="9156"/>
    <cellStyle name="Calculation 2 3 5 2 4 2" xfId="21190"/>
    <cellStyle name="Calculation 2 3 5 2 4 2 2" xfId="45390"/>
    <cellStyle name="Calculation 2 3 5 2 4 3" xfId="33357"/>
    <cellStyle name="Calculation 2 3 5 2 5" xfId="11232"/>
    <cellStyle name="Calculation 2 3 5 2 5 2" xfId="23175"/>
    <cellStyle name="Calculation 2 3 5 2 5 2 2" xfId="47375"/>
    <cellStyle name="Calculation 2 3 5 2 5 3" xfId="35433"/>
    <cellStyle name="Calculation 2 3 5 2 6" xfId="13020"/>
    <cellStyle name="Calculation 2 3 5 2 6 2" xfId="24742"/>
    <cellStyle name="Calculation 2 3 5 2 6 2 2" xfId="48942"/>
    <cellStyle name="Calculation 2 3 5 2 6 3" xfId="37221"/>
    <cellStyle name="Calculation 2 3 5 2 7" xfId="14587"/>
    <cellStyle name="Calculation 2 3 5 2 7 2" xfId="38788"/>
    <cellStyle name="Calculation 2 3 5 2 8" xfId="26812"/>
    <cellStyle name="Calculation 2 3 5 3" xfId="1944"/>
    <cellStyle name="Calculation 2 3 5 3 2" xfId="4603"/>
    <cellStyle name="Calculation 2 3 5 3 2 2" xfId="16704"/>
    <cellStyle name="Calculation 2 3 5 3 2 2 2" xfId="40904"/>
    <cellStyle name="Calculation 2 3 5 3 2 3" xfId="28804"/>
    <cellStyle name="Calculation 2 3 5 3 3" xfId="5782"/>
    <cellStyle name="Calculation 2 3 5 3 3 2" xfId="17883"/>
    <cellStyle name="Calculation 2 3 5 3 3 2 2" xfId="42083"/>
    <cellStyle name="Calculation 2 3 5 3 3 3" xfId="29983"/>
    <cellStyle name="Calculation 2 3 5 3 4" xfId="8570"/>
    <cellStyle name="Calculation 2 3 5 3 4 2" xfId="20606"/>
    <cellStyle name="Calculation 2 3 5 3 4 2 2" xfId="44806"/>
    <cellStyle name="Calculation 2 3 5 3 4 3" xfId="32771"/>
    <cellStyle name="Calculation 2 3 5 3 5" xfId="10660"/>
    <cellStyle name="Calculation 2 3 5 3 5 2" xfId="22623"/>
    <cellStyle name="Calculation 2 3 5 3 5 2 2" xfId="46823"/>
    <cellStyle name="Calculation 2 3 5 3 5 3" xfId="34861"/>
    <cellStyle name="Calculation 2 3 5 3 6" xfId="12468"/>
    <cellStyle name="Calculation 2 3 5 3 6 2" xfId="24215"/>
    <cellStyle name="Calculation 2 3 5 3 6 2 2" xfId="48415"/>
    <cellStyle name="Calculation 2 3 5 3 6 3" xfId="36669"/>
    <cellStyle name="Calculation 2 3 5 3 7" xfId="14060"/>
    <cellStyle name="Calculation 2 3 5 3 7 2" xfId="38261"/>
    <cellStyle name="Calculation 2 3 5 3 8" xfId="26229"/>
    <cellStyle name="Calculation 2 3 5 4" xfId="3699"/>
    <cellStyle name="Calculation 2 3 5 4 2" xfId="15801"/>
    <cellStyle name="Calculation 2 3 5 4 2 2" xfId="40001"/>
    <cellStyle name="Calculation 2 3 5 4 3" xfId="27901"/>
    <cellStyle name="Calculation 2 3 5 5" xfId="5518"/>
    <cellStyle name="Calculation 2 3 5 5 2" xfId="17619"/>
    <cellStyle name="Calculation 2 3 5 5 2 2" xfId="41819"/>
    <cellStyle name="Calculation 2 3 5 5 3" xfId="29719"/>
    <cellStyle name="Calculation 2 3 5 6" xfId="7608"/>
    <cellStyle name="Calculation 2 3 5 6 2" xfId="19669"/>
    <cellStyle name="Calculation 2 3 5 6 2 2" xfId="43869"/>
    <cellStyle name="Calculation 2 3 5 6 3" xfId="31809"/>
    <cellStyle name="Calculation 2 3 5 7" xfId="9724"/>
    <cellStyle name="Calculation 2 3 5 7 2" xfId="21758"/>
    <cellStyle name="Calculation 2 3 5 7 2 2" xfId="45958"/>
    <cellStyle name="Calculation 2 3 5 7 3" xfId="33925"/>
    <cellStyle name="Calculation 2 3 5 8" xfId="11603"/>
    <cellStyle name="Calculation 2 3 5 8 2" xfId="23532"/>
    <cellStyle name="Calculation 2 3 5 8 2 2" xfId="47732"/>
    <cellStyle name="Calculation 2 3 5 8 3" xfId="35804"/>
    <cellStyle name="Calculation 2 3 5 9" xfId="13377"/>
    <cellStyle name="Calculation 2 3 5 9 2" xfId="37578"/>
    <cellStyle name="Calculation 2 3 6" xfId="942"/>
    <cellStyle name="Calculation 2 3 6 2" xfId="3670"/>
    <cellStyle name="Calculation 2 3 6 2 2" xfId="15772"/>
    <cellStyle name="Calculation 2 3 6 2 2 2" xfId="39972"/>
    <cellStyle name="Calculation 2 3 6 2 3" xfId="27872"/>
    <cellStyle name="Calculation 2 3 6 3" xfId="6425"/>
    <cellStyle name="Calculation 2 3 6 3 2" xfId="18526"/>
    <cellStyle name="Calculation 2 3 6 3 2 2" xfId="42726"/>
    <cellStyle name="Calculation 2 3 6 3 3" xfId="30626"/>
    <cellStyle name="Calculation 2 3 6 4" xfId="7578"/>
    <cellStyle name="Calculation 2 3 6 4 2" xfId="19639"/>
    <cellStyle name="Calculation 2 3 6 4 2 2" xfId="43839"/>
    <cellStyle name="Calculation 2 3 6 4 3" xfId="31779"/>
    <cellStyle name="Calculation 2 3 6 5" xfId="9694"/>
    <cellStyle name="Calculation 2 3 6 5 2" xfId="21728"/>
    <cellStyle name="Calculation 2 3 6 5 2 2" xfId="45928"/>
    <cellStyle name="Calculation 2 3 6 5 3" xfId="33895"/>
    <cellStyle name="Calculation 2 3 6 6" xfId="11573"/>
    <cellStyle name="Calculation 2 3 6 6 2" xfId="23502"/>
    <cellStyle name="Calculation 2 3 6 6 2 2" xfId="47702"/>
    <cellStyle name="Calculation 2 3 6 6 3" xfId="35774"/>
    <cellStyle name="Calculation 2 3 6 7" xfId="13347"/>
    <cellStyle name="Calculation 2 3 6 7 2" xfId="37548"/>
    <cellStyle name="Calculation 2 3 6 8" xfId="25460"/>
    <cellStyle name="Calculation 2 3 7" xfId="3142"/>
    <cellStyle name="Calculation 2 3 7 2" xfId="15244"/>
    <cellStyle name="Calculation 2 3 7 2 2" xfId="39444"/>
    <cellStyle name="Calculation 2 3 7 3" xfId="27344"/>
    <cellStyle name="Calculation 2 3 8" xfId="3109"/>
    <cellStyle name="Calculation 2 3 8 2" xfId="15211"/>
    <cellStyle name="Calculation 2 3 8 2 2" xfId="39411"/>
    <cellStyle name="Calculation 2 3 8 3" xfId="27311"/>
    <cellStyle name="Calculation 2 3 9" xfId="7026"/>
    <cellStyle name="Calculation 2 3 9 2" xfId="19107"/>
    <cellStyle name="Calculation 2 3 9 2 2" xfId="43307"/>
    <cellStyle name="Calculation 2 3 9 3" xfId="31227"/>
    <cellStyle name="Calculation 2 4" xfId="497"/>
    <cellStyle name="Calculation 2 4 10" xfId="25015"/>
    <cellStyle name="Calculation 2 4 2" xfId="596"/>
    <cellStyle name="Calculation 2 4 2 10" xfId="8008"/>
    <cellStyle name="Calculation 2 4 2 10 2" xfId="32209"/>
    <cellStyle name="Calculation 2 4 2 11" xfId="25114"/>
    <cellStyle name="Calculation 2 4 2 2" xfId="897"/>
    <cellStyle name="Calculation 2 4 2 2 10" xfId="25415"/>
    <cellStyle name="Calculation 2 4 2 2 2" xfId="2467"/>
    <cellStyle name="Calculation 2 4 2 2 2 2" xfId="5117"/>
    <cellStyle name="Calculation 2 4 2 2 2 2 2" xfId="17218"/>
    <cellStyle name="Calculation 2 4 2 2 2 2 2 2" xfId="41418"/>
    <cellStyle name="Calculation 2 4 2 2 2 2 3" xfId="29318"/>
    <cellStyle name="Calculation 2 4 2 2 2 3" xfId="6056"/>
    <cellStyle name="Calculation 2 4 2 2 2 3 2" xfId="18157"/>
    <cellStyle name="Calculation 2 4 2 2 2 3 2 2" xfId="42357"/>
    <cellStyle name="Calculation 2 4 2 2 2 3 3" xfId="30257"/>
    <cellStyle name="Calculation 2 4 2 2 2 4" xfId="9093"/>
    <cellStyle name="Calculation 2 4 2 2 2 4 2" xfId="21127"/>
    <cellStyle name="Calculation 2 4 2 2 2 4 2 2" xfId="45327"/>
    <cellStyle name="Calculation 2 4 2 2 2 4 3" xfId="33294"/>
    <cellStyle name="Calculation 2 4 2 2 2 5" xfId="11169"/>
    <cellStyle name="Calculation 2 4 2 2 2 5 2" xfId="23112"/>
    <cellStyle name="Calculation 2 4 2 2 2 5 2 2" xfId="47312"/>
    <cellStyle name="Calculation 2 4 2 2 2 5 3" xfId="35370"/>
    <cellStyle name="Calculation 2 4 2 2 2 6" xfId="12957"/>
    <cellStyle name="Calculation 2 4 2 2 2 6 2" xfId="24679"/>
    <cellStyle name="Calculation 2 4 2 2 2 6 2 2" xfId="48879"/>
    <cellStyle name="Calculation 2 4 2 2 2 6 3" xfId="37158"/>
    <cellStyle name="Calculation 2 4 2 2 2 7" xfId="14524"/>
    <cellStyle name="Calculation 2 4 2 2 2 7 2" xfId="38725"/>
    <cellStyle name="Calculation 2 4 2 2 2 8" xfId="26749"/>
    <cellStyle name="Calculation 2 4 2 2 3" xfId="1881"/>
    <cellStyle name="Calculation 2 4 2 2 3 2" xfId="4541"/>
    <cellStyle name="Calculation 2 4 2 2 3 2 2" xfId="16642"/>
    <cellStyle name="Calculation 2 4 2 2 3 2 2 2" xfId="40842"/>
    <cellStyle name="Calculation 2 4 2 2 3 2 3" xfId="28742"/>
    <cellStyle name="Calculation 2 4 2 2 3 3" xfId="4464"/>
    <cellStyle name="Calculation 2 4 2 2 3 3 2" xfId="16565"/>
    <cellStyle name="Calculation 2 4 2 2 3 3 2 2" xfId="40765"/>
    <cellStyle name="Calculation 2 4 2 2 3 3 3" xfId="28665"/>
    <cellStyle name="Calculation 2 4 2 2 3 4" xfId="8507"/>
    <cellStyle name="Calculation 2 4 2 2 3 4 2" xfId="20543"/>
    <cellStyle name="Calculation 2 4 2 2 3 4 2 2" xfId="44743"/>
    <cellStyle name="Calculation 2 4 2 2 3 4 3" xfId="32708"/>
    <cellStyle name="Calculation 2 4 2 2 3 5" xfId="10597"/>
    <cellStyle name="Calculation 2 4 2 2 3 5 2" xfId="22560"/>
    <cellStyle name="Calculation 2 4 2 2 3 5 2 2" xfId="46760"/>
    <cellStyle name="Calculation 2 4 2 2 3 5 3" xfId="34798"/>
    <cellStyle name="Calculation 2 4 2 2 3 6" xfId="12405"/>
    <cellStyle name="Calculation 2 4 2 2 3 6 2" xfId="24152"/>
    <cellStyle name="Calculation 2 4 2 2 3 6 2 2" xfId="48352"/>
    <cellStyle name="Calculation 2 4 2 2 3 6 3" xfId="36606"/>
    <cellStyle name="Calculation 2 4 2 2 3 7" xfId="13997"/>
    <cellStyle name="Calculation 2 4 2 2 3 7 2" xfId="38198"/>
    <cellStyle name="Calculation 2 4 2 2 3 8" xfId="26166"/>
    <cellStyle name="Calculation 2 4 2 2 4" xfId="3626"/>
    <cellStyle name="Calculation 2 4 2 2 4 2" xfId="15728"/>
    <cellStyle name="Calculation 2 4 2 2 4 2 2" xfId="39928"/>
    <cellStyle name="Calculation 2 4 2 2 4 3" xfId="27828"/>
    <cellStyle name="Calculation 2 4 2 2 5" xfId="6100"/>
    <cellStyle name="Calculation 2 4 2 2 5 2" xfId="18201"/>
    <cellStyle name="Calculation 2 4 2 2 5 2 2" xfId="42401"/>
    <cellStyle name="Calculation 2 4 2 2 5 3" xfId="30301"/>
    <cellStyle name="Calculation 2 4 2 2 6" xfId="7533"/>
    <cellStyle name="Calculation 2 4 2 2 6 2" xfId="19594"/>
    <cellStyle name="Calculation 2 4 2 2 6 2 2" xfId="43794"/>
    <cellStyle name="Calculation 2 4 2 2 6 3" xfId="31734"/>
    <cellStyle name="Calculation 2 4 2 2 7" xfId="9649"/>
    <cellStyle name="Calculation 2 4 2 2 7 2" xfId="21683"/>
    <cellStyle name="Calculation 2 4 2 2 7 2 2" xfId="45883"/>
    <cellStyle name="Calculation 2 4 2 2 7 3" xfId="33850"/>
    <cellStyle name="Calculation 2 4 2 2 8" xfId="11528"/>
    <cellStyle name="Calculation 2 4 2 2 8 2" xfId="23457"/>
    <cellStyle name="Calculation 2 4 2 2 8 2 2" xfId="47657"/>
    <cellStyle name="Calculation 2 4 2 2 8 3" xfId="35729"/>
    <cellStyle name="Calculation 2 4 2 2 9" xfId="13302"/>
    <cellStyle name="Calculation 2 4 2 2 9 2" xfId="37503"/>
    <cellStyle name="Calculation 2 4 2 3" xfId="1120"/>
    <cellStyle name="Calculation 2 4 2 3 10" xfId="25638"/>
    <cellStyle name="Calculation 2 4 2 3 2" xfId="2678"/>
    <cellStyle name="Calculation 2 4 2 3 2 2" xfId="5324"/>
    <cellStyle name="Calculation 2 4 2 3 2 2 2" xfId="17425"/>
    <cellStyle name="Calculation 2 4 2 3 2 2 2 2" xfId="41625"/>
    <cellStyle name="Calculation 2 4 2 3 2 2 3" xfId="29525"/>
    <cellStyle name="Calculation 2 4 2 3 2 3" xfId="5818"/>
    <cellStyle name="Calculation 2 4 2 3 2 3 2" xfId="17919"/>
    <cellStyle name="Calculation 2 4 2 3 2 3 2 2" xfId="42119"/>
    <cellStyle name="Calculation 2 4 2 3 2 3 3" xfId="30019"/>
    <cellStyle name="Calculation 2 4 2 3 2 4" xfId="9304"/>
    <cellStyle name="Calculation 2 4 2 3 2 4 2" xfId="21338"/>
    <cellStyle name="Calculation 2 4 2 3 2 4 2 2" xfId="45538"/>
    <cellStyle name="Calculation 2 4 2 3 2 4 3" xfId="33505"/>
    <cellStyle name="Calculation 2 4 2 3 2 5" xfId="11380"/>
    <cellStyle name="Calculation 2 4 2 3 2 5 2" xfId="23323"/>
    <cellStyle name="Calculation 2 4 2 3 2 5 2 2" xfId="47523"/>
    <cellStyle name="Calculation 2 4 2 3 2 5 3" xfId="35581"/>
    <cellStyle name="Calculation 2 4 2 3 2 6" xfId="13168"/>
    <cellStyle name="Calculation 2 4 2 3 2 6 2" xfId="24890"/>
    <cellStyle name="Calculation 2 4 2 3 2 6 2 2" xfId="49090"/>
    <cellStyle name="Calculation 2 4 2 3 2 6 3" xfId="37369"/>
    <cellStyle name="Calculation 2 4 2 3 2 7" xfId="14735"/>
    <cellStyle name="Calculation 2 4 2 3 2 7 2" xfId="38936"/>
    <cellStyle name="Calculation 2 4 2 3 2 8" xfId="26960"/>
    <cellStyle name="Calculation 2 4 2 3 3" xfId="2092"/>
    <cellStyle name="Calculation 2 4 2 3 3 2" xfId="4749"/>
    <cellStyle name="Calculation 2 4 2 3 3 2 2" xfId="16850"/>
    <cellStyle name="Calculation 2 4 2 3 3 2 2 2" xfId="41050"/>
    <cellStyle name="Calculation 2 4 2 3 3 2 3" xfId="28950"/>
    <cellStyle name="Calculation 2 4 2 3 3 3" xfId="3474"/>
    <cellStyle name="Calculation 2 4 2 3 3 3 2" xfId="15576"/>
    <cellStyle name="Calculation 2 4 2 3 3 3 2 2" xfId="39776"/>
    <cellStyle name="Calculation 2 4 2 3 3 3 3" xfId="27676"/>
    <cellStyle name="Calculation 2 4 2 3 3 4" xfId="8718"/>
    <cellStyle name="Calculation 2 4 2 3 3 4 2" xfId="20754"/>
    <cellStyle name="Calculation 2 4 2 3 3 4 2 2" xfId="44954"/>
    <cellStyle name="Calculation 2 4 2 3 3 4 3" xfId="32919"/>
    <cellStyle name="Calculation 2 4 2 3 3 5" xfId="10808"/>
    <cellStyle name="Calculation 2 4 2 3 3 5 2" xfId="22771"/>
    <cellStyle name="Calculation 2 4 2 3 3 5 2 2" xfId="46971"/>
    <cellStyle name="Calculation 2 4 2 3 3 5 3" xfId="35009"/>
    <cellStyle name="Calculation 2 4 2 3 3 6" xfId="12616"/>
    <cellStyle name="Calculation 2 4 2 3 3 6 2" xfId="24363"/>
    <cellStyle name="Calculation 2 4 2 3 3 6 2 2" xfId="48563"/>
    <cellStyle name="Calculation 2 4 2 3 3 6 3" xfId="36817"/>
    <cellStyle name="Calculation 2 4 2 3 3 7" xfId="14208"/>
    <cellStyle name="Calculation 2 4 2 3 3 7 2" xfId="38409"/>
    <cellStyle name="Calculation 2 4 2 3 3 8" xfId="26377"/>
    <cellStyle name="Calculation 2 4 2 3 4" xfId="3845"/>
    <cellStyle name="Calculation 2 4 2 3 4 2" xfId="15947"/>
    <cellStyle name="Calculation 2 4 2 3 4 2 2" xfId="40147"/>
    <cellStyle name="Calculation 2 4 2 3 4 3" xfId="28047"/>
    <cellStyle name="Calculation 2 4 2 3 5" xfId="6112"/>
    <cellStyle name="Calculation 2 4 2 3 5 2" xfId="18213"/>
    <cellStyle name="Calculation 2 4 2 3 5 2 2" xfId="42413"/>
    <cellStyle name="Calculation 2 4 2 3 5 3" xfId="30313"/>
    <cellStyle name="Calculation 2 4 2 3 6" xfId="7756"/>
    <cellStyle name="Calculation 2 4 2 3 6 2" xfId="19817"/>
    <cellStyle name="Calculation 2 4 2 3 6 2 2" xfId="44017"/>
    <cellStyle name="Calculation 2 4 2 3 6 3" xfId="31957"/>
    <cellStyle name="Calculation 2 4 2 3 7" xfId="9872"/>
    <cellStyle name="Calculation 2 4 2 3 7 2" xfId="21906"/>
    <cellStyle name="Calculation 2 4 2 3 7 2 2" xfId="46106"/>
    <cellStyle name="Calculation 2 4 2 3 7 3" xfId="34073"/>
    <cellStyle name="Calculation 2 4 2 3 8" xfId="11751"/>
    <cellStyle name="Calculation 2 4 2 3 8 2" xfId="23680"/>
    <cellStyle name="Calculation 2 4 2 3 8 2 2" xfId="47880"/>
    <cellStyle name="Calculation 2 4 2 3 8 3" xfId="35952"/>
    <cellStyle name="Calculation 2 4 2 3 9" xfId="13525"/>
    <cellStyle name="Calculation 2 4 2 3 9 2" xfId="37726"/>
    <cellStyle name="Calculation 2 4 2 4" xfId="1247"/>
    <cellStyle name="Calculation 2 4 2 4 2" xfId="3972"/>
    <cellStyle name="Calculation 2 4 2 4 2 2" xfId="16074"/>
    <cellStyle name="Calculation 2 4 2 4 2 2 2" xfId="40274"/>
    <cellStyle name="Calculation 2 4 2 4 2 3" xfId="28174"/>
    <cellStyle name="Calculation 2 4 2 4 3" xfId="6729"/>
    <cellStyle name="Calculation 2 4 2 4 3 2" xfId="18830"/>
    <cellStyle name="Calculation 2 4 2 4 3 2 2" xfId="43030"/>
    <cellStyle name="Calculation 2 4 2 4 3 3" xfId="30930"/>
    <cellStyle name="Calculation 2 4 2 4 4" xfId="7883"/>
    <cellStyle name="Calculation 2 4 2 4 4 2" xfId="19944"/>
    <cellStyle name="Calculation 2 4 2 4 4 2 2" xfId="44144"/>
    <cellStyle name="Calculation 2 4 2 4 4 3" xfId="32084"/>
    <cellStyle name="Calculation 2 4 2 4 5" xfId="9999"/>
    <cellStyle name="Calculation 2 4 2 4 5 2" xfId="22033"/>
    <cellStyle name="Calculation 2 4 2 4 5 2 2" xfId="46233"/>
    <cellStyle name="Calculation 2 4 2 4 5 3" xfId="34200"/>
    <cellStyle name="Calculation 2 4 2 4 6" xfId="11878"/>
    <cellStyle name="Calculation 2 4 2 4 6 2" xfId="23807"/>
    <cellStyle name="Calculation 2 4 2 4 6 2 2" xfId="48007"/>
    <cellStyle name="Calculation 2 4 2 4 6 3" xfId="36079"/>
    <cellStyle name="Calculation 2 4 2 4 7" xfId="13652"/>
    <cellStyle name="Calculation 2 4 2 4 7 2" xfId="37853"/>
    <cellStyle name="Calculation 2 4 2 4 8" xfId="25765"/>
    <cellStyle name="Calculation 2 4 2 5" xfId="3331"/>
    <cellStyle name="Calculation 2 4 2 5 2" xfId="15433"/>
    <cellStyle name="Calculation 2 4 2 5 2 2" xfId="39633"/>
    <cellStyle name="Calculation 2 4 2 5 3" xfId="27533"/>
    <cellStyle name="Calculation 2 4 2 6" xfId="5481"/>
    <cellStyle name="Calculation 2 4 2 6 2" xfId="17582"/>
    <cellStyle name="Calculation 2 4 2 6 2 2" xfId="41782"/>
    <cellStyle name="Calculation 2 4 2 6 3" xfId="29682"/>
    <cellStyle name="Calculation 2 4 2 7" xfId="7232"/>
    <cellStyle name="Calculation 2 4 2 7 2" xfId="19293"/>
    <cellStyle name="Calculation 2 4 2 7 2 2" xfId="43493"/>
    <cellStyle name="Calculation 2 4 2 7 3" xfId="31433"/>
    <cellStyle name="Calculation 2 4 2 8" xfId="7982"/>
    <cellStyle name="Calculation 2 4 2 8 2" xfId="20042"/>
    <cellStyle name="Calculation 2 4 2 8 2 2" xfId="44242"/>
    <cellStyle name="Calculation 2 4 2 8 3" xfId="32183"/>
    <cellStyle name="Calculation 2 4 2 9" xfId="7054"/>
    <cellStyle name="Calculation 2 4 2 9 2" xfId="19127"/>
    <cellStyle name="Calculation 2 4 2 9 2 2" xfId="43327"/>
    <cellStyle name="Calculation 2 4 2 9 3" xfId="31255"/>
    <cellStyle name="Calculation 2 4 3" xfId="1021"/>
    <cellStyle name="Calculation 2 4 3 10" xfId="25539"/>
    <cellStyle name="Calculation 2 4 3 2" xfId="2579"/>
    <cellStyle name="Calculation 2 4 3 2 2" xfId="5227"/>
    <cellStyle name="Calculation 2 4 3 2 2 2" xfId="17328"/>
    <cellStyle name="Calculation 2 4 3 2 2 2 2" xfId="41528"/>
    <cellStyle name="Calculation 2 4 3 2 2 3" xfId="29428"/>
    <cellStyle name="Calculation 2 4 3 2 3" xfId="3122"/>
    <cellStyle name="Calculation 2 4 3 2 3 2" xfId="15224"/>
    <cellStyle name="Calculation 2 4 3 2 3 2 2" xfId="39424"/>
    <cellStyle name="Calculation 2 4 3 2 3 3" xfId="27324"/>
    <cellStyle name="Calculation 2 4 3 2 4" xfId="9205"/>
    <cellStyle name="Calculation 2 4 3 2 4 2" xfId="21239"/>
    <cellStyle name="Calculation 2 4 3 2 4 2 2" xfId="45439"/>
    <cellStyle name="Calculation 2 4 3 2 4 3" xfId="33406"/>
    <cellStyle name="Calculation 2 4 3 2 5" xfId="11281"/>
    <cellStyle name="Calculation 2 4 3 2 5 2" xfId="23224"/>
    <cellStyle name="Calculation 2 4 3 2 5 2 2" xfId="47424"/>
    <cellStyle name="Calculation 2 4 3 2 5 3" xfId="35482"/>
    <cellStyle name="Calculation 2 4 3 2 6" xfId="13069"/>
    <cellStyle name="Calculation 2 4 3 2 6 2" xfId="24791"/>
    <cellStyle name="Calculation 2 4 3 2 6 2 2" xfId="48991"/>
    <cellStyle name="Calculation 2 4 3 2 6 3" xfId="37270"/>
    <cellStyle name="Calculation 2 4 3 2 7" xfId="14636"/>
    <cellStyle name="Calculation 2 4 3 2 7 2" xfId="38837"/>
    <cellStyle name="Calculation 2 4 3 2 8" xfId="26861"/>
    <cellStyle name="Calculation 2 4 3 3" xfId="1993"/>
    <cellStyle name="Calculation 2 4 3 3 2" xfId="4652"/>
    <cellStyle name="Calculation 2 4 3 3 2 2" xfId="16753"/>
    <cellStyle name="Calculation 2 4 3 3 2 2 2" xfId="40953"/>
    <cellStyle name="Calculation 2 4 3 3 2 3" xfId="28853"/>
    <cellStyle name="Calculation 2 4 3 3 3" xfId="5859"/>
    <cellStyle name="Calculation 2 4 3 3 3 2" xfId="17960"/>
    <cellStyle name="Calculation 2 4 3 3 3 2 2" xfId="42160"/>
    <cellStyle name="Calculation 2 4 3 3 3 3" xfId="30060"/>
    <cellStyle name="Calculation 2 4 3 3 4" xfId="8619"/>
    <cellStyle name="Calculation 2 4 3 3 4 2" xfId="20655"/>
    <cellStyle name="Calculation 2 4 3 3 4 2 2" xfId="44855"/>
    <cellStyle name="Calculation 2 4 3 3 4 3" xfId="32820"/>
    <cellStyle name="Calculation 2 4 3 3 5" xfId="10709"/>
    <cellStyle name="Calculation 2 4 3 3 5 2" xfId="22672"/>
    <cellStyle name="Calculation 2 4 3 3 5 2 2" xfId="46872"/>
    <cellStyle name="Calculation 2 4 3 3 5 3" xfId="34910"/>
    <cellStyle name="Calculation 2 4 3 3 6" xfId="12517"/>
    <cellStyle name="Calculation 2 4 3 3 6 2" xfId="24264"/>
    <cellStyle name="Calculation 2 4 3 3 6 2 2" xfId="48464"/>
    <cellStyle name="Calculation 2 4 3 3 6 3" xfId="36718"/>
    <cellStyle name="Calculation 2 4 3 3 7" xfId="14109"/>
    <cellStyle name="Calculation 2 4 3 3 7 2" xfId="38310"/>
    <cellStyle name="Calculation 2 4 3 3 8" xfId="26278"/>
    <cellStyle name="Calculation 2 4 3 4" xfId="3747"/>
    <cellStyle name="Calculation 2 4 3 4 2" xfId="15849"/>
    <cellStyle name="Calculation 2 4 3 4 2 2" xfId="40049"/>
    <cellStyle name="Calculation 2 4 3 4 3" xfId="27949"/>
    <cellStyle name="Calculation 2 4 3 5" xfId="4278"/>
    <cellStyle name="Calculation 2 4 3 5 2" xfId="16379"/>
    <cellStyle name="Calculation 2 4 3 5 2 2" xfId="40579"/>
    <cellStyle name="Calculation 2 4 3 5 3" xfId="28479"/>
    <cellStyle name="Calculation 2 4 3 6" xfId="7657"/>
    <cellStyle name="Calculation 2 4 3 6 2" xfId="19718"/>
    <cellStyle name="Calculation 2 4 3 6 2 2" xfId="43918"/>
    <cellStyle name="Calculation 2 4 3 6 3" xfId="31858"/>
    <cellStyle name="Calculation 2 4 3 7" xfId="9773"/>
    <cellStyle name="Calculation 2 4 3 7 2" xfId="21807"/>
    <cellStyle name="Calculation 2 4 3 7 2 2" xfId="46007"/>
    <cellStyle name="Calculation 2 4 3 7 3" xfId="33974"/>
    <cellStyle name="Calculation 2 4 3 8" xfId="11652"/>
    <cellStyle name="Calculation 2 4 3 8 2" xfId="23581"/>
    <cellStyle name="Calculation 2 4 3 8 2 2" xfId="47781"/>
    <cellStyle name="Calculation 2 4 3 8 3" xfId="35853"/>
    <cellStyle name="Calculation 2 4 3 9" xfId="13426"/>
    <cellStyle name="Calculation 2 4 3 9 2" xfId="37627"/>
    <cellStyle name="Calculation 2 4 4" xfId="3234"/>
    <cellStyle name="Calculation 2 4 4 2" xfId="15336"/>
    <cellStyle name="Calculation 2 4 4 2 2" xfId="39536"/>
    <cellStyle name="Calculation 2 4 4 3" xfId="27436"/>
    <cellStyle name="Calculation 2 4 5" xfId="5634"/>
    <cellStyle name="Calculation 2 4 5 2" xfId="17735"/>
    <cellStyle name="Calculation 2 4 5 2 2" xfId="41935"/>
    <cellStyle name="Calculation 2 4 5 3" xfId="29835"/>
    <cellStyle name="Calculation 2 4 6" xfId="7133"/>
    <cellStyle name="Calculation 2 4 6 2" xfId="19194"/>
    <cellStyle name="Calculation 2 4 6 2 2" xfId="43394"/>
    <cellStyle name="Calculation 2 4 6 3" xfId="31334"/>
    <cellStyle name="Calculation 2 4 7" xfId="7955"/>
    <cellStyle name="Calculation 2 4 7 2" xfId="20016"/>
    <cellStyle name="Calculation 2 4 7 2 2" xfId="44216"/>
    <cellStyle name="Calculation 2 4 7 3" xfId="32156"/>
    <cellStyle name="Calculation 2 4 8" xfId="7065"/>
    <cellStyle name="Calculation 2 4 8 2" xfId="19137"/>
    <cellStyle name="Calculation 2 4 8 2 2" xfId="43337"/>
    <cellStyle name="Calculation 2 4 8 3" xfId="31266"/>
    <cellStyle name="Calculation 2 4 9" xfId="7996"/>
    <cellStyle name="Calculation 2 4 9 2" xfId="32197"/>
    <cellStyle name="Calculation 2 5" xfId="522"/>
    <cellStyle name="Calculation 2 5 10" xfId="7091"/>
    <cellStyle name="Calculation 2 5 10 2" xfId="19152"/>
    <cellStyle name="Calculation 2 5 10 2 2" xfId="43352"/>
    <cellStyle name="Calculation 2 5 10 3" xfId="31292"/>
    <cellStyle name="Calculation 2 5 11" xfId="8102"/>
    <cellStyle name="Calculation 2 5 11 2" xfId="32303"/>
    <cellStyle name="Calculation 2 5 12" xfId="25040"/>
    <cellStyle name="Calculation 2 5 2" xfId="739"/>
    <cellStyle name="Calculation 2 5 2 10" xfId="25257"/>
    <cellStyle name="Calculation 2 5 2 2" xfId="2309"/>
    <cellStyle name="Calculation 2 5 2 2 2" xfId="4961"/>
    <cellStyle name="Calculation 2 5 2 2 2 2" xfId="17062"/>
    <cellStyle name="Calculation 2 5 2 2 2 2 2" xfId="41262"/>
    <cellStyle name="Calculation 2 5 2 2 2 3" xfId="29162"/>
    <cellStyle name="Calculation 2 5 2 2 3" xfId="3370"/>
    <cellStyle name="Calculation 2 5 2 2 3 2" xfId="15472"/>
    <cellStyle name="Calculation 2 5 2 2 3 2 2" xfId="39672"/>
    <cellStyle name="Calculation 2 5 2 2 3 3" xfId="27572"/>
    <cellStyle name="Calculation 2 5 2 2 4" xfId="8935"/>
    <cellStyle name="Calculation 2 5 2 2 4 2" xfId="20969"/>
    <cellStyle name="Calculation 2 5 2 2 4 2 2" xfId="45169"/>
    <cellStyle name="Calculation 2 5 2 2 4 3" xfId="33136"/>
    <cellStyle name="Calculation 2 5 2 2 5" xfId="11011"/>
    <cellStyle name="Calculation 2 5 2 2 5 2" xfId="22954"/>
    <cellStyle name="Calculation 2 5 2 2 5 2 2" xfId="47154"/>
    <cellStyle name="Calculation 2 5 2 2 5 3" xfId="35212"/>
    <cellStyle name="Calculation 2 5 2 2 6" xfId="12799"/>
    <cellStyle name="Calculation 2 5 2 2 6 2" xfId="24521"/>
    <cellStyle name="Calculation 2 5 2 2 6 2 2" xfId="48721"/>
    <cellStyle name="Calculation 2 5 2 2 6 3" xfId="37000"/>
    <cellStyle name="Calculation 2 5 2 2 7" xfId="14366"/>
    <cellStyle name="Calculation 2 5 2 2 7 2" xfId="38567"/>
    <cellStyle name="Calculation 2 5 2 2 8" xfId="26591"/>
    <cellStyle name="Calculation 2 5 2 3" xfId="1723"/>
    <cellStyle name="Calculation 2 5 2 3 2" xfId="4385"/>
    <cellStyle name="Calculation 2 5 2 3 2 2" xfId="16486"/>
    <cellStyle name="Calculation 2 5 2 3 2 2 2" xfId="40686"/>
    <cellStyle name="Calculation 2 5 2 3 2 3" xfId="28586"/>
    <cellStyle name="Calculation 2 5 2 3 3" xfId="6525"/>
    <cellStyle name="Calculation 2 5 2 3 3 2" xfId="18626"/>
    <cellStyle name="Calculation 2 5 2 3 3 2 2" xfId="42826"/>
    <cellStyle name="Calculation 2 5 2 3 3 3" xfId="30726"/>
    <cellStyle name="Calculation 2 5 2 3 4" xfId="8349"/>
    <cellStyle name="Calculation 2 5 2 3 4 2" xfId="20385"/>
    <cellStyle name="Calculation 2 5 2 3 4 2 2" xfId="44585"/>
    <cellStyle name="Calculation 2 5 2 3 4 3" xfId="32550"/>
    <cellStyle name="Calculation 2 5 2 3 5" xfId="10439"/>
    <cellStyle name="Calculation 2 5 2 3 5 2" xfId="22402"/>
    <cellStyle name="Calculation 2 5 2 3 5 2 2" xfId="46602"/>
    <cellStyle name="Calculation 2 5 2 3 5 3" xfId="34640"/>
    <cellStyle name="Calculation 2 5 2 3 6" xfId="12247"/>
    <cellStyle name="Calculation 2 5 2 3 6 2" xfId="23994"/>
    <cellStyle name="Calculation 2 5 2 3 6 2 2" xfId="48194"/>
    <cellStyle name="Calculation 2 5 2 3 6 3" xfId="36448"/>
    <cellStyle name="Calculation 2 5 2 3 7" xfId="13839"/>
    <cellStyle name="Calculation 2 5 2 3 7 2" xfId="38040"/>
    <cellStyle name="Calculation 2 5 2 3 8" xfId="26008"/>
    <cellStyle name="Calculation 2 5 2 4" xfId="3471"/>
    <cellStyle name="Calculation 2 5 2 4 2" xfId="15573"/>
    <cellStyle name="Calculation 2 5 2 4 2 2" xfId="39773"/>
    <cellStyle name="Calculation 2 5 2 4 3" xfId="27673"/>
    <cellStyle name="Calculation 2 5 2 5" xfId="4067"/>
    <cellStyle name="Calculation 2 5 2 5 2" xfId="16169"/>
    <cellStyle name="Calculation 2 5 2 5 2 2" xfId="40369"/>
    <cellStyle name="Calculation 2 5 2 5 3" xfId="28269"/>
    <cellStyle name="Calculation 2 5 2 6" xfId="7375"/>
    <cellStyle name="Calculation 2 5 2 6 2" xfId="19436"/>
    <cellStyle name="Calculation 2 5 2 6 2 2" xfId="43636"/>
    <cellStyle name="Calculation 2 5 2 6 3" xfId="31576"/>
    <cellStyle name="Calculation 2 5 2 7" xfId="9491"/>
    <cellStyle name="Calculation 2 5 2 7 2" xfId="21525"/>
    <cellStyle name="Calculation 2 5 2 7 2 2" xfId="45725"/>
    <cellStyle name="Calculation 2 5 2 7 3" xfId="33692"/>
    <cellStyle name="Calculation 2 5 2 8" xfId="10056"/>
    <cellStyle name="Calculation 2 5 2 8 2" xfId="22090"/>
    <cellStyle name="Calculation 2 5 2 8 2 2" xfId="46290"/>
    <cellStyle name="Calculation 2 5 2 8 3" xfId="34257"/>
    <cellStyle name="Calculation 2 5 2 9" xfId="11935"/>
    <cellStyle name="Calculation 2 5 2 9 2" xfId="36136"/>
    <cellStyle name="Calculation 2 5 3" xfId="823"/>
    <cellStyle name="Calculation 2 5 3 10" xfId="25341"/>
    <cellStyle name="Calculation 2 5 3 2" xfId="2393"/>
    <cellStyle name="Calculation 2 5 3 2 2" xfId="5043"/>
    <cellStyle name="Calculation 2 5 3 2 2 2" xfId="17144"/>
    <cellStyle name="Calculation 2 5 3 2 2 2 2" xfId="41344"/>
    <cellStyle name="Calculation 2 5 3 2 2 3" xfId="29244"/>
    <cellStyle name="Calculation 2 5 3 2 3" xfId="6269"/>
    <cellStyle name="Calculation 2 5 3 2 3 2" xfId="18370"/>
    <cellStyle name="Calculation 2 5 3 2 3 2 2" xfId="42570"/>
    <cellStyle name="Calculation 2 5 3 2 3 3" xfId="30470"/>
    <cellStyle name="Calculation 2 5 3 2 4" xfId="9019"/>
    <cellStyle name="Calculation 2 5 3 2 4 2" xfId="21053"/>
    <cellStyle name="Calculation 2 5 3 2 4 2 2" xfId="45253"/>
    <cellStyle name="Calculation 2 5 3 2 4 3" xfId="33220"/>
    <cellStyle name="Calculation 2 5 3 2 5" xfId="11095"/>
    <cellStyle name="Calculation 2 5 3 2 5 2" xfId="23038"/>
    <cellStyle name="Calculation 2 5 3 2 5 2 2" xfId="47238"/>
    <cellStyle name="Calculation 2 5 3 2 5 3" xfId="35296"/>
    <cellStyle name="Calculation 2 5 3 2 6" xfId="12883"/>
    <cellStyle name="Calculation 2 5 3 2 6 2" xfId="24605"/>
    <cellStyle name="Calculation 2 5 3 2 6 2 2" xfId="48805"/>
    <cellStyle name="Calculation 2 5 3 2 6 3" xfId="37084"/>
    <cellStyle name="Calculation 2 5 3 2 7" xfId="14450"/>
    <cellStyle name="Calculation 2 5 3 2 7 2" xfId="38651"/>
    <cellStyle name="Calculation 2 5 3 2 8" xfId="26675"/>
    <cellStyle name="Calculation 2 5 3 3" xfId="1807"/>
    <cellStyle name="Calculation 2 5 3 3 2" xfId="4468"/>
    <cellStyle name="Calculation 2 5 3 3 2 2" xfId="16569"/>
    <cellStyle name="Calculation 2 5 3 3 2 2 2" xfId="40769"/>
    <cellStyle name="Calculation 2 5 3 3 2 3" xfId="28669"/>
    <cellStyle name="Calculation 2 5 3 3 3" xfId="6375"/>
    <cellStyle name="Calculation 2 5 3 3 3 2" xfId="18476"/>
    <cellStyle name="Calculation 2 5 3 3 3 2 2" xfId="42676"/>
    <cellStyle name="Calculation 2 5 3 3 3 3" xfId="30576"/>
    <cellStyle name="Calculation 2 5 3 3 4" xfId="8433"/>
    <cellStyle name="Calculation 2 5 3 3 4 2" xfId="20469"/>
    <cellStyle name="Calculation 2 5 3 3 4 2 2" xfId="44669"/>
    <cellStyle name="Calculation 2 5 3 3 4 3" xfId="32634"/>
    <cellStyle name="Calculation 2 5 3 3 5" xfId="10523"/>
    <cellStyle name="Calculation 2 5 3 3 5 2" xfId="22486"/>
    <cellStyle name="Calculation 2 5 3 3 5 2 2" xfId="46686"/>
    <cellStyle name="Calculation 2 5 3 3 5 3" xfId="34724"/>
    <cellStyle name="Calculation 2 5 3 3 6" xfId="12331"/>
    <cellStyle name="Calculation 2 5 3 3 6 2" xfId="24078"/>
    <cellStyle name="Calculation 2 5 3 3 6 2 2" xfId="48278"/>
    <cellStyle name="Calculation 2 5 3 3 6 3" xfId="36532"/>
    <cellStyle name="Calculation 2 5 3 3 7" xfId="13923"/>
    <cellStyle name="Calculation 2 5 3 3 7 2" xfId="38124"/>
    <cellStyle name="Calculation 2 5 3 3 8" xfId="26092"/>
    <cellStyle name="Calculation 2 5 3 4" xfId="3554"/>
    <cellStyle name="Calculation 2 5 3 4 2" xfId="15656"/>
    <cellStyle name="Calculation 2 5 3 4 2 2" xfId="39856"/>
    <cellStyle name="Calculation 2 5 3 4 3" xfId="27756"/>
    <cellStyle name="Calculation 2 5 3 5" xfId="6511"/>
    <cellStyle name="Calculation 2 5 3 5 2" xfId="18612"/>
    <cellStyle name="Calculation 2 5 3 5 2 2" xfId="42812"/>
    <cellStyle name="Calculation 2 5 3 5 3" xfId="30712"/>
    <cellStyle name="Calculation 2 5 3 6" xfId="7459"/>
    <cellStyle name="Calculation 2 5 3 6 2" xfId="19520"/>
    <cellStyle name="Calculation 2 5 3 6 2 2" xfId="43720"/>
    <cellStyle name="Calculation 2 5 3 6 3" xfId="31660"/>
    <cellStyle name="Calculation 2 5 3 7" xfId="9575"/>
    <cellStyle name="Calculation 2 5 3 7 2" xfId="21609"/>
    <cellStyle name="Calculation 2 5 3 7 2 2" xfId="45809"/>
    <cellStyle name="Calculation 2 5 3 7 3" xfId="33776"/>
    <cellStyle name="Calculation 2 5 3 8" xfId="11454"/>
    <cellStyle name="Calculation 2 5 3 8 2" xfId="23383"/>
    <cellStyle name="Calculation 2 5 3 8 2 2" xfId="47583"/>
    <cellStyle name="Calculation 2 5 3 8 3" xfId="35655"/>
    <cellStyle name="Calculation 2 5 3 9" xfId="13228"/>
    <cellStyle name="Calculation 2 5 3 9 2" xfId="37429"/>
    <cellStyle name="Calculation 2 5 4" xfId="1046"/>
    <cellStyle name="Calculation 2 5 4 10" xfId="25564"/>
    <cellStyle name="Calculation 2 5 4 2" xfId="2604"/>
    <cellStyle name="Calculation 2 5 4 2 2" xfId="5251"/>
    <cellStyle name="Calculation 2 5 4 2 2 2" xfId="17352"/>
    <cellStyle name="Calculation 2 5 4 2 2 2 2" xfId="41552"/>
    <cellStyle name="Calculation 2 5 4 2 2 3" xfId="29452"/>
    <cellStyle name="Calculation 2 5 4 2 3" xfId="4939"/>
    <cellStyle name="Calculation 2 5 4 2 3 2" xfId="17040"/>
    <cellStyle name="Calculation 2 5 4 2 3 2 2" xfId="41240"/>
    <cellStyle name="Calculation 2 5 4 2 3 3" xfId="29140"/>
    <cellStyle name="Calculation 2 5 4 2 4" xfId="9230"/>
    <cellStyle name="Calculation 2 5 4 2 4 2" xfId="21264"/>
    <cellStyle name="Calculation 2 5 4 2 4 2 2" xfId="45464"/>
    <cellStyle name="Calculation 2 5 4 2 4 3" xfId="33431"/>
    <cellStyle name="Calculation 2 5 4 2 5" xfId="11306"/>
    <cellStyle name="Calculation 2 5 4 2 5 2" xfId="23249"/>
    <cellStyle name="Calculation 2 5 4 2 5 2 2" xfId="47449"/>
    <cellStyle name="Calculation 2 5 4 2 5 3" xfId="35507"/>
    <cellStyle name="Calculation 2 5 4 2 6" xfId="13094"/>
    <cellStyle name="Calculation 2 5 4 2 6 2" xfId="24816"/>
    <cellStyle name="Calculation 2 5 4 2 6 2 2" xfId="49016"/>
    <cellStyle name="Calculation 2 5 4 2 6 3" xfId="37295"/>
    <cellStyle name="Calculation 2 5 4 2 7" xfId="14661"/>
    <cellStyle name="Calculation 2 5 4 2 7 2" xfId="38862"/>
    <cellStyle name="Calculation 2 5 4 2 8" xfId="26886"/>
    <cellStyle name="Calculation 2 5 4 3" xfId="2018"/>
    <cellStyle name="Calculation 2 5 4 3 2" xfId="4676"/>
    <cellStyle name="Calculation 2 5 4 3 2 2" xfId="16777"/>
    <cellStyle name="Calculation 2 5 4 3 2 2 2" xfId="40977"/>
    <cellStyle name="Calculation 2 5 4 3 2 3" xfId="28877"/>
    <cellStyle name="Calculation 2 5 4 3 3" xfId="5933"/>
    <cellStyle name="Calculation 2 5 4 3 3 2" xfId="18034"/>
    <cellStyle name="Calculation 2 5 4 3 3 2 2" xfId="42234"/>
    <cellStyle name="Calculation 2 5 4 3 3 3" xfId="30134"/>
    <cellStyle name="Calculation 2 5 4 3 4" xfId="8644"/>
    <cellStyle name="Calculation 2 5 4 3 4 2" xfId="20680"/>
    <cellStyle name="Calculation 2 5 4 3 4 2 2" xfId="44880"/>
    <cellStyle name="Calculation 2 5 4 3 4 3" xfId="32845"/>
    <cellStyle name="Calculation 2 5 4 3 5" xfId="10734"/>
    <cellStyle name="Calculation 2 5 4 3 5 2" xfId="22697"/>
    <cellStyle name="Calculation 2 5 4 3 5 2 2" xfId="46897"/>
    <cellStyle name="Calculation 2 5 4 3 5 3" xfId="34935"/>
    <cellStyle name="Calculation 2 5 4 3 6" xfId="12542"/>
    <cellStyle name="Calculation 2 5 4 3 6 2" xfId="24289"/>
    <cellStyle name="Calculation 2 5 4 3 6 2 2" xfId="48489"/>
    <cellStyle name="Calculation 2 5 4 3 6 3" xfId="36743"/>
    <cellStyle name="Calculation 2 5 4 3 7" xfId="14134"/>
    <cellStyle name="Calculation 2 5 4 3 7 2" xfId="38335"/>
    <cellStyle name="Calculation 2 5 4 3 8" xfId="26303"/>
    <cellStyle name="Calculation 2 5 4 4" xfId="3772"/>
    <cellStyle name="Calculation 2 5 4 4 2" xfId="15874"/>
    <cellStyle name="Calculation 2 5 4 4 2 2" xfId="40074"/>
    <cellStyle name="Calculation 2 5 4 4 3" xfId="27974"/>
    <cellStyle name="Calculation 2 5 4 5" xfId="6746"/>
    <cellStyle name="Calculation 2 5 4 5 2" xfId="18847"/>
    <cellStyle name="Calculation 2 5 4 5 2 2" xfId="43047"/>
    <cellStyle name="Calculation 2 5 4 5 3" xfId="30947"/>
    <cellStyle name="Calculation 2 5 4 6" xfId="7682"/>
    <cellStyle name="Calculation 2 5 4 6 2" xfId="19743"/>
    <cellStyle name="Calculation 2 5 4 6 2 2" xfId="43943"/>
    <cellStyle name="Calculation 2 5 4 6 3" xfId="31883"/>
    <cellStyle name="Calculation 2 5 4 7" xfId="9798"/>
    <cellStyle name="Calculation 2 5 4 7 2" xfId="21832"/>
    <cellStyle name="Calculation 2 5 4 7 2 2" xfId="46032"/>
    <cellStyle name="Calculation 2 5 4 7 3" xfId="33999"/>
    <cellStyle name="Calculation 2 5 4 8" xfId="11677"/>
    <cellStyle name="Calculation 2 5 4 8 2" xfId="23606"/>
    <cellStyle name="Calculation 2 5 4 8 2 2" xfId="47806"/>
    <cellStyle name="Calculation 2 5 4 8 3" xfId="35878"/>
    <cellStyle name="Calculation 2 5 4 9" xfId="13451"/>
    <cellStyle name="Calculation 2 5 4 9 2" xfId="37652"/>
    <cellStyle name="Calculation 2 5 5" xfId="1182"/>
    <cellStyle name="Calculation 2 5 5 2" xfId="3907"/>
    <cellStyle name="Calculation 2 5 5 2 2" xfId="16009"/>
    <cellStyle name="Calculation 2 5 5 2 2 2" xfId="40209"/>
    <cellStyle name="Calculation 2 5 5 2 3" xfId="28109"/>
    <cellStyle name="Calculation 2 5 5 3" xfId="6285"/>
    <cellStyle name="Calculation 2 5 5 3 2" xfId="18386"/>
    <cellStyle name="Calculation 2 5 5 3 2 2" xfId="42586"/>
    <cellStyle name="Calculation 2 5 5 3 3" xfId="30486"/>
    <cellStyle name="Calculation 2 5 5 4" xfId="7818"/>
    <cellStyle name="Calculation 2 5 5 4 2" xfId="19879"/>
    <cellStyle name="Calculation 2 5 5 4 2 2" xfId="44079"/>
    <cellStyle name="Calculation 2 5 5 4 3" xfId="32019"/>
    <cellStyle name="Calculation 2 5 5 5" xfId="9934"/>
    <cellStyle name="Calculation 2 5 5 5 2" xfId="21968"/>
    <cellStyle name="Calculation 2 5 5 5 2 2" xfId="46168"/>
    <cellStyle name="Calculation 2 5 5 5 3" xfId="34135"/>
    <cellStyle name="Calculation 2 5 5 6" xfId="11813"/>
    <cellStyle name="Calculation 2 5 5 6 2" xfId="23742"/>
    <cellStyle name="Calculation 2 5 5 6 2 2" xfId="47942"/>
    <cellStyle name="Calculation 2 5 5 6 3" xfId="36014"/>
    <cellStyle name="Calculation 2 5 5 7" xfId="13587"/>
    <cellStyle name="Calculation 2 5 5 7 2" xfId="37788"/>
    <cellStyle name="Calculation 2 5 5 8" xfId="25700"/>
    <cellStyle name="Calculation 2 5 6" xfId="3258"/>
    <cellStyle name="Calculation 2 5 6 2" xfId="15360"/>
    <cellStyle name="Calculation 2 5 6 2 2" xfId="39560"/>
    <cellStyle name="Calculation 2 5 6 3" xfId="27460"/>
    <cellStyle name="Calculation 2 5 7" xfId="6414"/>
    <cellStyle name="Calculation 2 5 7 2" xfId="18515"/>
    <cellStyle name="Calculation 2 5 7 2 2" xfId="42715"/>
    <cellStyle name="Calculation 2 5 7 3" xfId="30615"/>
    <cellStyle name="Calculation 2 5 8" xfId="7158"/>
    <cellStyle name="Calculation 2 5 8 2" xfId="19219"/>
    <cellStyle name="Calculation 2 5 8 2 2" xfId="43419"/>
    <cellStyle name="Calculation 2 5 8 3" xfId="31359"/>
    <cellStyle name="Calculation 2 5 9" xfId="6992"/>
    <cellStyle name="Calculation 2 5 9 2" xfId="19075"/>
    <cellStyle name="Calculation 2 5 9 2 2" xfId="43275"/>
    <cellStyle name="Calculation 2 5 9 3" xfId="31193"/>
    <cellStyle name="Calculation 2 6" xfId="651"/>
    <cellStyle name="Calculation 2 6 10" xfId="25169"/>
    <cellStyle name="Calculation 2 6 2" xfId="2221"/>
    <cellStyle name="Calculation 2 6 2 2" xfId="4874"/>
    <cellStyle name="Calculation 2 6 2 2 2" xfId="16975"/>
    <cellStyle name="Calculation 2 6 2 2 2 2" xfId="41175"/>
    <cellStyle name="Calculation 2 6 2 2 3" xfId="29075"/>
    <cellStyle name="Calculation 2 6 2 3" xfId="6275"/>
    <cellStyle name="Calculation 2 6 2 3 2" xfId="18376"/>
    <cellStyle name="Calculation 2 6 2 3 2 2" xfId="42576"/>
    <cellStyle name="Calculation 2 6 2 3 3" xfId="30476"/>
    <cellStyle name="Calculation 2 6 2 4" xfId="8847"/>
    <cellStyle name="Calculation 2 6 2 4 2" xfId="20881"/>
    <cellStyle name="Calculation 2 6 2 4 2 2" xfId="45081"/>
    <cellStyle name="Calculation 2 6 2 4 3" xfId="33048"/>
    <cellStyle name="Calculation 2 6 2 5" xfId="10923"/>
    <cellStyle name="Calculation 2 6 2 5 2" xfId="22866"/>
    <cellStyle name="Calculation 2 6 2 5 2 2" xfId="47066"/>
    <cellStyle name="Calculation 2 6 2 5 3" xfId="35124"/>
    <cellStyle name="Calculation 2 6 2 6" xfId="12711"/>
    <cellStyle name="Calculation 2 6 2 6 2" xfId="24433"/>
    <cellStyle name="Calculation 2 6 2 6 2 2" xfId="48633"/>
    <cellStyle name="Calculation 2 6 2 6 3" xfId="36912"/>
    <cellStyle name="Calculation 2 6 2 7" xfId="14278"/>
    <cellStyle name="Calculation 2 6 2 7 2" xfId="38479"/>
    <cellStyle name="Calculation 2 6 2 8" xfId="26503"/>
    <cellStyle name="Calculation 2 6 3" xfId="1635"/>
    <cellStyle name="Calculation 2 6 3 2" xfId="4297"/>
    <cellStyle name="Calculation 2 6 3 2 2" xfId="16398"/>
    <cellStyle name="Calculation 2 6 3 2 2 2" xfId="40598"/>
    <cellStyle name="Calculation 2 6 3 2 3" xfId="28498"/>
    <cellStyle name="Calculation 2 6 3 3" xfId="5455"/>
    <cellStyle name="Calculation 2 6 3 3 2" xfId="17556"/>
    <cellStyle name="Calculation 2 6 3 3 2 2" xfId="41756"/>
    <cellStyle name="Calculation 2 6 3 3 3" xfId="29656"/>
    <cellStyle name="Calculation 2 6 3 4" xfId="8261"/>
    <cellStyle name="Calculation 2 6 3 4 2" xfId="20297"/>
    <cellStyle name="Calculation 2 6 3 4 2 2" xfId="44497"/>
    <cellStyle name="Calculation 2 6 3 4 3" xfId="32462"/>
    <cellStyle name="Calculation 2 6 3 5" xfId="10351"/>
    <cellStyle name="Calculation 2 6 3 5 2" xfId="22314"/>
    <cellStyle name="Calculation 2 6 3 5 2 2" xfId="46514"/>
    <cellStyle name="Calculation 2 6 3 5 3" xfId="34552"/>
    <cellStyle name="Calculation 2 6 3 6" xfId="12159"/>
    <cellStyle name="Calculation 2 6 3 6 2" xfId="23906"/>
    <cellStyle name="Calculation 2 6 3 6 2 2" xfId="48106"/>
    <cellStyle name="Calculation 2 6 3 6 3" xfId="36360"/>
    <cellStyle name="Calculation 2 6 3 7" xfId="13751"/>
    <cellStyle name="Calculation 2 6 3 7 2" xfId="37952"/>
    <cellStyle name="Calculation 2 6 3 8" xfId="25920"/>
    <cellStyle name="Calculation 2 6 4" xfId="3385"/>
    <cellStyle name="Calculation 2 6 4 2" xfId="15487"/>
    <cellStyle name="Calculation 2 6 4 2 2" xfId="39687"/>
    <cellStyle name="Calculation 2 6 4 3" xfId="27587"/>
    <cellStyle name="Calculation 2 6 5" xfId="6513"/>
    <cellStyle name="Calculation 2 6 5 2" xfId="18614"/>
    <cellStyle name="Calculation 2 6 5 2 2" xfId="42814"/>
    <cellStyle name="Calculation 2 6 5 3" xfId="30714"/>
    <cellStyle name="Calculation 2 6 6" xfId="7287"/>
    <cellStyle name="Calculation 2 6 6 2" xfId="19348"/>
    <cellStyle name="Calculation 2 6 6 2 2" xfId="43548"/>
    <cellStyle name="Calculation 2 6 6 3" xfId="31488"/>
    <cellStyle name="Calculation 2 6 7" xfId="9403"/>
    <cellStyle name="Calculation 2 6 7 2" xfId="21437"/>
    <cellStyle name="Calculation 2 6 7 2 2" xfId="45637"/>
    <cellStyle name="Calculation 2 6 7 3" xfId="33604"/>
    <cellStyle name="Calculation 2 6 8" xfId="10078"/>
    <cellStyle name="Calculation 2 6 8 2" xfId="22112"/>
    <cellStyle name="Calculation 2 6 8 2 2" xfId="46312"/>
    <cellStyle name="Calculation 2 6 8 3" xfId="34279"/>
    <cellStyle name="Calculation 2 6 9" xfId="11957"/>
    <cellStyle name="Calculation 2 6 9 2" xfId="36158"/>
    <cellStyle name="Calculation 2 7" xfId="943"/>
    <cellStyle name="Calculation 2 7 10" xfId="25461"/>
    <cellStyle name="Calculation 2 7 2" xfId="2505"/>
    <cellStyle name="Calculation 2 7 2 2" xfId="5154"/>
    <cellStyle name="Calculation 2 7 2 2 2" xfId="17255"/>
    <cellStyle name="Calculation 2 7 2 2 2 2" xfId="41455"/>
    <cellStyle name="Calculation 2 7 2 2 3" xfId="29355"/>
    <cellStyle name="Calculation 2 7 2 3" xfId="5496"/>
    <cellStyle name="Calculation 2 7 2 3 2" xfId="17597"/>
    <cellStyle name="Calculation 2 7 2 3 2 2" xfId="41797"/>
    <cellStyle name="Calculation 2 7 2 3 3" xfId="29697"/>
    <cellStyle name="Calculation 2 7 2 4" xfId="9131"/>
    <cellStyle name="Calculation 2 7 2 4 2" xfId="21165"/>
    <cellStyle name="Calculation 2 7 2 4 2 2" xfId="45365"/>
    <cellStyle name="Calculation 2 7 2 4 3" xfId="33332"/>
    <cellStyle name="Calculation 2 7 2 5" xfId="11207"/>
    <cellStyle name="Calculation 2 7 2 5 2" xfId="23150"/>
    <cellStyle name="Calculation 2 7 2 5 2 2" xfId="47350"/>
    <cellStyle name="Calculation 2 7 2 5 3" xfId="35408"/>
    <cellStyle name="Calculation 2 7 2 6" xfId="12995"/>
    <cellStyle name="Calculation 2 7 2 6 2" xfId="24717"/>
    <cellStyle name="Calculation 2 7 2 6 2 2" xfId="48917"/>
    <cellStyle name="Calculation 2 7 2 6 3" xfId="37196"/>
    <cellStyle name="Calculation 2 7 2 7" xfId="14562"/>
    <cellStyle name="Calculation 2 7 2 7 2" xfId="38763"/>
    <cellStyle name="Calculation 2 7 2 8" xfId="26787"/>
    <cellStyle name="Calculation 2 7 3" xfId="1919"/>
    <cellStyle name="Calculation 2 7 3 2" xfId="4578"/>
    <cellStyle name="Calculation 2 7 3 2 2" xfId="16679"/>
    <cellStyle name="Calculation 2 7 3 2 2 2" xfId="40879"/>
    <cellStyle name="Calculation 2 7 3 2 3" xfId="28779"/>
    <cellStyle name="Calculation 2 7 3 3" xfId="5892"/>
    <cellStyle name="Calculation 2 7 3 3 2" xfId="17993"/>
    <cellStyle name="Calculation 2 7 3 3 2 2" xfId="42193"/>
    <cellStyle name="Calculation 2 7 3 3 3" xfId="30093"/>
    <cellStyle name="Calculation 2 7 3 4" xfId="8545"/>
    <cellStyle name="Calculation 2 7 3 4 2" xfId="20581"/>
    <cellStyle name="Calculation 2 7 3 4 2 2" xfId="44781"/>
    <cellStyle name="Calculation 2 7 3 4 3" xfId="32746"/>
    <cellStyle name="Calculation 2 7 3 5" xfId="10635"/>
    <cellStyle name="Calculation 2 7 3 5 2" xfId="22598"/>
    <cellStyle name="Calculation 2 7 3 5 2 2" xfId="46798"/>
    <cellStyle name="Calculation 2 7 3 5 3" xfId="34836"/>
    <cellStyle name="Calculation 2 7 3 6" xfId="12443"/>
    <cellStyle name="Calculation 2 7 3 6 2" xfId="24190"/>
    <cellStyle name="Calculation 2 7 3 6 2 2" xfId="48390"/>
    <cellStyle name="Calculation 2 7 3 6 3" xfId="36644"/>
    <cellStyle name="Calculation 2 7 3 7" xfId="14035"/>
    <cellStyle name="Calculation 2 7 3 7 2" xfId="38236"/>
    <cellStyle name="Calculation 2 7 3 8" xfId="26204"/>
    <cellStyle name="Calculation 2 7 4" xfId="3671"/>
    <cellStyle name="Calculation 2 7 4 2" xfId="15773"/>
    <cellStyle name="Calculation 2 7 4 2 2" xfId="39973"/>
    <cellStyle name="Calculation 2 7 4 3" xfId="27873"/>
    <cellStyle name="Calculation 2 7 5" xfId="3154"/>
    <cellStyle name="Calculation 2 7 5 2" xfId="15256"/>
    <cellStyle name="Calculation 2 7 5 2 2" xfId="39456"/>
    <cellStyle name="Calculation 2 7 5 3" xfId="27356"/>
    <cellStyle name="Calculation 2 7 6" xfId="7579"/>
    <cellStyle name="Calculation 2 7 6 2" xfId="19640"/>
    <cellStyle name="Calculation 2 7 6 2 2" xfId="43840"/>
    <cellStyle name="Calculation 2 7 6 3" xfId="31780"/>
    <cellStyle name="Calculation 2 7 7" xfId="9695"/>
    <cellStyle name="Calculation 2 7 7 2" xfId="21729"/>
    <cellStyle name="Calculation 2 7 7 2 2" xfId="45929"/>
    <cellStyle name="Calculation 2 7 7 3" xfId="33896"/>
    <cellStyle name="Calculation 2 7 8" xfId="11574"/>
    <cellStyle name="Calculation 2 7 8 2" xfId="23503"/>
    <cellStyle name="Calculation 2 7 8 2 2" xfId="47703"/>
    <cellStyle name="Calculation 2 7 8 3" xfId="35775"/>
    <cellStyle name="Calculation 2 7 9" xfId="13348"/>
    <cellStyle name="Calculation 2 7 9 2" xfId="37549"/>
    <cellStyle name="Calculation 2 8" xfId="2881"/>
    <cellStyle name="Calculation 2 8 2" xfId="15000"/>
    <cellStyle name="Calculation 2 8 2 2" xfId="39200"/>
    <cellStyle name="Calculation 2 8 3" xfId="27100"/>
    <cellStyle name="Calculation 2 9" xfId="2907"/>
    <cellStyle name="Calculation 2 9 2" xfId="15012"/>
    <cellStyle name="Calculation 2 9 2 2" xfId="39212"/>
    <cellStyle name="Calculation 2 9 3" xfId="27112"/>
    <cellStyle name="Calculation 3" xfId="366"/>
    <cellStyle name="Calculation 3 10" xfId="7007"/>
    <cellStyle name="Calculation 3 10 2" xfId="19089"/>
    <cellStyle name="Calculation 3 10 2 2" xfId="43289"/>
    <cellStyle name="Calculation 3 10 3" xfId="31208"/>
    <cellStyle name="Calculation 3 11" xfId="8202"/>
    <cellStyle name="Calculation 3 11 2" xfId="20239"/>
    <cellStyle name="Calculation 3 11 2 2" xfId="44439"/>
    <cellStyle name="Calculation 3 11 3" xfId="32403"/>
    <cellStyle name="Calculation 3 12" xfId="8123"/>
    <cellStyle name="Calculation 3 12 2" xfId="20166"/>
    <cellStyle name="Calculation 3 12 2 2" xfId="44366"/>
    <cellStyle name="Calculation 3 12 3" xfId="32324"/>
    <cellStyle name="Calculation 3 13" xfId="10229"/>
    <cellStyle name="Calculation 3 13 2" xfId="34430"/>
    <cellStyle name="Calculation 3 14" xfId="24957"/>
    <cellStyle name="Calculation 3 2" xfId="393"/>
    <cellStyle name="Calculation 3 2 10" xfId="6904"/>
    <cellStyle name="Calculation 3 2 10 2" xfId="19002"/>
    <cellStyle name="Calculation 3 2 10 2 2" xfId="43202"/>
    <cellStyle name="Calculation 3 2 10 3" xfId="31105"/>
    <cellStyle name="Calculation 3 2 11" xfId="6921"/>
    <cellStyle name="Calculation 3 2 11 2" xfId="19014"/>
    <cellStyle name="Calculation 3 2 11 2 2" xfId="43214"/>
    <cellStyle name="Calculation 3 2 11 3" xfId="31122"/>
    <cellStyle name="Calculation 3 2 12" xfId="10114"/>
    <cellStyle name="Calculation 3 2 12 2" xfId="34315"/>
    <cellStyle name="Calculation 3 2 13" xfId="24973"/>
    <cellStyle name="Calculation 3 2 2" xfId="554"/>
    <cellStyle name="Calculation 3 2 2 10" xfId="12659"/>
    <cellStyle name="Calculation 3 2 2 10 2" xfId="36860"/>
    <cellStyle name="Calculation 3 2 2 11" xfId="25072"/>
    <cellStyle name="Calculation 3 2 2 2" xfId="855"/>
    <cellStyle name="Calculation 3 2 2 2 10" xfId="25373"/>
    <cellStyle name="Calculation 3 2 2 2 2" xfId="2425"/>
    <cellStyle name="Calculation 3 2 2 2 2 2" xfId="5075"/>
    <cellStyle name="Calculation 3 2 2 2 2 2 2" xfId="17176"/>
    <cellStyle name="Calculation 3 2 2 2 2 2 2 2" xfId="41376"/>
    <cellStyle name="Calculation 3 2 2 2 2 2 3" xfId="29276"/>
    <cellStyle name="Calculation 3 2 2 2 2 3" xfId="5655"/>
    <cellStyle name="Calculation 3 2 2 2 2 3 2" xfId="17756"/>
    <cellStyle name="Calculation 3 2 2 2 2 3 2 2" xfId="41956"/>
    <cellStyle name="Calculation 3 2 2 2 2 3 3" xfId="29856"/>
    <cellStyle name="Calculation 3 2 2 2 2 4" xfId="9051"/>
    <cellStyle name="Calculation 3 2 2 2 2 4 2" xfId="21085"/>
    <cellStyle name="Calculation 3 2 2 2 2 4 2 2" xfId="45285"/>
    <cellStyle name="Calculation 3 2 2 2 2 4 3" xfId="33252"/>
    <cellStyle name="Calculation 3 2 2 2 2 5" xfId="11127"/>
    <cellStyle name="Calculation 3 2 2 2 2 5 2" xfId="23070"/>
    <cellStyle name="Calculation 3 2 2 2 2 5 2 2" xfId="47270"/>
    <cellStyle name="Calculation 3 2 2 2 2 5 3" xfId="35328"/>
    <cellStyle name="Calculation 3 2 2 2 2 6" xfId="12915"/>
    <cellStyle name="Calculation 3 2 2 2 2 6 2" xfId="24637"/>
    <cellStyle name="Calculation 3 2 2 2 2 6 2 2" xfId="48837"/>
    <cellStyle name="Calculation 3 2 2 2 2 6 3" xfId="37116"/>
    <cellStyle name="Calculation 3 2 2 2 2 7" xfId="14482"/>
    <cellStyle name="Calculation 3 2 2 2 2 7 2" xfId="38683"/>
    <cellStyle name="Calculation 3 2 2 2 2 8" xfId="26707"/>
    <cellStyle name="Calculation 3 2 2 2 3" xfId="1839"/>
    <cellStyle name="Calculation 3 2 2 2 3 2" xfId="4499"/>
    <cellStyle name="Calculation 3 2 2 2 3 2 2" xfId="16600"/>
    <cellStyle name="Calculation 3 2 2 2 3 2 2 2" xfId="40800"/>
    <cellStyle name="Calculation 3 2 2 2 3 2 3" xfId="28700"/>
    <cellStyle name="Calculation 3 2 2 2 3 3" xfId="6800"/>
    <cellStyle name="Calculation 3 2 2 2 3 3 2" xfId="18901"/>
    <cellStyle name="Calculation 3 2 2 2 3 3 2 2" xfId="43101"/>
    <cellStyle name="Calculation 3 2 2 2 3 3 3" xfId="31001"/>
    <cellStyle name="Calculation 3 2 2 2 3 4" xfId="8465"/>
    <cellStyle name="Calculation 3 2 2 2 3 4 2" xfId="20501"/>
    <cellStyle name="Calculation 3 2 2 2 3 4 2 2" xfId="44701"/>
    <cellStyle name="Calculation 3 2 2 2 3 4 3" xfId="32666"/>
    <cellStyle name="Calculation 3 2 2 2 3 5" xfId="10555"/>
    <cellStyle name="Calculation 3 2 2 2 3 5 2" xfId="22518"/>
    <cellStyle name="Calculation 3 2 2 2 3 5 2 2" xfId="46718"/>
    <cellStyle name="Calculation 3 2 2 2 3 5 3" xfId="34756"/>
    <cellStyle name="Calculation 3 2 2 2 3 6" xfId="12363"/>
    <cellStyle name="Calculation 3 2 2 2 3 6 2" xfId="24110"/>
    <cellStyle name="Calculation 3 2 2 2 3 6 2 2" xfId="48310"/>
    <cellStyle name="Calculation 3 2 2 2 3 6 3" xfId="36564"/>
    <cellStyle name="Calculation 3 2 2 2 3 7" xfId="13955"/>
    <cellStyle name="Calculation 3 2 2 2 3 7 2" xfId="38156"/>
    <cellStyle name="Calculation 3 2 2 2 3 8" xfId="26124"/>
    <cellStyle name="Calculation 3 2 2 2 4" xfId="3585"/>
    <cellStyle name="Calculation 3 2 2 2 4 2" xfId="15687"/>
    <cellStyle name="Calculation 3 2 2 2 4 2 2" xfId="39887"/>
    <cellStyle name="Calculation 3 2 2 2 4 3" xfId="27787"/>
    <cellStyle name="Calculation 3 2 2 2 5" xfId="5994"/>
    <cellStyle name="Calculation 3 2 2 2 5 2" xfId="18095"/>
    <cellStyle name="Calculation 3 2 2 2 5 2 2" xfId="42295"/>
    <cellStyle name="Calculation 3 2 2 2 5 3" xfId="30195"/>
    <cellStyle name="Calculation 3 2 2 2 6" xfId="7491"/>
    <cellStyle name="Calculation 3 2 2 2 6 2" xfId="19552"/>
    <cellStyle name="Calculation 3 2 2 2 6 2 2" xfId="43752"/>
    <cellStyle name="Calculation 3 2 2 2 6 3" xfId="31692"/>
    <cellStyle name="Calculation 3 2 2 2 7" xfId="9607"/>
    <cellStyle name="Calculation 3 2 2 2 7 2" xfId="21641"/>
    <cellStyle name="Calculation 3 2 2 2 7 2 2" xfId="45841"/>
    <cellStyle name="Calculation 3 2 2 2 7 3" xfId="33808"/>
    <cellStyle name="Calculation 3 2 2 2 8" xfId="11486"/>
    <cellStyle name="Calculation 3 2 2 2 8 2" xfId="23415"/>
    <cellStyle name="Calculation 3 2 2 2 8 2 2" xfId="47615"/>
    <cellStyle name="Calculation 3 2 2 2 8 3" xfId="35687"/>
    <cellStyle name="Calculation 3 2 2 2 9" xfId="13260"/>
    <cellStyle name="Calculation 3 2 2 2 9 2" xfId="37461"/>
    <cellStyle name="Calculation 3 2 2 3" xfId="1078"/>
    <cellStyle name="Calculation 3 2 2 3 10" xfId="25596"/>
    <cellStyle name="Calculation 3 2 2 3 2" xfId="2636"/>
    <cellStyle name="Calculation 3 2 2 3 2 2" xfId="5282"/>
    <cellStyle name="Calculation 3 2 2 3 2 2 2" xfId="17383"/>
    <cellStyle name="Calculation 3 2 2 3 2 2 2 2" xfId="41583"/>
    <cellStyle name="Calculation 3 2 2 3 2 2 3" xfId="29483"/>
    <cellStyle name="Calculation 3 2 2 3 2 3" xfId="3898"/>
    <cellStyle name="Calculation 3 2 2 3 2 3 2" xfId="16000"/>
    <cellStyle name="Calculation 3 2 2 3 2 3 2 2" xfId="40200"/>
    <cellStyle name="Calculation 3 2 2 3 2 3 3" xfId="28100"/>
    <cellStyle name="Calculation 3 2 2 3 2 4" xfId="9262"/>
    <cellStyle name="Calculation 3 2 2 3 2 4 2" xfId="21296"/>
    <cellStyle name="Calculation 3 2 2 3 2 4 2 2" xfId="45496"/>
    <cellStyle name="Calculation 3 2 2 3 2 4 3" xfId="33463"/>
    <cellStyle name="Calculation 3 2 2 3 2 5" xfId="11338"/>
    <cellStyle name="Calculation 3 2 2 3 2 5 2" xfId="23281"/>
    <cellStyle name="Calculation 3 2 2 3 2 5 2 2" xfId="47481"/>
    <cellStyle name="Calculation 3 2 2 3 2 5 3" xfId="35539"/>
    <cellStyle name="Calculation 3 2 2 3 2 6" xfId="13126"/>
    <cellStyle name="Calculation 3 2 2 3 2 6 2" xfId="24848"/>
    <cellStyle name="Calculation 3 2 2 3 2 6 2 2" xfId="49048"/>
    <cellStyle name="Calculation 3 2 2 3 2 6 3" xfId="37327"/>
    <cellStyle name="Calculation 3 2 2 3 2 7" xfId="14693"/>
    <cellStyle name="Calculation 3 2 2 3 2 7 2" xfId="38894"/>
    <cellStyle name="Calculation 3 2 2 3 2 8" xfId="26918"/>
    <cellStyle name="Calculation 3 2 2 3 3" xfId="2050"/>
    <cellStyle name="Calculation 3 2 2 3 3 2" xfId="4708"/>
    <cellStyle name="Calculation 3 2 2 3 3 2 2" xfId="16809"/>
    <cellStyle name="Calculation 3 2 2 3 3 2 2 2" xfId="41009"/>
    <cellStyle name="Calculation 3 2 2 3 3 2 3" xfId="28909"/>
    <cellStyle name="Calculation 3 2 2 3 3 3" xfId="4139"/>
    <cellStyle name="Calculation 3 2 2 3 3 3 2" xfId="16241"/>
    <cellStyle name="Calculation 3 2 2 3 3 3 2 2" xfId="40441"/>
    <cellStyle name="Calculation 3 2 2 3 3 3 3" xfId="28341"/>
    <cellStyle name="Calculation 3 2 2 3 3 4" xfId="8676"/>
    <cellStyle name="Calculation 3 2 2 3 3 4 2" xfId="20712"/>
    <cellStyle name="Calculation 3 2 2 3 3 4 2 2" xfId="44912"/>
    <cellStyle name="Calculation 3 2 2 3 3 4 3" xfId="32877"/>
    <cellStyle name="Calculation 3 2 2 3 3 5" xfId="10766"/>
    <cellStyle name="Calculation 3 2 2 3 3 5 2" xfId="22729"/>
    <cellStyle name="Calculation 3 2 2 3 3 5 2 2" xfId="46929"/>
    <cellStyle name="Calculation 3 2 2 3 3 5 3" xfId="34967"/>
    <cellStyle name="Calculation 3 2 2 3 3 6" xfId="12574"/>
    <cellStyle name="Calculation 3 2 2 3 3 6 2" xfId="24321"/>
    <cellStyle name="Calculation 3 2 2 3 3 6 2 2" xfId="48521"/>
    <cellStyle name="Calculation 3 2 2 3 3 6 3" xfId="36775"/>
    <cellStyle name="Calculation 3 2 2 3 3 7" xfId="14166"/>
    <cellStyle name="Calculation 3 2 2 3 3 7 2" xfId="38367"/>
    <cellStyle name="Calculation 3 2 2 3 3 8" xfId="26335"/>
    <cellStyle name="Calculation 3 2 2 3 4" xfId="3803"/>
    <cellStyle name="Calculation 3 2 2 3 4 2" xfId="15905"/>
    <cellStyle name="Calculation 3 2 2 3 4 2 2" xfId="40105"/>
    <cellStyle name="Calculation 3 2 2 3 4 3" xfId="28005"/>
    <cellStyle name="Calculation 3 2 2 3 5" xfId="6580"/>
    <cellStyle name="Calculation 3 2 2 3 5 2" xfId="18681"/>
    <cellStyle name="Calculation 3 2 2 3 5 2 2" xfId="42881"/>
    <cellStyle name="Calculation 3 2 2 3 5 3" xfId="30781"/>
    <cellStyle name="Calculation 3 2 2 3 6" xfId="7714"/>
    <cellStyle name="Calculation 3 2 2 3 6 2" xfId="19775"/>
    <cellStyle name="Calculation 3 2 2 3 6 2 2" xfId="43975"/>
    <cellStyle name="Calculation 3 2 2 3 6 3" xfId="31915"/>
    <cellStyle name="Calculation 3 2 2 3 7" xfId="9830"/>
    <cellStyle name="Calculation 3 2 2 3 7 2" xfId="21864"/>
    <cellStyle name="Calculation 3 2 2 3 7 2 2" xfId="46064"/>
    <cellStyle name="Calculation 3 2 2 3 7 3" xfId="34031"/>
    <cellStyle name="Calculation 3 2 2 3 8" xfId="11709"/>
    <cellStyle name="Calculation 3 2 2 3 8 2" xfId="23638"/>
    <cellStyle name="Calculation 3 2 2 3 8 2 2" xfId="47838"/>
    <cellStyle name="Calculation 3 2 2 3 8 3" xfId="35910"/>
    <cellStyle name="Calculation 3 2 2 3 9" xfId="13483"/>
    <cellStyle name="Calculation 3 2 2 3 9 2" xfId="37684"/>
    <cellStyle name="Calculation 3 2 2 4" xfId="1211"/>
    <cellStyle name="Calculation 3 2 2 4 2" xfId="3936"/>
    <cellStyle name="Calculation 3 2 2 4 2 2" xfId="16038"/>
    <cellStyle name="Calculation 3 2 2 4 2 2 2" xfId="40238"/>
    <cellStyle name="Calculation 3 2 2 4 2 3" xfId="28138"/>
    <cellStyle name="Calculation 3 2 2 4 3" xfId="3004"/>
    <cellStyle name="Calculation 3 2 2 4 3 2" xfId="15107"/>
    <cellStyle name="Calculation 3 2 2 4 3 2 2" xfId="39307"/>
    <cellStyle name="Calculation 3 2 2 4 3 3" xfId="27207"/>
    <cellStyle name="Calculation 3 2 2 4 4" xfId="7847"/>
    <cellStyle name="Calculation 3 2 2 4 4 2" xfId="19908"/>
    <cellStyle name="Calculation 3 2 2 4 4 2 2" xfId="44108"/>
    <cellStyle name="Calculation 3 2 2 4 4 3" xfId="32048"/>
    <cellStyle name="Calculation 3 2 2 4 5" xfId="9963"/>
    <cellStyle name="Calculation 3 2 2 4 5 2" xfId="21997"/>
    <cellStyle name="Calculation 3 2 2 4 5 2 2" xfId="46197"/>
    <cellStyle name="Calculation 3 2 2 4 5 3" xfId="34164"/>
    <cellStyle name="Calculation 3 2 2 4 6" xfId="11842"/>
    <cellStyle name="Calculation 3 2 2 4 6 2" xfId="23771"/>
    <cellStyle name="Calculation 3 2 2 4 6 2 2" xfId="47971"/>
    <cellStyle name="Calculation 3 2 2 4 6 3" xfId="36043"/>
    <cellStyle name="Calculation 3 2 2 4 7" xfId="13616"/>
    <cellStyle name="Calculation 3 2 2 4 7 2" xfId="37817"/>
    <cellStyle name="Calculation 3 2 2 4 8" xfId="25729"/>
    <cellStyle name="Calculation 3 2 2 5" xfId="3289"/>
    <cellStyle name="Calculation 3 2 2 5 2" xfId="15391"/>
    <cellStyle name="Calculation 3 2 2 5 2 2" xfId="39591"/>
    <cellStyle name="Calculation 3 2 2 5 3" xfId="27491"/>
    <cellStyle name="Calculation 3 2 2 6" xfId="5523"/>
    <cellStyle name="Calculation 3 2 2 6 2" xfId="17624"/>
    <cellStyle name="Calculation 3 2 2 6 2 2" xfId="41824"/>
    <cellStyle name="Calculation 3 2 2 6 3" xfId="29724"/>
    <cellStyle name="Calculation 3 2 2 7" xfId="7190"/>
    <cellStyle name="Calculation 3 2 2 7 2" xfId="19251"/>
    <cellStyle name="Calculation 3 2 2 7 2 2" xfId="43451"/>
    <cellStyle name="Calculation 3 2 2 7 3" xfId="31391"/>
    <cellStyle name="Calculation 3 2 2 8" xfId="6984"/>
    <cellStyle name="Calculation 3 2 2 8 2" xfId="19067"/>
    <cellStyle name="Calculation 3 2 2 8 2 2" xfId="43267"/>
    <cellStyle name="Calculation 3 2 2 8 3" xfId="31185"/>
    <cellStyle name="Calculation 3 2 2 9" xfId="10856"/>
    <cellStyle name="Calculation 3 2 2 9 2" xfId="22814"/>
    <cellStyle name="Calculation 3 2 2 9 2 2" xfId="47014"/>
    <cellStyle name="Calculation 3 2 2 9 3" xfId="35057"/>
    <cellStyle name="Calculation 3 2 3" xfId="695"/>
    <cellStyle name="Calculation 3 2 3 10" xfId="25213"/>
    <cellStyle name="Calculation 3 2 3 2" xfId="2265"/>
    <cellStyle name="Calculation 3 2 3 2 2" xfId="4917"/>
    <cellStyle name="Calculation 3 2 3 2 2 2" xfId="17018"/>
    <cellStyle name="Calculation 3 2 3 2 2 2 2" xfId="41218"/>
    <cellStyle name="Calculation 3 2 3 2 2 3" xfId="29118"/>
    <cellStyle name="Calculation 3 2 3 2 3" xfId="5745"/>
    <cellStyle name="Calculation 3 2 3 2 3 2" xfId="17846"/>
    <cellStyle name="Calculation 3 2 3 2 3 2 2" xfId="42046"/>
    <cellStyle name="Calculation 3 2 3 2 3 3" xfId="29946"/>
    <cellStyle name="Calculation 3 2 3 2 4" xfId="8891"/>
    <cellStyle name="Calculation 3 2 3 2 4 2" xfId="20925"/>
    <cellStyle name="Calculation 3 2 3 2 4 2 2" xfId="45125"/>
    <cellStyle name="Calculation 3 2 3 2 4 3" xfId="33092"/>
    <cellStyle name="Calculation 3 2 3 2 5" xfId="10967"/>
    <cellStyle name="Calculation 3 2 3 2 5 2" xfId="22910"/>
    <cellStyle name="Calculation 3 2 3 2 5 2 2" xfId="47110"/>
    <cellStyle name="Calculation 3 2 3 2 5 3" xfId="35168"/>
    <cellStyle name="Calculation 3 2 3 2 6" xfId="12755"/>
    <cellStyle name="Calculation 3 2 3 2 6 2" xfId="24477"/>
    <cellStyle name="Calculation 3 2 3 2 6 2 2" xfId="48677"/>
    <cellStyle name="Calculation 3 2 3 2 6 3" xfId="36956"/>
    <cellStyle name="Calculation 3 2 3 2 7" xfId="14322"/>
    <cellStyle name="Calculation 3 2 3 2 7 2" xfId="38523"/>
    <cellStyle name="Calculation 3 2 3 2 8" xfId="26547"/>
    <cellStyle name="Calculation 3 2 3 3" xfId="1679"/>
    <cellStyle name="Calculation 3 2 3 3 2" xfId="4341"/>
    <cellStyle name="Calculation 3 2 3 3 2 2" xfId="16442"/>
    <cellStyle name="Calculation 3 2 3 3 2 2 2" xfId="40642"/>
    <cellStyle name="Calculation 3 2 3 3 2 3" xfId="28542"/>
    <cellStyle name="Calculation 3 2 3 3 3" xfId="5473"/>
    <cellStyle name="Calculation 3 2 3 3 3 2" xfId="17574"/>
    <cellStyle name="Calculation 3 2 3 3 3 2 2" xfId="41774"/>
    <cellStyle name="Calculation 3 2 3 3 3 3" xfId="29674"/>
    <cellStyle name="Calculation 3 2 3 3 4" xfId="8305"/>
    <cellStyle name="Calculation 3 2 3 3 4 2" xfId="20341"/>
    <cellStyle name="Calculation 3 2 3 3 4 2 2" xfId="44541"/>
    <cellStyle name="Calculation 3 2 3 3 4 3" xfId="32506"/>
    <cellStyle name="Calculation 3 2 3 3 5" xfId="10395"/>
    <cellStyle name="Calculation 3 2 3 3 5 2" xfId="22358"/>
    <cellStyle name="Calculation 3 2 3 3 5 2 2" xfId="46558"/>
    <cellStyle name="Calculation 3 2 3 3 5 3" xfId="34596"/>
    <cellStyle name="Calculation 3 2 3 3 6" xfId="12203"/>
    <cellStyle name="Calculation 3 2 3 3 6 2" xfId="23950"/>
    <cellStyle name="Calculation 3 2 3 3 6 2 2" xfId="48150"/>
    <cellStyle name="Calculation 3 2 3 3 6 3" xfId="36404"/>
    <cellStyle name="Calculation 3 2 3 3 7" xfId="13795"/>
    <cellStyle name="Calculation 3 2 3 3 7 2" xfId="37996"/>
    <cellStyle name="Calculation 3 2 3 3 8" xfId="25964"/>
    <cellStyle name="Calculation 3 2 3 4" xfId="3428"/>
    <cellStyle name="Calculation 3 2 3 4 2" xfId="15530"/>
    <cellStyle name="Calculation 3 2 3 4 2 2" xfId="39730"/>
    <cellStyle name="Calculation 3 2 3 4 3" xfId="27630"/>
    <cellStyle name="Calculation 3 2 3 5" xfId="4027"/>
    <cellStyle name="Calculation 3 2 3 5 2" xfId="16129"/>
    <cellStyle name="Calculation 3 2 3 5 2 2" xfId="40329"/>
    <cellStyle name="Calculation 3 2 3 5 3" xfId="28229"/>
    <cellStyle name="Calculation 3 2 3 6" xfId="7331"/>
    <cellStyle name="Calculation 3 2 3 6 2" xfId="19392"/>
    <cellStyle name="Calculation 3 2 3 6 2 2" xfId="43592"/>
    <cellStyle name="Calculation 3 2 3 6 3" xfId="31532"/>
    <cellStyle name="Calculation 3 2 3 7" xfId="9447"/>
    <cellStyle name="Calculation 3 2 3 7 2" xfId="21481"/>
    <cellStyle name="Calculation 3 2 3 7 2 2" xfId="45681"/>
    <cellStyle name="Calculation 3 2 3 7 3" xfId="33648"/>
    <cellStyle name="Calculation 3 2 3 8" xfId="10067"/>
    <cellStyle name="Calculation 3 2 3 8 2" xfId="22101"/>
    <cellStyle name="Calculation 3 2 3 8 2 2" xfId="46301"/>
    <cellStyle name="Calculation 3 2 3 8 3" xfId="34268"/>
    <cellStyle name="Calculation 3 2 3 9" xfId="11946"/>
    <cellStyle name="Calculation 3 2 3 9 2" xfId="36147"/>
    <cellStyle name="Calculation 3 2 4" xfId="679"/>
    <cellStyle name="Calculation 3 2 4 10" xfId="25197"/>
    <cellStyle name="Calculation 3 2 4 2" xfId="2249"/>
    <cellStyle name="Calculation 3 2 4 2 2" xfId="4901"/>
    <cellStyle name="Calculation 3 2 4 2 2 2" xfId="17002"/>
    <cellStyle name="Calculation 3 2 4 2 2 2 2" xfId="41202"/>
    <cellStyle name="Calculation 3 2 4 2 2 3" xfId="29102"/>
    <cellStyle name="Calculation 3 2 4 2 3" xfId="5858"/>
    <cellStyle name="Calculation 3 2 4 2 3 2" xfId="17959"/>
    <cellStyle name="Calculation 3 2 4 2 3 2 2" xfId="42159"/>
    <cellStyle name="Calculation 3 2 4 2 3 3" xfId="30059"/>
    <cellStyle name="Calculation 3 2 4 2 4" xfId="8875"/>
    <cellStyle name="Calculation 3 2 4 2 4 2" xfId="20909"/>
    <cellStyle name="Calculation 3 2 4 2 4 2 2" xfId="45109"/>
    <cellStyle name="Calculation 3 2 4 2 4 3" xfId="33076"/>
    <cellStyle name="Calculation 3 2 4 2 5" xfId="10951"/>
    <cellStyle name="Calculation 3 2 4 2 5 2" xfId="22894"/>
    <cellStyle name="Calculation 3 2 4 2 5 2 2" xfId="47094"/>
    <cellStyle name="Calculation 3 2 4 2 5 3" xfId="35152"/>
    <cellStyle name="Calculation 3 2 4 2 6" xfId="12739"/>
    <cellStyle name="Calculation 3 2 4 2 6 2" xfId="24461"/>
    <cellStyle name="Calculation 3 2 4 2 6 2 2" xfId="48661"/>
    <cellStyle name="Calculation 3 2 4 2 6 3" xfId="36940"/>
    <cellStyle name="Calculation 3 2 4 2 7" xfId="14306"/>
    <cellStyle name="Calculation 3 2 4 2 7 2" xfId="38507"/>
    <cellStyle name="Calculation 3 2 4 2 8" xfId="26531"/>
    <cellStyle name="Calculation 3 2 4 3" xfId="1663"/>
    <cellStyle name="Calculation 3 2 4 3 2" xfId="4325"/>
    <cellStyle name="Calculation 3 2 4 3 2 2" xfId="16426"/>
    <cellStyle name="Calculation 3 2 4 3 2 2 2" xfId="40626"/>
    <cellStyle name="Calculation 3 2 4 3 2 3" xfId="28526"/>
    <cellStyle name="Calculation 3 2 4 3 3" xfId="6283"/>
    <cellStyle name="Calculation 3 2 4 3 3 2" xfId="18384"/>
    <cellStyle name="Calculation 3 2 4 3 3 2 2" xfId="42584"/>
    <cellStyle name="Calculation 3 2 4 3 3 3" xfId="30484"/>
    <cellStyle name="Calculation 3 2 4 3 4" xfId="8289"/>
    <cellStyle name="Calculation 3 2 4 3 4 2" xfId="20325"/>
    <cellStyle name="Calculation 3 2 4 3 4 2 2" xfId="44525"/>
    <cellStyle name="Calculation 3 2 4 3 4 3" xfId="32490"/>
    <cellStyle name="Calculation 3 2 4 3 5" xfId="10379"/>
    <cellStyle name="Calculation 3 2 4 3 5 2" xfId="22342"/>
    <cellStyle name="Calculation 3 2 4 3 5 2 2" xfId="46542"/>
    <cellStyle name="Calculation 3 2 4 3 5 3" xfId="34580"/>
    <cellStyle name="Calculation 3 2 4 3 6" xfId="12187"/>
    <cellStyle name="Calculation 3 2 4 3 6 2" xfId="23934"/>
    <cellStyle name="Calculation 3 2 4 3 6 2 2" xfId="48134"/>
    <cellStyle name="Calculation 3 2 4 3 6 3" xfId="36388"/>
    <cellStyle name="Calculation 3 2 4 3 7" xfId="13779"/>
    <cellStyle name="Calculation 3 2 4 3 7 2" xfId="37980"/>
    <cellStyle name="Calculation 3 2 4 3 8" xfId="25948"/>
    <cellStyle name="Calculation 3 2 4 4" xfId="3412"/>
    <cellStyle name="Calculation 3 2 4 4 2" xfId="15514"/>
    <cellStyle name="Calculation 3 2 4 4 2 2" xfId="39714"/>
    <cellStyle name="Calculation 3 2 4 4 3" xfId="27614"/>
    <cellStyle name="Calculation 3 2 4 5" xfId="5806"/>
    <cellStyle name="Calculation 3 2 4 5 2" xfId="17907"/>
    <cellStyle name="Calculation 3 2 4 5 2 2" xfId="42107"/>
    <cellStyle name="Calculation 3 2 4 5 3" xfId="30007"/>
    <cellStyle name="Calculation 3 2 4 6" xfId="7315"/>
    <cellStyle name="Calculation 3 2 4 6 2" xfId="19376"/>
    <cellStyle name="Calculation 3 2 4 6 2 2" xfId="43576"/>
    <cellStyle name="Calculation 3 2 4 6 3" xfId="31516"/>
    <cellStyle name="Calculation 3 2 4 7" xfId="9431"/>
    <cellStyle name="Calculation 3 2 4 7 2" xfId="21465"/>
    <cellStyle name="Calculation 3 2 4 7 2 2" xfId="45665"/>
    <cellStyle name="Calculation 3 2 4 7 3" xfId="33632"/>
    <cellStyle name="Calculation 3 2 4 8" xfId="10071"/>
    <cellStyle name="Calculation 3 2 4 8 2" xfId="22105"/>
    <cellStyle name="Calculation 3 2 4 8 2 2" xfId="46305"/>
    <cellStyle name="Calculation 3 2 4 8 3" xfId="34272"/>
    <cellStyle name="Calculation 3 2 4 9" xfId="11950"/>
    <cellStyle name="Calculation 3 2 4 9 2" xfId="36151"/>
    <cellStyle name="Calculation 3 2 5" xfId="979"/>
    <cellStyle name="Calculation 3 2 5 10" xfId="25497"/>
    <cellStyle name="Calculation 3 2 5 2" xfId="2537"/>
    <cellStyle name="Calculation 3 2 5 2 2" xfId="5186"/>
    <cellStyle name="Calculation 3 2 5 2 2 2" xfId="17287"/>
    <cellStyle name="Calculation 3 2 5 2 2 2 2" xfId="41487"/>
    <cellStyle name="Calculation 3 2 5 2 2 3" xfId="29387"/>
    <cellStyle name="Calculation 3 2 5 2 3" xfId="3005"/>
    <cellStyle name="Calculation 3 2 5 2 3 2" xfId="15108"/>
    <cellStyle name="Calculation 3 2 5 2 3 2 2" xfId="39308"/>
    <cellStyle name="Calculation 3 2 5 2 3 3" xfId="27208"/>
    <cellStyle name="Calculation 3 2 5 2 4" xfId="9163"/>
    <cellStyle name="Calculation 3 2 5 2 4 2" xfId="21197"/>
    <cellStyle name="Calculation 3 2 5 2 4 2 2" xfId="45397"/>
    <cellStyle name="Calculation 3 2 5 2 4 3" xfId="33364"/>
    <cellStyle name="Calculation 3 2 5 2 5" xfId="11239"/>
    <cellStyle name="Calculation 3 2 5 2 5 2" xfId="23182"/>
    <cellStyle name="Calculation 3 2 5 2 5 2 2" xfId="47382"/>
    <cellStyle name="Calculation 3 2 5 2 5 3" xfId="35440"/>
    <cellStyle name="Calculation 3 2 5 2 6" xfId="13027"/>
    <cellStyle name="Calculation 3 2 5 2 6 2" xfId="24749"/>
    <cellStyle name="Calculation 3 2 5 2 6 2 2" xfId="48949"/>
    <cellStyle name="Calculation 3 2 5 2 6 3" xfId="37228"/>
    <cellStyle name="Calculation 3 2 5 2 7" xfId="14594"/>
    <cellStyle name="Calculation 3 2 5 2 7 2" xfId="38795"/>
    <cellStyle name="Calculation 3 2 5 2 8" xfId="26819"/>
    <cellStyle name="Calculation 3 2 5 3" xfId="1951"/>
    <cellStyle name="Calculation 3 2 5 3 2" xfId="4610"/>
    <cellStyle name="Calculation 3 2 5 3 2 2" xfId="16711"/>
    <cellStyle name="Calculation 3 2 5 3 2 2 2" xfId="40911"/>
    <cellStyle name="Calculation 3 2 5 3 2 3" xfId="28811"/>
    <cellStyle name="Calculation 3 2 5 3 3" xfId="5886"/>
    <cellStyle name="Calculation 3 2 5 3 3 2" xfId="17987"/>
    <cellStyle name="Calculation 3 2 5 3 3 2 2" xfId="42187"/>
    <cellStyle name="Calculation 3 2 5 3 3 3" xfId="30087"/>
    <cellStyle name="Calculation 3 2 5 3 4" xfId="8577"/>
    <cellStyle name="Calculation 3 2 5 3 4 2" xfId="20613"/>
    <cellStyle name="Calculation 3 2 5 3 4 2 2" xfId="44813"/>
    <cellStyle name="Calculation 3 2 5 3 4 3" xfId="32778"/>
    <cellStyle name="Calculation 3 2 5 3 5" xfId="10667"/>
    <cellStyle name="Calculation 3 2 5 3 5 2" xfId="22630"/>
    <cellStyle name="Calculation 3 2 5 3 5 2 2" xfId="46830"/>
    <cellStyle name="Calculation 3 2 5 3 5 3" xfId="34868"/>
    <cellStyle name="Calculation 3 2 5 3 6" xfId="12475"/>
    <cellStyle name="Calculation 3 2 5 3 6 2" xfId="24222"/>
    <cellStyle name="Calculation 3 2 5 3 6 2 2" xfId="48422"/>
    <cellStyle name="Calculation 3 2 5 3 6 3" xfId="36676"/>
    <cellStyle name="Calculation 3 2 5 3 7" xfId="14067"/>
    <cellStyle name="Calculation 3 2 5 3 7 2" xfId="38268"/>
    <cellStyle name="Calculation 3 2 5 3 8" xfId="26236"/>
    <cellStyle name="Calculation 3 2 5 4" xfId="3706"/>
    <cellStyle name="Calculation 3 2 5 4 2" xfId="15808"/>
    <cellStyle name="Calculation 3 2 5 4 2 2" xfId="40008"/>
    <cellStyle name="Calculation 3 2 5 4 3" xfId="27908"/>
    <cellStyle name="Calculation 3 2 5 5" xfId="5617"/>
    <cellStyle name="Calculation 3 2 5 5 2" xfId="17718"/>
    <cellStyle name="Calculation 3 2 5 5 2 2" xfId="41918"/>
    <cellStyle name="Calculation 3 2 5 5 3" xfId="29818"/>
    <cellStyle name="Calculation 3 2 5 6" xfId="7615"/>
    <cellStyle name="Calculation 3 2 5 6 2" xfId="19676"/>
    <cellStyle name="Calculation 3 2 5 6 2 2" xfId="43876"/>
    <cellStyle name="Calculation 3 2 5 6 3" xfId="31816"/>
    <cellStyle name="Calculation 3 2 5 7" xfId="9731"/>
    <cellStyle name="Calculation 3 2 5 7 2" xfId="21765"/>
    <cellStyle name="Calculation 3 2 5 7 2 2" xfId="45965"/>
    <cellStyle name="Calculation 3 2 5 7 3" xfId="33932"/>
    <cellStyle name="Calculation 3 2 5 8" xfId="11610"/>
    <cellStyle name="Calculation 3 2 5 8 2" xfId="23539"/>
    <cellStyle name="Calculation 3 2 5 8 2 2" xfId="47739"/>
    <cellStyle name="Calculation 3 2 5 8 3" xfId="35811"/>
    <cellStyle name="Calculation 3 2 5 9" xfId="13384"/>
    <cellStyle name="Calculation 3 2 5 9 2" xfId="37585"/>
    <cellStyle name="Calculation 3 2 6" xfId="959"/>
    <cellStyle name="Calculation 3 2 6 2" xfId="3686"/>
    <cellStyle name="Calculation 3 2 6 2 2" xfId="15788"/>
    <cellStyle name="Calculation 3 2 6 2 2 2" xfId="39988"/>
    <cellStyle name="Calculation 3 2 6 2 3" xfId="27888"/>
    <cellStyle name="Calculation 3 2 6 3" xfId="6314"/>
    <cellStyle name="Calculation 3 2 6 3 2" xfId="18415"/>
    <cellStyle name="Calculation 3 2 6 3 2 2" xfId="42615"/>
    <cellStyle name="Calculation 3 2 6 3 3" xfId="30515"/>
    <cellStyle name="Calculation 3 2 6 4" xfId="7595"/>
    <cellStyle name="Calculation 3 2 6 4 2" xfId="19656"/>
    <cellStyle name="Calculation 3 2 6 4 2 2" xfId="43856"/>
    <cellStyle name="Calculation 3 2 6 4 3" xfId="31796"/>
    <cellStyle name="Calculation 3 2 6 5" xfId="9711"/>
    <cellStyle name="Calculation 3 2 6 5 2" xfId="21745"/>
    <cellStyle name="Calculation 3 2 6 5 2 2" xfId="45945"/>
    <cellStyle name="Calculation 3 2 6 5 3" xfId="33912"/>
    <cellStyle name="Calculation 3 2 6 6" xfId="11590"/>
    <cellStyle name="Calculation 3 2 6 6 2" xfId="23519"/>
    <cellStyle name="Calculation 3 2 6 6 2 2" xfId="47719"/>
    <cellStyle name="Calculation 3 2 6 6 3" xfId="35791"/>
    <cellStyle name="Calculation 3 2 6 7" xfId="13364"/>
    <cellStyle name="Calculation 3 2 6 7 2" xfId="37565"/>
    <cellStyle name="Calculation 3 2 6 8" xfId="25477"/>
    <cellStyle name="Calculation 3 2 7" xfId="3149"/>
    <cellStyle name="Calculation 3 2 7 2" xfId="15251"/>
    <cellStyle name="Calculation 3 2 7 2 2" xfId="39451"/>
    <cellStyle name="Calculation 3 2 7 3" xfId="27351"/>
    <cellStyle name="Calculation 3 2 8" xfId="5968"/>
    <cellStyle name="Calculation 3 2 8 2" xfId="18069"/>
    <cellStyle name="Calculation 3 2 8 2 2" xfId="42269"/>
    <cellStyle name="Calculation 3 2 8 3" xfId="30169"/>
    <cellStyle name="Calculation 3 2 9" xfId="7033"/>
    <cellStyle name="Calculation 3 2 9 2" xfId="19114"/>
    <cellStyle name="Calculation 3 2 9 2 2" xfId="43314"/>
    <cellStyle name="Calculation 3 2 9 3" xfId="31234"/>
    <cellStyle name="Calculation 3 3" xfId="387"/>
    <cellStyle name="Calculation 3 3 10" xfId="6886"/>
    <cellStyle name="Calculation 3 3 10 2" xfId="18986"/>
    <cellStyle name="Calculation 3 3 10 2 2" xfId="43186"/>
    <cellStyle name="Calculation 3 3 10 3" xfId="31087"/>
    <cellStyle name="Calculation 3 3 11" xfId="10246"/>
    <cellStyle name="Calculation 3 3 11 2" xfId="22239"/>
    <cellStyle name="Calculation 3 3 11 2 2" xfId="46439"/>
    <cellStyle name="Calculation 3 3 11 3" xfId="34447"/>
    <cellStyle name="Calculation 3 3 12" xfId="12084"/>
    <cellStyle name="Calculation 3 3 12 2" xfId="36285"/>
    <cellStyle name="Calculation 3 3 13" xfId="24967"/>
    <cellStyle name="Calculation 3 3 2" xfId="548"/>
    <cellStyle name="Calculation 3 3 2 10" xfId="12671"/>
    <cellStyle name="Calculation 3 3 2 10 2" xfId="36872"/>
    <cellStyle name="Calculation 3 3 2 11" xfId="25066"/>
    <cellStyle name="Calculation 3 3 2 2" xfId="849"/>
    <cellStyle name="Calculation 3 3 2 2 10" xfId="25367"/>
    <cellStyle name="Calculation 3 3 2 2 2" xfId="2419"/>
    <cellStyle name="Calculation 3 3 2 2 2 2" xfId="5069"/>
    <cellStyle name="Calculation 3 3 2 2 2 2 2" xfId="17170"/>
    <cellStyle name="Calculation 3 3 2 2 2 2 2 2" xfId="41370"/>
    <cellStyle name="Calculation 3 3 2 2 2 2 3" xfId="29270"/>
    <cellStyle name="Calculation 3 3 2 2 2 3" xfId="5987"/>
    <cellStyle name="Calculation 3 3 2 2 2 3 2" xfId="18088"/>
    <cellStyle name="Calculation 3 3 2 2 2 3 2 2" xfId="42288"/>
    <cellStyle name="Calculation 3 3 2 2 2 3 3" xfId="30188"/>
    <cellStyle name="Calculation 3 3 2 2 2 4" xfId="9045"/>
    <cellStyle name="Calculation 3 3 2 2 2 4 2" xfId="21079"/>
    <cellStyle name="Calculation 3 3 2 2 2 4 2 2" xfId="45279"/>
    <cellStyle name="Calculation 3 3 2 2 2 4 3" xfId="33246"/>
    <cellStyle name="Calculation 3 3 2 2 2 5" xfId="11121"/>
    <cellStyle name="Calculation 3 3 2 2 2 5 2" xfId="23064"/>
    <cellStyle name="Calculation 3 3 2 2 2 5 2 2" xfId="47264"/>
    <cellStyle name="Calculation 3 3 2 2 2 5 3" xfId="35322"/>
    <cellStyle name="Calculation 3 3 2 2 2 6" xfId="12909"/>
    <cellStyle name="Calculation 3 3 2 2 2 6 2" xfId="24631"/>
    <cellStyle name="Calculation 3 3 2 2 2 6 2 2" xfId="48831"/>
    <cellStyle name="Calculation 3 3 2 2 2 6 3" xfId="37110"/>
    <cellStyle name="Calculation 3 3 2 2 2 7" xfId="14476"/>
    <cellStyle name="Calculation 3 3 2 2 2 7 2" xfId="38677"/>
    <cellStyle name="Calculation 3 3 2 2 2 8" xfId="26701"/>
    <cellStyle name="Calculation 3 3 2 2 3" xfId="1833"/>
    <cellStyle name="Calculation 3 3 2 2 3 2" xfId="4493"/>
    <cellStyle name="Calculation 3 3 2 2 3 2 2" xfId="16594"/>
    <cellStyle name="Calculation 3 3 2 2 3 2 2 2" xfId="40794"/>
    <cellStyle name="Calculation 3 3 2 2 3 2 3" xfId="28694"/>
    <cellStyle name="Calculation 3 3 2 2 3 3" xfId="5794"/>
    <cellStyle name="Calculation 3 3 2 2 3 3 2" xfId="17895"/>
    <cellStyle name="Calculation 3 3 2 2 3 3 2 2" xfId="42095"/>
    <cellStyle name="Calculation 3 3 2 2 3 3 3" xfId="29995"/>
    <cellStyle name="Calculation 3 3 2 2 3 4" xfId="8459"/>
    <cellStyle name="Calculation 3 3 2 2 3 4 2" xfId="20495"/>
    <cellStyle name="Calculation 3 3 2 2 3 4 2 2" xfId="44695"/>
    <cellStyle name="Calculation 3 3 2 2 3 4 3" xfId="32660"/>
    <cellStyle name="Calculation 3 3 2 2 3 5" xfId="10549"/>
    <cellStyle name="Calculation 3 3 2 2 3 5 2" xfId="22512"/>
    <cellStyle name="Calculation 3 3 2 2 3 5 2 2" xfId="46712"/>
    <cellStyle name="Calculation 3 3 2 2 3 5 3" xfId="34750"/>
    <cellStyle name="Calculation 3 3 2 2 3 6" xfId="12357"/>
    <cellStyle name="Calculation 3 3 2 2 3 6 2" xfId="24104"/>
    <cellStyle name="Calculation 3 3 2 2 3 6 2 2" xfId="48304"/>
    <cellStyle name="Calculation 3 3 2 2 3 6 3" xfId="36558"/>
    <cellStyle name="Calculation 3 3 2 2 3 7" xfId="13949"/>
    <cellStyle name="Calculation 3 3 2 2 3 7 2" xfId="38150"/>
    <cellStyle name="Calculation 3 3 2 2 3 8" xfId="26118"/>
    <cellStyle name="Calculation 3 3 2 2 4" xfId="3579"/>
    <cellStyle name="Calculation 3 3 2 2 4 2" xfId="15681"/>
    <cellStyle name="Calculation 3 3 2 2 4 2 2" xfId="39881"/>
    <cellStyle name="Calculation 3 3 2 2 4 3" xfId="27781"/>
    <cellStyle name="Calculation 3 3 2 2 5" xfId="4768"/>
    <cellStyle name="Calculation 3 3 2 2 5 2" xfId="16869"/>
    <cellStyle name="Calculation 3 3 2 2 5 2 2" xfId="41069"/>
    <cellStyle name="Calculation 3 3 2 2 5 3" xfId="28969"/>
    <cellStyle name="Calculation 3 3 2 2 6" xfId="7485"/>
    <cellStyle name="Calculation 3 3 2 2 6 2" xfId="19546"/>
    <cellStyle name="Calculation 3 3 2 2 6 2 2" xfId="43746"/>
    <cellStyle name="Calculation 3 3 2 2 6 3" xfId="31686"/>
    <cellStyle name="Calculation 3 3 2 2 7" xfId="9601"/>
    <cellStyle name="Calculation 3 3 2 2 7 2" xfId="21635"/>
    <cellStyle name="Calculation 3 3 2 2 7 2 2" xfId="45835"/>
    <cellStyle name="Calculation 3 3 2 2 7 3" xfId="33802"/>
    <cellStyle name="Calculation 3 3 2 2 8" xfId="11480"/>
    <cellStyle name="Calculation 3 3 2 2 8 2" xfId="23409"/>
    <cellStyle name="Calculation 3 3 2 2 8 2 2" xfId="47609"/>
    <cellStyle name="Calculation 3 3 2 2 8 3" xfId="35681"/>
    <cellStyle name="Calculation 3 3 2 2 9" xfId="13254"/>
    <cellStyle name="Calculation 3 3 2 2 9 2" xfId="37455"/>
    <cellStyle name="Calculation 3 3 2 3" xfId="1072"/>
    <cellStyle name="Calculation 3 3 2 3 10" xfId="25590"/>
    <cellStyle name="Calculation 3 3 2 3 2" xfId="2630"/>
    <cellStyle name="Calculation 3 3 2 3 2 2" xfId="5276"/>
    <cellStyle name="Calculation 3 3 2 3 2 2 2" xfId="17377"/>
    <cellStyle name="Calculation 3 3 2 3 2 2 2 2" xfId="41577"/>
    <cellStyle name="Calculation 3 3 2 3 2 2 3" xfId="29477"/>
    <cellStyle name="Calculation 3 3 2 3 2 3" xfId="5830"/>
    <cellStyle name="Calculation 3 3 2 3 2 3 2" xfId="17931"/>
    <cellStyle name="Calculation 3 3 2 3 2 3 2 2" xfId="42131"/>
    <cellStyle name="Calculation 3 3 2 3 2 3 3" xfId="30031"/>
    <cellStyle name="Calculation 3 3 2 3 2 4" xfId="9256"/>
    <cellStyle name="Calculation 3 3 2 3 2 4 2" xfId="21290"/>
    <cellStyle name="Calculation 3 3 2 3 2 4 2 2" xfId="45490"/>
    <cellStyle name="Calculation 3 3 2 3 2 4 3" xfId="33457"/>
    <cellStyle name="Calculation 3 3 2 3 2 5" xfId="11332"/>
    <cellStyle name="Calculation 3 3 2 3 2 5 2" xfId="23275"/>
    <cellStyle name="Calculation 3 3 2 3 2 5 2 2" xfId="47475"/>
    <cellStyle name="Calculation 3 3 2 3 2 5 3" xfId="35533"/>
    <cellStyle name="Calculation 3 3 2 3 2 6" xfId="13120"/>
    <cellStyle name="Calculation 3 3 2 3 2 6 2" xfId="24842"/>
    <cellStyle name="Calculation 3 3 2 3 2 6 2 2" xfId="49042"/>
    <cellStyle name="Calculation 3 3 2 3 2 6 3" xfId="37321"/>
    <cellStyle name="Calculation 3 3 2 3 2 7" xfId="14687"/>
    <cellStyle name="Calculation 3 3 2 3 2 7 2" xfId="38888"/>
    <cellStyle name="Calculation 3 3 2 3 2 8" xfId="26912"/>
    <cellStyle name="Calculation 3 3 2 3 3" xfId="2044"/>
    <cellStyle name="Calculation 3 3 2 3 3 2" xfId="4702"/>
    <cellStyle name="Calculation 3 3 2 3 3 2 2" xfId="16803"/>
    <cellStyle name="Calculation 3 3 2 3 3 2 2 2" xfId="41003"/>
    <cellStyle name="Calculation 3 3 2 3 3 2 3" xfId="28903"/>
    <cellStyle name="Calculation 3 3 2 3 3 3" xfId="5750"/>
    <cellStyle name="Calculation 3 3 2 3 3 3 2" xfId="17851"/>
    <cellStyle name="Calculation 3 3 2 3 3 3 2 2" xfId="42051"/>
    <cellStyle name="Calculation 3 3 2 3 3 3 3" xfId="29951"/>
    <cellStyle name="Calculation 3 3 2 3 3 4" xfId="8670"/>
    <cellStyle name="Calculation 3 3 2 3 3 4 2" xfId="20706"/>
    <cellStyle name="Calculation 3 3 2 3 3 4 2 2" xfId="44906"/>
    <cellStyle name="Calculation 3 3 2 3 3 4 3" xfId="32871"/>
    <cellStyle name="Calculation 3 3 2 3 3 5" xfId="10760"/>
    <cellStyle name="Calculation 3 3 2 3 3 5 2" xfId="22723"/>
    <cellStyle name="Calculation 3 3 2 3 3 5 2 2" xfId="46923"/>
    <cellStyle name="Calculation 3 3 2 3 3 5 3" xfId="34961"/>
    <cellStyle name="Calculation 3 3 2 3 3 6" xfId="12568"/>
    <cellStyle name="Calculation 3 3 2 3 3 6 2" xfId="24315"/>
    <cellStyle name="Calculation 3 3 2 3 3 6 2 2" xfId="48515"/>
    <cellStyle name="Calculation 3 3 2 3 3 6 3" xfId="36769"/>
    <cellStyle name="Calculation 3 3 2 3 3 7" xfId="14160"/>
    <cellStyle name="Calculation 3 3 2 3 3 7 2" xfId="38361"/>
    <cellStyle name="Calculation 3 3 2 3 3 8" xfId="26329"/>
    <cellStyle name="Calculation 3 3 2 3 4" xfId="3797"/>
    <cellStyle name="Calculation 3 3 2 3 4 2" xfId="15899"/>
    <cellStyle name="Calculation 3 3 2 3 4 2 2" xfId="40099"/>
    <cellStyle name="Calculation 3 3 2 3 4 3" xfId="27999"/>
    <cellStyle name="Calculation 3 3 2 3 5" xfId="3127"/>
    <cellStyle name="Calculation 3 3 2 3 5 2" xfId="15229"/>
    <cellStyle name="Calculation 3 3 2 3 5 2 2" xfId="39429"/>
    <cellStyle name="Calculation 3 3 2 3 5 3" xfId="27329"/>
    <cellStyle name="Calculation 3 3 2 3 6" xfId="7708"/>
    <cellStyle name="Calculation 3 3 2 3 6 2" xfId="19769"/>
    <cellStyle name="Calculation 3 3 2 3 6 2 2" xfId="43969"/>
    <cellStyle name="Calculation 3 3 2 3 6 3" xfId="31909"/>
    <cellStyle name="Calculation 3 3 2 3 7" xfId="9824"/>
    <cellStyle name="Calculation 3 3 2 3 7 2" xfId="21858"/>
    <cellStyle name="Calculation 3 3 2 3 7 2 2" xfId="46058"/>
    <cellStyle name="Calculation 3 3 2 3 7 3" xfId="34025"/>
    <cellStyle name="Calculation 3 3 2 3 8" xfId="11703"/>
    <cellStyle name="Calculation 3 3 2 3 8 2" xfId="23632"/>
    <cellStyle name="Calculation 3 3 2 3 8 2 2" xfId="47832"/>
    <cellStyle name="Calculation 3 3 2 3 8 3" xfId="35904"/>
    <cellStyle name="Calculation 3 3 2 3 9" xfId="13477"/>
    <cellStyle name="Calculation 3 3 2 3 9 2" xfId="37678"/>
    <cellStyle name="Calculation 3 3 2 4" xfId="1205"/>
    <cellStyle name="Calculation 3 3 2 4 2" xfId="3930"/>
    <cellStyle name="Calculation 3 3 2 4 2 2" xfId="16032"/>
    <cellStyle name="Calculation 3 3 2 4 2 2 2" xfId="40232"/>
    <cellStyle name="Calculation 3 3 2 4 2 3" xfId="28132"/>
    <cellStyle name="Calculation 3 3 2 4 3" xfId="5547"/>
    <cellStyle name="Calculation 3 3 2 4 3 2" xfId="17648"/>
    <cellStyle name="Calculation 3 3 2 4 3 2 2" xfId="41848"/>
    <cellStyle name="Calculation 3 3 2 4 3 3" xfId="29748"/>
    <cellStyle name="Calculation 3 3 2 4 4" xfId="7841"/>
    <cellStyle name="Calculation 3 3 2 4 4 2" xfId="19902"/>
    <cellStyle name="Calculation 3 3 2 4 4 2 2" xfId="44102"/>
    <cellStyle name="Calculation 3 3 2 4 4 3" xfId="32042"/>
    <cellStyle name="Calculation 3 3 2 4 5" xfId="9957"/>
    <cellStyle name="Calculation 3 3 2 4 5 2" xfId="21991"/>
    <cellStyle name="Calculation 3 3 2 4 5 2 2" xfId="46191"/>
    <cellStyle name="Calculation 3 3 2 4 5 3" xfId="34158"/>
    <cellStyle name="Calculation 3 3 2 4 6" xfId="11836"/>
    <cellStyle name="Calculation 3 3 2 4 6 2" xfId="23765"/>
    <cellStyle name="Calculation 3 3 2 4 6 2 2" xfId="47965"/>
    <cellStyle name="Calculation 3 3 2 4 6 3" xfId="36037"/>
    <cellStyle name="Calculation 3 3 2 4 7" xfId="13610"/>
    <cellStyle name="Calculation 3 3 2 4 7 2" xfId="37811"/>
    <cellStyle name="Calculation 3 3 2 4 8" xfId="25723"/>
    <cellStyle name="Calculation 3 3 2 5" xfId="3283"/>
    <cellStyle name="Calculation 3 3 2 5 2" xfId="15385"/>
    <cellStyle name="Calculation 3 3 2 5 2 2" xfId="39585"/>
    <cellStyle name="Calculation 3 3 2 5 3" xfId="27485"/>
    <cellStyle name="Calculation 3 3 2 6" xfId="5439"/>
    <cellStyle name="Calculation 3 3 2 6 2" xfId="17540"/>
    <cellStyle name="Calculation 3 3 2 6 2 2" xfId="41740"/>
    <cellStyle name="Calculation 3 3 2 6 3" xfId="29640"/>
    <cellStyle name="Calculation 3 3 2 7" xfId="7184"/>
    <cellStyle name="Calculation 3 3 2 7 2" xfId="19245"/>
    <cellStyle name="Calculation 3 3 2 7 2 2" xfId="43445"/>
    <cellStyle name="Calculation 3 3 2 7 3" xfId="31385"/>
    <cellStyle name="Calculation 3 3 2 8" xfId="8065"/>
    <cellStyle name="Calculation 3 3 2 8 2" xfId="20115"/>
    <cellStyle name="Calculation 3 3 2 8 2 2" xfId="44315"/>
    <cellStyle name="Calculation 3 3 2 8 3" xfId="32266"/>
    <cellStyle name="Calculation 3 3 2 9" xfId="10875"/>
    <cellStyle name="Calculation 3 3 2 9 2" xfId="22826"/>
    <cellStyle name="Calculation 3 3 2 9 2 2" xfId="47026"/>
    <cellStyle name="Calculation 3 3 2 9 3" xfId="35076"/>
    <cellStyle name="Calculation 3 3 3" xfId="689"/>
    <cellStyle name="Calculation 3 3 3 10" xfId="25207"/>
    <cellStyle name="Calculation 3 3 3 2" xfId="2259"/>
    <cellStyle name="Calculation 3 3 3 2 2" xfId="4911"/>
    <cellStyle name="Calculation 3 3 3 2 2 2" xfId="17012"/>
    <cellStyle name="Calculation 3 3 3 2 2 2 2" xfId="41212"/>
    <cellStyle name="Calculation 3 3 3 2 2 3" xfId="29112"/>
    <cellStyle name="Calculation 3 3 3 2 3" xfId="5747"/>
    <cellStyle name="Calculation 3 3 3 2 3 2" xfId="17848"/>
    <cellStyle name="Calculation 3 3 3 2 3 2 2" xfId="42048"/>
    <cellStyle name="Calculation 3 3 3 2 3 3" xfId="29948"/>
    <cellStyle name="Calculation 3 3 3 2 4" xfId="8885"/>
    <cellStyle name="Calculation 3 3 3 2 4 2" xfId="20919"/>
    <cellStyle name="Calculation 3 3 3 2 4 2 2" xfId="45119"/>
    <cellStyle name="Calculation 3 3 3 2 4 3" xfId="33086"/>
    <cellStyle name="Calculation 3 3 3 2 5" xfId="10961"/>
    <cellStyle name="Calculation 3 3 3 2 5 2" xfId="22904"/>
    <cellStyle name="Calculation 3 3 3 2 5 2 2" xfId="47104"/>
    <cellStyle name="Calculation 3 3 3 2 5 3" xfId="35162"/>
    <cellStyle name="Calculation 3 3 3 2 6" xfId="12749"/>
    <cellStyle name="Calculation 3 3 3 2 6 2" xfId="24471"/>
    <cellStyle name="Calculation 3 3 3 2 6 2 2" xfId="48671"/>
    <cellStyle name="Calculation 3 3 3 2 6 3" xfId="36950"/>
    <cellStyle name="Calculation 3 3 3 2 7" xfId="14316"/>
    <cellStyle name="Calculation 3 3 3 2 7 2" xfId="38517"/>
    <cellStyle name="Calculation 3 3 3 2 8" xfId="26541"/>
    <cellStyle name="Calculation 3 3 3 3" xfId="1673"/>
    <cellStyle name="Calculation 3 3 3 3 2" xfId="4335"/>
    <cellStyle name="Calculation 3 3 3 3 2 2" xfId="16436"/>
    <cellStyle name="Calculation 3 3 3 3 2 2 2" xfId="40636"/>
    <cellStyle name="Calculation 3 3 3 3 2 3" xfId="28536"/>
    <cellStyle name="Calculation 3 3 3 3 3" xfId="4086"/>
    <cellStyle name="Calculation 3 3 3 3 3 2" xfId="16188"/>
    <cellStyle name="Calculation 3 3 3 3 3 2 2" xfId="40388"/>
    <cellStyle name="Calculation 3 3 3 3 3 3" xfId="28288"/>
    <cellStyle name="Calculation 3 3 3 3 4" xfId="8299"/>
    <cellStyle name="Calculation 3 3 3 3 4 2" xfId="20335"/>
    <cellStyle name="Calculation 3 3 3 3 4 2 2" xfId="44535"/>
    <cellStyle name="Calculation 3 3 3 3 4 3" xfId="32500"/>
    <cellStyle name="Calculation 3 3 3 3 5" xfId="10389"/>
    <cellStyle name="Calculation 3 3 3 3 5 2" xfId="22352"/>
    <cellStyle name="Calculation 3 3 3 3 5 2 2" xfId="46552"/>
    <cellStyle name="Calculation 3 3 3 3 5 3" xfId="34590"/>
    <cellStyle name="Calculation 3 3 3 3 6" xfId="12197"/>
    <cellStyle name="Calculation 3 3 3 3 6 2" xfId="23944"/>
    <cellStyle name="Calculation 3 3 3 3 6 2 2" xfId="48144"/>
    <cellStyle name="Calculation 3 3 3 3 6 3" xfId="36398"/>
    <cellStyle name="Calculation 3 3 3 3 7" xfId="13789"/>
    <cellStyle name="Calculation 3 3 3 3 7 2" xfId="37990"/>
    <cellStyle name="Calculation 3 3 3 3 8" xfId="25958"/>
    <cellStyle name="Calculation 3 3 3 4" xfId="3422"/>
    <cellStyle name="Calculation 3 3 3 4 2" xfId="15524"/>
    <cellStyle name="Calculation 3 3 3 4 2 2" xfId="39724"/>
    <cellStyle name="Calculation 3 3 3 4 3" xfId="27624"/>
    <cellStyle name="Calculation 3 3 3 5" xfId="5553"/>
    <cellStyle name="Calculation 3 3 3 5 2" xfId="17654"/>
    <cellStyle name="Calculation 3 3 3 5 2 2" xfId="41854"/>
    <cellStyle name="Calculation 3 3 3 5 3" xfId="29754"/>
    <cellStyle name="Calculation 3 3 3 6" xfId="7325"/>
    <cellStyle name="Calculation 3 3 3 6 2" xfId="19386"/>
    <cellStyle name="Calculation 3 3 3 6 2 2" xfId="43586"/>
    <cellStyle name="Calculation 3 3 3 6 3" xfId="31526"/>
    <cellStyle name="Calculation 3 3 3 7" xfId="9441"/>
    <cellStyle name="Calculation 3 3 3 7 2" xfId="21475"/>
    <cellStyle name="Calculation 3 3 3 7 2 2" xfId="45675"/>
    <cellStyle name="Calculation 3 3 3 7 3" xfId="33642"/>
    <cellStyle name="Calculation 3 3 3 8" xfId="6827"/>
    <cellStyle name="Calculation 3 3 3 8 2" xfId="18928"/>
    <cellStyle name="Calculation 3 3 3 8 2 2" xfId="43128"/>
    <cellStyle name="Calculation 3 3 3 8 3" xfId="31028"/>
    <cellStyle name="Calculation 3 3 3 9" xfId="8121"/>
    <cellStyle name="Calculation 3 3 3 9 2" xfId="32322"/>
    <cellStyle name="Calculation 3 3 4" xfId="698"/>
    <cellStyle name="Calculation 3 3 4 10" xfId="25216"/>
    <cellStyle name="Calculation 3 3 4 2" xfId="2268"/>
    <cellStyle name="Calculation 3 3 4 2 2" xfId="4920"/>
    <cellStyle name="Calculation 3 3 4 2 2 2" xfId="17021"/>
    <cellStyle name="Calculation 3 3 4 2 2 2 2" xfId="41221"/>
    <cellStyle name="Calculation 3 3 4 2 2 3" xfId="29121"/>
    <cellStyle name="Calculation 3 3 4 2 3" xfId="5843"/>
    <cellStyle name="Calculation 3 3 4 2 3 2" xfId="17944"/>
    <cellStyle name="Calculation 3 3 4 2 3 2 2" xfId="42144"/>
    <cellStyle name="Calculation 3 3 4 2 3 3" xfId="30044"/>
    <cellStyle name="Calculation 3 3 4 2 4" xfId="8894"/>
    <cellStyle name="Calculation 3 3 4 2 4 2" xfId="20928"/>
    <cellStyle name="Calculation 3 3 4 2 4 2 2" xfId="45128"/>
    <cellStyle name="Calculation 3 3 4 2 4 3" xfId="33095"/>
    <cellStyle name="Calculation 3 3 4 2 5" xfId="10970"/>
    <cellStyle name="Calculation 3 3 4 2 5 2" xfId="22913"/>
    <cellStyle name="Calculation 3 3 4 2 5 2 2" xfId="47113"/>
    <cellStyle name="Calculation 3 3 4 2 5 3" xfId="35171"/>
    <cellStyle name="Calculation 3 3 4 2 6" xfId="12758"/>
    <cellStyle name="Calculation 3 3 4 2 6 2" xfId="24480"/>
    <cellStyle name="Calculation 3 3 4 2 6 2 2" xfId="48680"/>
    <cellStyle name="Calculation 3 3 4 2 6 3" xfId="36959"/>
    <cellStyle name="Calculation 3 3 4 2 7" xfId="14325"/>
    <cellStyle name="Calculation 3 3 4 2 7 2" xfId="38526"/>
    <cellStyle name="Calculation 3 3 4 2 8" xfId="26550"/>
    <cellStyle name="Calculation 3 3 4 3" xfId="1682"/>
    <cellStyle name="Calculation 3 3 4 3 2" xfId="4344"/>
    <cellStyle name="Calculation 3 3 4 3 2 2" xfId="16445"/>
    <cellStyle name="Calculation 3 3 4 3 2 2 2" xfId="40645"/>
    <cellStyle name="Calculation 3 3 4 3 2 3" xfId="28545"/>
    <cellStyle name="Calculation 3 3 4 3 3" xfId="3155"/>
    <cellStyle name="Calculation 3 3 4 3 3 2" xfId="15257"/>
    <cellStyle name="Calculation 3 3 4 3 3 2 2" xfId="39457"/>
    <cellStyle name="Calculation 3 3 4 3 3 3" xfId="27357"/>
    <cellStyle name="Calculation 3 3 4 3 4" xfId="8308"/>
    <cellStyle name="Calculation 3 3 4 3 4 2" xfId="20344"/>
    <cellStyle name="Calculation 3 3 4 3 4 2 2" xfId="44544"/>
    <cellStyle name="Calculation 3 3 4 3 4 3" xfId="32509"/>
    <cellStyle name="Calculation 3 3 4 3 5" xfId="10398"/>
    <cellStyle name="Calculation 3 3 4 3 5 2" xfId="22361"/>
    <cellStyle name="Calculation 3 3 4 3 5 2 2" xfId="46561"/>
    <cellStyle name="Calculation 3 3 4 3 5 3" xfId="34599"/>
    <cellStyle name="Calculation 3 3 4 3 6" xfId="12206"/>
    <cellStyle name="Calculation 3 3 4 3 6 2" xfId="23953"/>
    <cellStyle name="Calculation 3 3 4 3 6 2 2" xfId="48153"/>
    <cellStyle name="Calculation 3 3 4 3 6 3" xfId="36407"/>
    <cellStyle name="Calculation 3 3 4 3 7" xfId="13798"/>
    <cellStyle name="Calculation 3 3 4 3 7 2" xfId="37999"/>
    <cellStyle name="Calculation 3 3 4 3 8" xfId="25967"/>
    <cellStyle name="Calculation 3 3 4 4" xfId="3431"/>
    <cellStyle name="Calculation 3 3 4 4 2" xfId="15533"/>
    <cellStyle name="Calculation 3 3 4 4 2 2" xfId="39733"/>
    <cellStyle name="Calculation 3 3 4 4 3" xfId="27633"/>
    <cellStyle name="Calculation 3 3 4 5" xfId="6681"/>
    <cellStyle name="Calculation 3 3 4 5 2" xfId="18782"/>
    <cellStyle name="Calculation 3 3 4 5 2 2" xfId="42982"/>
    <cellStyle name="Calculation 3 3 4 5 3" xfId="30882"/>
    <cellStyle name="Calculation 3 3 4 6" xfId="7334"/>
    <cellStyle name="Calculation 3 3 4 6 2" xfId="19395"/>
    <cellStyle name="Calculation 3 3 4 6 2 2" xfId="43595"/>
    <cellStyle name="Calculation 3 3 4 6 3" xfId="31535"/>
    <cellStyle name="Calculation 3 3 4 7" xfId="9450"/>
    <cellStyle name="Calculation 3 3 4 7 2" xfId="21484"/>
    <cellStyle name="Calculation 3 3 4 7 2 2" xfId="45684"/>
    <cellStyle name="Calculation 3 3 4 7 3" xfId="33651"/>
    <cellStyle name="Calculation 3 3 4 8" xfId="10181"/>
    <cellStyle name="Calculation 3 3 4 8 2" xfId="22191"/>
    <cellStyle name="Calculation 3 3 4 8 2 2" xfId="46391"/>
    <cellStyle name="Calculation 3 3 4 8 3" xfId="34382"/>
    <cellStyle name="Calculation 3 3 4 9" xfId="12036"/>
    <cellStyle name="Calculation 3 3 4 9 2" xfId="36237"/>
    <cellStyle name="Calculation 3 3 5" xfId="973"/>
    <cellStyle name="Calculation 3 3 5 10" xfId="25491"/>
    <cellStyle name="Calculation 3 3 5 2" xfId="2531"/>
    <cellStyle name="Calculation 3 3 5 2 2" xfId="5180"/>
    <cellStyle name="Calculation 3 3 5 2 2 2" xfId="17281"/>
    <cellStyle name="Calculation 3 3 5 2 2 2 2" xfId="41481"/>
    <cellStyle name="Calculation 3 3 5 2 2 3" xfId="29381"/>
    <cellStyle name="Calculation 3 3 5 2 3" xfId="5543"/>
    <cellStyle name="Calculation 3 3 5 2 3 2" xfId="17644"/>
    <cellStyle name="Calculation 3 3 5 2 3 2 2" xfId="41844"/>
    <cellStyle name="Calculation 3 3 5 2 3 3" xfId="29744"/>
    <cellStyle name="Calculation 3 3 5 2 4" xfId="9157"/>
    <cellStyle name="Calculation 3 3 5 2 4 2" xfId="21191"/>
    <cellStyle name="Calculation 3 3 5 2 4 2 2" xfId="45391"/>
    <cellStyle name="Calculation 3 3 5 2 4 3" xfId="33358"/>
    <cellStyle name="Calculation 3 3 5 2 5" xfId="11233"/>
    <cellStyle name="Calculation 3 3 5 2 5 2" xfId="23176"/>
    <cellStyle name="Calculation 3 3 5 2 5 2 2" xfId="47376"/>
    <cellStyle name="Calculation 3 3 5 2 5 3" xfId="35434"/>
    <cellStyle name="Calculation 3 3 5 2 6" xfId="13021"/>
    <cellStyle name="Calculation 3 3 5 2 6 2" xfId="24743"/>
    <cellStyle name="Calculation 3 3 5 2 6 2 2" xfId="48943"/>
    <cellStyle name="Calculation 3 3 5 2 6 3" xfId="37222"/>
    <cellStyle name="Calculation 3 3 5 2 7" xfId="14588"/>
    <cellStyle name="Calculation 3 3 5 2 7 2" xfId="38789"/>
    <cellStyle name="Calculation 3 3 5 2 8" xfId="26813"/>
    <cellStyle name="Calculation 3 3 5 3" xfId="1945"/>
    <cellStyle name="Calculation 3 3 5 3 2" xfId="4604"/>
    <cellStyle name="Calculation 3 3 5 3 2 2" xfId="16705"/>
    <cellStyle name="Calculation 3 3 5 3 2 2 2" xfId="40905"/>
    <cellStyle name="Calculation 3 3 5 3 2 3" xfId="28805"/>
    <cellStyle name="Calculation 3 3 5 3 3" xfId="5301"/>
    <cellStyle name="Calculation 3 3 5 3 3 2" xfId="17402"/>
    <cellStyle name="Calculation 3 3 5 3 3 2 2" xfId="41602"/>
    <cellStyle name="Calculation 3 3 5 3 3 3" xfId="29502"/>
    <cellStyle name="Calculation 3 3 5 3 4" xfId="8571"/>
    <cellStyle name="Calculation 3 3 5 3 4 2" xfId="20607"/>
    <cellStyle name="Calculation 3 3 5 3 4 2 2" xfId="44807"/>
    <cellStyle name="Calculation 3 3 5 3 4 3" xfId="32772"/>
    <cellStyle name="Calculation 3 3 5 3 5" xfId="10661"/>
    <cellStyle name="Calculation 3 3 5 3 5 2" xfId="22624"/>
    <cellStyle name="Calculation 3 3 5 3 5 2 2" xfId="46824"/>
    <cellStyle name="Calculation 3 3 5 3 5 3" xfId="34862"/>
    <cellStyle name="Calculation 3 3 5 3 6" xfId="12469"/>
    <cellStyle name="Calculation 3 3 5 3 6 2" xfId="24216"/>
    <cellStyle name="Calculation 3 3 5 3 6 2 2" xfId="48416"/>
    <cellStyle name="Calculation 3 3 5 3 6 3" xfId="36670"/>
    <cellStyle name="Calculation 3 3 5 3 7" xfId="14061"/>
    <cellStyle name="Calculation 3 3 5 3 7 2" xfId="38262"/>
    <cellStyle name="Calculation 3 3 5 3 8" xfId="26230"/>
    <cellStyle name="Calculation 3 3 5 4" xfId="3700"/>
    <cellStyle name="Calculation 3 3 5 4 2" xfId="15802"/>
    <cellStyle name="Calculation 3 3 5 4 2 2" xfId="40002"/>
    <cellStyle name="Calculation 3 3 5 4 3" xfId="27902"/>
    <cellStyle name="Calculation 3 3 5 5" xfId="6036"/>
    <cellStyle name="Calculation 3 3 5 5 2" xfId="18137"/>
    <cellStyle name="Calculation 3 3 5 5 2 2" xfId="42337"/>
    <cellStyle name="Calculation 3 3 5 5 3" xfId="30237"/>
    <cellStyle name="Calculation 3 3 5 6" xfId="7609"/>
    <cellStyle name="Calculation 3 3 5 6 2" xfId="19670"/>
    <cellStyle name="Calculation 3 3 5 6 2 2" xfId="43870"/>
    <cellStyle name="Calculation 3 3 5 6 3" xfId="31810"/>
    <cellStyle name="Calculation 3 3 5 7" xfId="9725"/>
    <cellStyle name="Calculation 3 3 5 7 2" xfId="21759"/>
    <cellStyle name="Calculation 3 3 5 7 2 2" xfId="45959"/>
    <cellStyle name="Calculation 3 3 5 7 3" xfId="33926"/>
    <cellStyle name="Calculation 3 3 5 8" xfId="11604"/>
    <cellStyle name="Calculation 3 3 5 8 2" xfId="23533"/>
    <cellStyle name="Calculation 3 3 5 8 2 2" xfId="47733"/>
    <cellStyle name="Calculation 3 3 5 8 3" xfId="35805"/>
    <cellStyle name="Calculation 3 3 5 9" xfId="13378"/>
    <cellStyle name="Calculation 3 3 5 9 2" xfId="37579"/>
    <cellStyle name="Calculation 3 3 6" xfId="962"/>
    <cellStyle name="Calculation 3 3 6 2" xfId="3689"/>
    <cellStyle name="Calculation 3 3 6 2 2" xfId="15791"/>
    <cellStyle name="Calculation 3 3 6 2 2 2" xfId="39991"/>
    <cellStyle name="Calculation 3 3 6 2 3" xfId="27891"/>
    <cellStyle name="Calculation 3 3 6 3" xfId="6168"/>
    <cellStyle name="Calculation 3 3 6 3 2" xfId="18269"/>
    <cellStyle name="Calculation 3 3 6 3 2 2" xfId="42469"/>
    <cellStyle name="Calculation 3 3 6 3 3" xfId="30369"/>
    <cellStyle name="Calculation 3 3 6 4" xfId="7598"/>
    <cellStyle name="Calculation 3 3 6 4 2" xfId="19659"/>
    <cellStyle name="Calculation 3 3 6 4 2 2" xfId="43859"/>
    <cellStyle name="Calculation 3 3 6 4 3" xfId="31799"/>
    <cellStyle name="Calculation 3 3 6 5" xfId="9714"/>
    <cellStyle name="Calculation 3 3 6 5 2" xfId="21748"/>
    <cellStyle name="Calculation 3 3 6 5 2 2" xfId="45948"/>
    <cellStyle name="Calculation 3 3 6 5 3" xfId="33915"/>
    <cellStyle name="Calculation 3 3 6 6" xfId="11593"/>
    <cellStyle name="Calculation 3 3 6 6 2" xfId="23522"/>
    <cellStyle name="Calculation 3 3 6 6 2 2" xfId="47722"/>
    <cellStyle name="Calculation 3 3 6 6 3" xfId="35794"/>
    <cellStyle name="Calculation 3 3 6 7" xfId="13367"/>
    <cellStyle name="Calculation 3 3 6 7 2" xfId="37568"/>
    <cellStyle name="Calculation 3 3 6 8" xfId="25480"/>
    <cellStyle name="Calculation 3 3 7" xfId="3143"/>
    <cellStyle name="Calculation 3 3 7 2" xfId="15245"/>
    <cellStyle name="Calculation 3 3 7 2 2" xfId="39445"/>
    <cellStyle name="Calculation 3 3 7 3" xfId="27345"/>
    <cellStyle name="Calculation 3 3 8" xfId="3176"/>
    <cellStyle name="Calculation 3 3 8 2" xfId="15278"/>
    <cellStyle name="Calculation 3 3 8 2 2" xfId="39478"/>
    <cellStyle name="Calculation 3 3 8 3" xfId="27378"/>
    <cellStyle name="Calculation 3 3 9" xfId="7027"/>
    <cellStyle name="Calculation 3 3 9 2" xfId="19108"/>
    <cellStyle name="Calculation 3 3 9 2 2" xfId="43308"/>
    <cellStyle name="Calculation 3 3 9 3" xfId="31228"/>
    <cellStyle name="Calculation 3 4" xfId="513"/>
    <cellStyle name="Calculation 3 4 10" xfId="25031"/>
    <cellStyle name="Calculation 3 4 2" xfId="612"/>
    <cellStyle name="Calculation 3 4 2 10" xfId="11431"/>
    <cellStyle name="Calculation 3 4 2 10 2" xfId="35632"/>
    <cellStyle name="Calculation 3 4 2 11" xfId="25130"/>
    <cellStyle name="Calculation 3 4 2 2" xfId="913"/>
    <cellStyle name="Calculation 3 4 2 2 10" xfId="25431"/>
    <cellStyle name="Calculation 3 4 2 2 2" xfId="2483"/>
    <cellStyle name="Calculation 3 4 2 2 2 2" xfId="5133"/>
    <cellStyle name="Calculation 3 4 2 2 2 2 2" xfId="17234"/>
    <cellStyle name="Calculation 3 4 2 2 2 2 2 2" xfId="41434"/>
    <cellStyle name="Calculation 3 4 2 2 2 2 3" xfId="29334"/>
    <cellStyle name="Calculation 3 4 2 2 2 3" xfId="5485"/>
    <cellStyle name="Calculation 3 4 2 2 2 3 2" xfId="17586"/>
    <cellStyle name="Calculation 3 4 2 2 2 3 2 2" xfId="41786"/>
    <cellStyle name="Calculation 3 4 2 2 2 3 3" xfId="29686"/>
    <cellStyle name="Calculation 3 4 2 2 2 4" xfId="9109"/>
    <cellStyle name="Calculation 3 4 2 2 2 4 2" xfId="21143"/>
    <cellStyle name="Calculation 3 4 2 2 2 4 2 2" xfId="45343"/>
    <cellStyle name="Calculation 3 4 2 2 2 4 3" xfId="33310"/>
    <cellStyle name="Calculation 3 4 2 2 2 5" xfId="11185"/>
    <cellStyle name="Calculation 3 4 2 2 2 5 2" xfId="23128"/>
    <cellStyle name="Calculation 3 4 2 2 2 5 2 2" xfId="47328"/>
    <cellStyle name="Calculation 3 4 2 2 2 5 3" xfId="35386"/>
    <cellStyle name="Calculation 3 4 2 2 2 6" xfId="12973"/>
    <cellStyle name="Calculation 3 4 2 2 2 6 2" xfId="24695"/>
    <cellStyle name="Calculation 3 4 2 2 2 6 2 2" xfId="48895"/>
    <cellStyle name="Calculation 3 4 2 2 2 6 3" xfId="37174"/>
    <cellStyle name="Calculation 3 4 2 2 2 7" xfId="14540"/>
    <cellStyle name="Calculation 3 4 2 2 2 7 2" xfId="38741"/>
    <cellStyle name="Calculation 3 4 2 2 2 8" xfId="26765"/>
    <cellStyle name="Calculation 3 4 2 2 3" xfId="1897"/>
    <cellStyle name="Calculation 3 4 2 2 3 2" xfId="4557"/>
    <cellStyle name="Calculation 3 4 2 2 3 2 2" xfId="16658"/>
    <cellStyle name="Calculation 3 4 2 2 3 2 2 2" xfId="40858"/>
    <cellStyle name="Calculation 3 4 2 2 3 2 3" xfId="28758"/>
    <cellStyle name="Calculation 3 4 2 2 3 3" xfId="5269"/>
    <cellStyle name="Calculation 3 4 2 2 3 3 2" xfId="17370"/>
    <cellStyle name="Calculation 3 4 2 2 3 3 2 2" xfId="41570"/>
    <cellStyle name="Calculation 3 4 2 2 3 3 3" xfId="29470"/>
    <cellStyle name="Calculation 3 4 2 2 3 4" xfId="8523"/>
    <cellStyle name="Calculation 3 4 2 2 3 4 2" xfId="20559"/>
    <cellStyle name="Calculation 3 4 2 2 3 4 2 2" xfId="44759"/>
    <cellStyle name="Calculation 3 4 2 2 3 4 3" xfId="32724"/>
    <cellStyle name="Calculation 3 4 2 2 3 5" xfId="10613"/>
    <cellStyle name="Calculation 3 4 2 2 3 5 2" xfId="22576"/>
    <cellStyle name="Calculation 3 4 2 2 3 5 2 2" xfId="46776"/>
    <cellStyle name="Calculation 3 4 2 2 3 5 3" xfId="34814"/>
    <cellStyle name="Calculation 3 4 2 2 3 6" xfId="12421"/>
    <cellStyle name="Calculation 3 4 2 2 3 6 2" xfId="24168"/>
    <cellStyle name="Calculation 3 4 2 2 3 6 2 2" xfId="48368"/>
    <cellStyle name="Calculation 3 4 2 2 3 6 3" xfId="36622"/>
    <cellStyle name="Calculation 3 4 2 2 3 7" xfId="14013"/>
    <cellStyle name="Calculation 3 4 2 2 3 7 2" xfId="38214"/>
    <cellStyle name="Calculation 3 4 2 2 3 8" xfId="26182"/>
    <cellStyle name="Calculation 3 4 2 2 4" xfId="3642"/>
    <cellStyle name="Calculation 3 4 2 2 4 2" xfId="15744"/>
    <cellStyle name="Calculation 3 4 2 2 4 2 2" xfId="39944"/>
    <cellStyle name="Calculation 3 4 2 2 4 3" xfId="27844"/>
    <cellStyle name="Calculation 3 4 2 2 5" xfId="5629"/>
    <cellStyle name="Calculation 3 4 2 2 5 2" xfId="17730"/>
    <cellStyle name="Calculation 3 4 2 2 5 2 2" xfId="41930"/>
    <cellStyle name="Calculation 3 4 2 2 5 3" xfId="29830"/>
    <cellStyle name="Calculation 3 4 2 2 6" xfId="7549"/>
    <cellStyle name="Calculation 3 4 2 2 6 2" xfId="19610"/>
    <cellStyle name="Calculation 3 4 2 2 6 2 2" xfId="43810"/>
    <cellStyle name="Calculation 3 4 2 2 6 3" xfId="31750"/>
    <cellStyle name="Calculation 3 4 2 2 7" xfId="9665"/>
    <cellStyle name="Calculation 3 4 2 2 7 2" xfId="21699"/>
    <cellStyle name="Calculation 3 4 2 2 7 2 2" xfId="45899"/>
    <cellStyle name="Calculation 3 4 2 2 7 3" xfId="33866"/>
    <cellStyle name="Calculation 3 4 2 2 8" xfId="11544"/>
    <cellStyle name="Calculation 3 4 2 2 8 2" xfId="23473"/>
    <cellStyle name="Calculation 3 4 2 2 8 2 2" xfId="47673"/>
    <cellStyle name="Calculation 3 4 2 2 8 3" xfId="35745"/>
    <cellStyle name="Calculation 3 4 2 2 9" xfId="13318"/>
    <cellStyle name="Calculation 3 4 2 2 9 2" xfId="37519"/>
    <cellStyle name="Calculation 3 4 2 3" xfId="1136"/>
    <cellStyle name="Calculation 3 4 2 3 10" xfId="25654"/>
    <cellStyle name="Calculation 3 4 2 3 2" xfId="2694"/>
    <cellStyle name="Calculation 3 4 2 3 2 2" xfId="5340"/>
    <cellStyle name="Calculation 3 4 2 3 2 2 2" xfId="17441"/>
    <cellStyle name="Calculation 3 4 2 3 2 2 2 2" xfId="41641"/>
    <cellStyle name="Calculation 3 4 2 3 2 2 3" xfId="29541"/>
    <cellStyle name="Calculation 3 4 2 3 2 3" xfId="5715"/>
    <cellStyle name="Calculation 3 4 2 3 2 3 2" xfId="17816"/>
    <cellStyle name="Calculation 3 4 2 3 2 3 2 2" xfId="42016"/>
    <cellStyle name="Calculation 3 4 2 3 2 3 3" xfId="29916"/>
    <cellStyle name="Calculation 3 4 2 3 2 4" xfId="9320"/>
    <cellStyle name="Calculation 3 4 2 3 2 4 2" xfId="21354"/>
    <cellStyle name="Calculation 3 4 2 3 2 4 2 2" xfId="45554"/>
    <cellStyle name="Calculation 3 4 2 3 2 4 3" xfId="33521"/>
    <cellStyle name="Calculation 3 4 2 3 2 5" xfId="11396"/>
    <cellStyle name="Calculation 3 4 2 3 2 5 2" xfId="23339"/>
    <cellStyle name="Calculation 3 4 2 3 2 5 2 2" xfId="47539"/>
    <cellStyle name="Calculation 3 4 2 3 2 5 3" xfId="35597"/>
    <cellStyle name="Calculation 3 4 2 3 2 6" xfId="13184"/>
    <cellStyle name="Calculation 3 4 2 3 2 6 2" xfId="24906"/>
    <cellStyle name="Calculation 3 4 2 3 2 6 2 2" xfId="49106"/>
    <cellStyle name="Calculation 3 4 2 3 2 6 3" xfId="37385"/>
    <cellStyle name="Calculation 3 4 2 3 2 7" xfId="14751"/>
    <cellStyle name="Calculation 3 4 2 3 2 7 2" xfId="38952"/>
    <cellStyle name="Calculation 3 4 2 3 2 8" xfId="26976"/>
    <cellStyle name="Calculation 3 4 2 3 3" xfId="2108"/>
    <cellStyle name="Calculation 3 4 2 3 3 2" xfId="4765"/>
    <cellStyle name="Calculation 3 4 2 3 3 2 2" xfId="16866"/>
    <cellStyle name="Calculation 3 4 2 3 3 2 2 2" xfId="41066"/>
    <cellStyle name="Calculation 3 4 2 3 3 2 3" xfId="28966"/>
    <cellStyle name="Calculation 3 4 2 3 3 3" xfId="6563"/>
    <cellStyle name="Calculation 3 4 2 3 3 3 2" xfId="18664"/>
    <cellStyle name="Calculation 3 4 2 3 3 3 2 2" xfId="42864"/>
    <cellStyle name="Calculation 3 4 2 3 3 3 3" xfId="30764"/>
    <cellStyle name="Calculation 3 4 2 3 3 4" xfId="8734"/>
    <cellStyle name="Calculation 3 4 2 3 3 4 2" xfId="20770"/>
    <cellStyle name="Calculation 3 4 2 3 3 4 2 2" xfId="44970"/>
    <cellStyle name="Calculation 3 4 2 3 3 4 3" xfId="32935"/>
    <cellStyle name="Calculation 3 4 2 3 3 5" xfId="10824"/>
    <cellStyle name="Calculation 3 4 2 3 3 5 2" xfId="22787"/>
    <cellStyle name="Calculation 3 4 2 3 3 5 2 2" xfId="46987"/>
    <cellStyle name="Calculation 3 4 2 3 3 5 3" xfId="35025"/>
    <cellStyle name="Calculation 3 4 2 3 3 6" xfId="12632"/>
    <cellStyle name="Calculation 3 4 2 3 3 6 2" xfId="24379"/>
    <cellStyle name="Calculation 3 4 2 3 3 6 2 2" xfId="48579"/>
    <cellStyle name="Calculation 3 4 2 3 3 6 3" xfId="36833"/>
    <cellStyle name="Calculation 3 4 2 3 3 7" xfId="14224"/>
    <cellStyle name="Calculation 3 4 2 3 3 7 2" xfId="38425"/>
    <cellStyle name="Calculation 3 4 2 3 3 8" xfId="26393"/>
    <cellStyle name="Calculation 3 4 2 3 4" xfId="3861"/>
    <cellStyle name="Calculation 3 4 2 3 4 2" xfId="15963"/>
    <cellStyle name="Calculation 3 4 2 3 4 2 2" xfId="40163"/>
    <cellStyle name="Calculation 3 4 2 3 4 3" xfId="28063"/>
    <cellStyle name="Calculation 3 4 2 3 5" xfId="5444"/>
    <cellStyle name="Calculation 3 4 2 3 5 2" xfId="17545"/>
    <cellStyle name="Calculation 3 4 2 3 5 2 2" xfId="41745"/>
    <cellStyle name="Calculation 3 4 2 3 5 3" xfId="29645"/>
    <cellStyle name="Calculation 3 4 2 3 6" xfId="7772"/>
    <cellStyle name="Calculation 3 4 2 3 6 2" xfId="19833"/>
    <cellStyle name="Calculation 3 4 2 3 6 2 2" xfId="44033"/>
    <cellStyle name="Calculation 3 4 2 3 6 3" xfId="31973"/>
    <cellStyle name="Calculation 3 4 2 3 7" xfId="9888"/>
    <cellStyle name="Calculation 3 4 2 3 7 2" xfId="21922"/>
    <cellStyle name="Calculation 3 4 2 3 7 2 2" xfId="46122"/>
    <cellStyle name="Calculation 3 4 2 3 7 3" xfId="34089"/>
    <cellStyle name="Calculation 3 4 2 3 8" xfId="11767"/>
    <cellStyle name="Calculation 3 4 2 3 8 2" xfId="23696"/>
    <cellStyle name="Calculation 3 4 2 3 8 2 2" xfId="47896"/>
    <cellStyle name="Calculation 3 4 2 3 8 3" xfId="35968"/>
    <cellStyle name="Calculation 3 4 2 3 9" xfId="13541"/>
    <cellStyle name="Calculation 3 4 2 3 9 2" xfId="37742"/>
    <cellStyle name="Calculation 3 4 2 4" xfId="1262"/>
    <cellStyle name="Calculation 3 4 2 4 2" xfId="3987"/>
    <cellStyle name="Calculation 3 4 2 4 2 2" xfId="16089"/>
    <cellStyle name="Calculation 3 4 2 4 2 2 2" xfId="40289"/>
    <cellStyle name="Calculation 3 4 2 4 2 3" xfId="28189"/>
    <cellStyle name="Calculation 3 4 2 4 3" xfId="6408"/>
    <cellStyle name="Calculation 3 4 2 4 3 2" xfId="18509"/>
    <cellStyle name="Calculation 3 4 2 4 3 2 2" xfId="42709"/>
    <cellStyle name="Calculation 3 4 2 4 3 3" xfId="30609"/>
    <cellStyle name="Calculation 3 4 2 4 4" xfId="7898"/>
    <cellStyle name="Calculation 3 4 2 4 4 2" xfId="19959"/>
    <cellStyle name="Calculation 3 4 2 4 4 2 2" xfId="44159"/>
    <cellStyle name="Calculation 3 4 2 4 4 3" xfId="32099"/>
    <cellStyle name="Calculation 3 4 2 4 5" xfId="10014"/>
    <cellStyle name="Calculation 3 4 2 4 5 2" xfId="22048"/>
    <cellStyle name="Calculation 3 4 2 4 5 2 2" xfId="46248"/>
    <cellStyle name="Calculation 3 4 2 4 5 3" xfId="34215"/>
    <cellStyle name="Calculation 3 4 2 4 6" xfId="11893"/>
    <cellStyle name="Calculation 3 4 2 4 6 2" xfId="23822"/>
    <cellStyle name="Calculation 3 4 2 4 6 2 2" xfId="48022"/>
    <cellStyle name="Calculation 3 4 2 4 6 3" xfId="36094"/>
    <cellStyle name="Calculation 3 4 2 4 7" xfId="13667"/>
    <cellStyle name="Calculation 3 4 2 4 7 2" xfId="37868"/>
    <cellStyle name="Calculation 3 4 2 4 8" xfId="25780"/>
    <cellStyle name="Calculation 3 4 2 5" xfId="3347"/>
    <cellStyle name="Calculation 3 4 2 5 2" xfId="15449"/>
    <cellStyle name="Calculation 3 4 2 5 2 2" xfId="39649"/>
    <cellStyle name="Calculation 3 4 2 5 3" xfId="27549"/>
    <cellStyle name="Calculation 3 4 2 6" xfId="6682"/>
    <cellStyle name="Calculation 3 4 2 6 2" xfId="18783"/>
    <cellStyle name="Calculation 3 4 2 6 2 2" xfId="42983"/>
    <cellStyle name="Calculation 3 4 2 6 3" xfId="30883"/>
    <cellStyle name="Calculation 3 4 2 7" xfId="7248"/>
    <cellStyle name="Calculation 3 4 2 7 2" xfId="19309"/>
    <cellStyle name="Calculation 3 4 2 7 2 2" xfId="43509"/>
    <cellStyle name="Calculation 3 4 2 7 3" xfId="31449"/>
    <cellStyle name="Calculation 3 4 2 8" xfId="8050"/>
    <cellStyle name="Calculation 3 4 2 8 2" xfId="20100"/>
    <cellStyle name="Calculation 3 4 2 8 2 2" xfId="44300"/>
    <cellStyle name="Calculation 3 4 2 8 3" xfId="32251"/>
    <cellStyle name="Calculation 3 4 2 9" xfId="7076"/>
    <cellStyle name="Calculation 3 4 2 9 2" xfId="19143"/>
    <cellStyle name="Calculation 3 4 2 9 2 2" xfId="43343"/>
    <cellStyle name="Calculation 3 4 2 9 3" xfId="31277"/>
    <cellStyle name="Calculation 3 4 3" xfId="1037"/>
    <cellStyle name="Calculation 3 4 3 10" xfId="25555"/>
    <cellStyle name="Calculation 3 4 3 2" xfId="2595"/>
    <cellStyle name="Calculation 3 4 3 2 2" xfId="5243"/>
    <cellStyle name="Calculation 3 4 3 2 2 2" xfId="17344"/>
    <cellStyle name="Calculation 3 4 3 2 2 2 2" xfId="41544"/>
    <cellStyle name="Calculation 3 4 3 2 2 3" xfId="29444"/>
    <cellStyle name="Calculation 3 4 3 2 3" xfId="5740"/>
    <cellStyle name="Calculation 3 4 3 2 3 2" xfId="17841"/>
    <cellStyle name="Calculation 3 4 3 2 3 2 2" xfId="42041"/>
    <cellStyle name="Calculation 3 4 3 2 3 3" xfId="29941"/>
    <cellStyle name="Calculation 3 4 3 2 4" xfId="9221"/>
    <cellStyle name="Calculation 3 4 3 2 4 2" xfId="21255"/>
    <cellStyle name="Calculation 3 4 3 2 4 2 2" xfId="45455"/>
    <cellStyle name="Calculation 3 4 3 2 4 3" xfId="33422"/>
    <cellStyle name="Calculation 3 4 3 2 5" xfId="11297"/>
    <cellStyle name="Calculation 3 4 3 2 5 2" xfId="23240"/>
    <cellStyle name="Calculation 3 4 3 2 5 2 2" xfId="47440"/>
    <cellStyle name="Calculation 3 4 3 2 5 3" xfId="35498"/>
    <cellStyle name="Calculation 3 4 3 2 6" xfId="13085"/>
    <cellStyle name="Calculation 3 4 3 2 6 2" xfId="24807"/>
    <cellStyle name="Calculation 3 4 3 2 6 2 2" xfId="49007"/>
    <cellStyle name="Calculation 3 4 3 2 6 3" xfId="37286"/>
    <cellStyle name="Calculation 3 4 3 2 7" xfId="14652"/>
    <cellStyle name="Calculation 3 4 3 2 7 2" xfId="38853"/>
    <cellStyle name="Calculation 3 4 3 2 8" xfId="26877"/>
    <cellStyle name="Calculation 3 4 3 3" xfId="2009"/>
    <cellStyle name="Calculation 3 4 3 3 2" xfId="4668"/>
    <cellStyle name="Calculation 3 4 3 3 2 2" xfId="16769"/>
    <cellStyle name="Calculation 3 4 3 3 2 2 2" xfId="40969"/>
    <cellStyle name="Calculation 3 4 3 3 2 3" xfId="28869"/>
    <cellStyle name="Calculation 3 4 3 3 3" xfId="5773"/>
    <cellStyle name="Calculation 3 4 3 3 3 2" xfId="17874"/>
    <cellStyle name="Calculation 3 4 3 3 3 2 2" xfId="42074"/>
    <cellStyle name="Calculation 3 4 3 3 3 3" xfId="29974"/>
    <cellStyle name="Calculation 3 4 3 3 4" xfId="8635"/>
    <cellStyle name="Calculation 3 4 3 3 4 2" xfId="20671"/>
    <cellStyle name="Calculation 3 4 3 3 4 2 2" xfId="44871"/>
    <cellStyle name="Calculation 3 4 3 3 4 3" xfId="32836"/>
    <cellStyle name="Calculation 3 4 3 3 5" xfId="10725"/>
    <cellStyle name="Calculation 3 4 3 3 5 2" xfId="22688"/>
    <cellStyle name="Calculation 3 4 3 3 5 2 2" xfId="46888"/>
    <cellStyle name="Calculation 3 4 3 3 5 3" xfId="34926"/>
    <cellStyle name="Calculation 3 4 3 3 6" xfId="12533"/>
    <cellStyle name="Calculation 3 4 3 3 6 2" xfId="24280"/>
    <cellStyle name="Calculation 3 4 3 3 6 2 2" xfId="48480"/>
    <cellStyle name="Calculation 3 4 3 3 6 3" xfId="36734"/>
    <cellStyle name="Calculation 3 4 3 3 7" xfId="14125"/>
    <cellStyle name="Calculation 3 4 3 3 7 2" xfId="38326"/>
    <cellStyle name="Calculation 3 4 3 3 8" xfId="26294"/>
    <cellStyle name="Calculation 3 4 3 4" xfId="3763"/>
    <cellStyle name="Calculation 3 4 3 4 2" xfId="15865"/>
    <cellStyle name="Calculation 3 4 3 4 2 2" xfId="40065"/>
    <cellStyle name="Calculation 3 4 3 4 3" xfId="27965"/>
    <cellStyle name="Calculation 3 4 3 5" xfId="6050"/>
    <cellStyle name="Calculation 3 4 3 5 2" xfId="18151"/>
    <cellStyle name="Calculation 3 4 3 5 2 2" xfId="42351"/>
    <cellStyle name="Calculation 3 4 3 5 3" xfId="30251"/>
    <cellStyle name="Calculation 3 4 3 6" xfId="7673"/>
    <cellStyle name="Calculation 3 4 3 6 2" xfId="19734"/>
    <cellStyle name="Calculation 3 4 3 6 2 2" xfId="43934"/>
    <cellStyle name="Calculation 3 4 3 6 3" xfId="31874"/>
    <cellStyle name="Calculation 3 4 3 7" xfId="9789"/>
    <cellStyle name="Calculation 3 4 3 7 2" xfId="21823"/>
    <cellStyle name="Calculation 3 4 3 7 2 2" xfId="46023"/>
    <cellStyle name="Calculation 3 4 3 7 3" xfId="33990"/>
    <cellStyle name="Calculation 3 4 3 8" xfId="11668"/>
    <cellStyle name="Calculation 3 4 3 8 2" xfId="23597"/>
    <cellStyle name="Calculation 3 4 3 8 2 2" xfId="47797"/>
    <cellStyle name="Calculation 3 4 3 8 3" xfId="35869"/>
    <cellStyle name="Calculation 3 4 3 9" xfId="13442"/>
    <cellStyle name="Calculation 3 4 3 9 2" xfId="37643"/>
    <cellStyle name="Calculation 3 4 4" xfId="3250"/>
    <cellStyle name="Calculation 3 4 4 2" xfId="15352"/>
    <cellStyle name="Calculation 3 4 4 2 2" xfId="39552"/>
    <cellStyle name="Calculation 3 4 4 3" xfId="27452"/>
    <cellStyle name="Calculation 3 4 5" xfId="6575"/>
    <cellStyle name="Calculation 3 4 5 2" xfId="18676"/>
    <cellStyle name="Calculation 3 4 5 2 2" xfId="42876"/>
    <cellStyle name="Calculation 3 4 5 3" xfId="30776"/>
    <cellStyle name="Calculation 3 4 6" xfId="7149"/>
    <cellStyle name="Calculation 3 4 6 2" xfId="19210"/>
    <cellStyle name="Calculation 3 4 6 2 2" xfId="43410"/>
    <cellStyle name="Calculation 3 4 6 3" xfId="31350"/>
    <cellStyle name="Calculation 3 4 7" xfId="7951"/>
    <cellStyle name="Calculation 3 4 7 2" xfId="20012"/>
    <cellStyle name="Calculation 3 4 7 2 2" xfId="44212"/>
    <cellStyle name="Calculation 3 4 7 3" xfId="32152"/>
    <cellStyle name="Calculation 3 4 8" xfId="8146"/>
    <cellStyle name="Calculation 3 4 8 2" xfId="20185"/>
    <cellStyle name="Calculation 3 4 8 2 2" xfId="44385"/>
    <cellStyle name="Calculation 3 4 8 3" xfId="32347"/>
    <cellStyle name="Calculation 3 4 9" xfId="11419"/>
    <cellStyle name="Calculation 3 4 9 2" xfId="35620"/>
    <cellStyle name="Calculation 3 5" xfId="538"/>
    <cellStyle name="Calculation 3 5 10" xfId="10298"/>
    <cellStyle name="Calculation 3 5 10 2" xfId="22270"/>
    <cellStyle name="Calculation 3 5 10 2 2" xfId="46470"/>
    <cellStyle name="Calculation 3 5 10 3" xfId="34499"/>
    <cellStyle name="Calculation 3 5 11" xfId="12115"/>
    <cellStyle name="Calculation 3 5 11 2" xfId="36316"/>
    <cellStyle name="Calculation 3 5 12" xfId="25056"/>
    <cellStyle name="Calculation 3 5 2" xfId="755"/>
    <cellStyle name="Calculation 3 5 2 10" xfId="25273"/>
    <cellStyle name="Calculation 3 5 2 2" xfId="2325"/>
    <cellStyle name="Calculation 3 5 2 2 2" xfId="4976"/>
    <cellStyle name="Calculation 3 5 2 2 2 2" xfId="17077"/>
    <cellStyle name="Calculation 3 5 2 2 2 2 2" xfId="41277"/>
    <cellStyle name="Calculation 3 5 2 2 2 3" xfId="29177"/>
    <cellStyle name="Calculation 3 5 2 2 3" xfId="6368"/>
    <cellStyle name="Calculation 3 5 2 2 3 2" xfId="18469"/>
    <cellStyle name="Calculation 3 5 2 2 3 2 2" xfId="42669"/>
    <cellStyle name="Calculation 3 5 2 2 3 3" xfId="30569"/>
    <cellStyle name="Calculation 3 5 2 2 4" xfId="8951"/>
    <cellStyle name="Calculation 3 5 2 2 4 2" xfId="20985"/>
    <cellStyle name="Calculation 3 5 2 2 4 2 2" xfId="45185"/>
    <cellStyle name="Calculation 3 5 2 2 4 3" xfId="33152"/>
    <cellStyle name="Calculation 3 5 2 2 5" xfId="11027"/>
    <cellStyle name="Calculation 3 5 2 2 5 2" xfId="22970"/>
    <cellStyle name="Calculation 3 5 2 2 5 2 2" xfId="47170"/>
    <cellStyle name="Calculation 3 5 2 2 5 3" xfId="35228"/>
    <cellStyle name="Calculation 3 5 2 2 6" xfId="12815"/>
    <cellStyle name="Calculation 3 5 2 2 6 2" xfId="24537"/>
    <cellStyle name="Calculation 3 5 2 2 6 2 2" xfId="48737"/>
    <cellStyle name="Calculation 3 5 2 2 6 3" xfId="37016"/>
    <cellStyle name="Calculation 3 5 2 2 7" xfId="14382"/>
    <cellStyle name="Calculation 3 5 2 2 7 2" xfId="38583"/>
    <cellStyle name="Calculation 3 5 2 2 8" xfId="26607"/>
    <cellStyle name="Calculation 3 5 2 3" xfId="1739"/>
    <cellStyle name="Calculation 3 5 2 3 2" xfId="4401"/>
    <cellStyle name="Calculation 3 5 2 3 2 2" xfId="16502"/>
    <cellStyle name="Calculation 3 5 2 3 2 2 2" xfId="40702"/>
    <cellStyle name="Calculation 3 5 2 3 2 3" xfId="28602"/>
    <cellStyle name="Calculation 3 5 2 3 3" xfId="6212"/>
    <cellStyle name="Calculation 3 5 2 3 3 2" xfId="18313"/>
    <cellStyle name="Calculation 3 5 2 3 3 2 2" xfId="42513"/>
    <cellStyle name="Calculation 3 5 2 3 3 3" xfId="30413"/>
    <cellStyle name="Calculation 3 5 2 3 4" xfId="8365"/>
    <cellStyle name="Calculation 3 5 2 3 4 2" xfId="20401"/>
    <cellStyle name="Calculation 3 5 2 3 4 2 2" xfId="44601"/>
    <cellStyle name="Calculation 3 5 2 3 4 3" xfId="32566"/>
    <cellStyle name="Calculation 3 5 2 3 5" xfId="10455"/>
    <cellStyle name="Calculation 3 5 2 3 5 2" xfId="22418"/>
    <cellStyle name="Calculation 3 5 2 3 5 2 2" xfId="46618"/>
    <cellStyle name="Calculation 3 5 2 3 5 3" xfId="34656"/>
    <cellStyle name="Calculation 3 5 2 3 6" xfId="12263"/>
    <cellStyle name="Calculation 3 5 2 3 6 2" xfId="24010"/>
    <cellStyle name="Calculation 3 5 2 3 6 2 2" xfId="48210"/>
    <cellStyle name="Calculation 3 5 2 3 6 3" xfId="36464"/>
    <cellStyle name="Calculation 3 5 2 3 7" xfId="13855"/>
    <cellStyle name="Calculation 3 5 2 3 7 2" xfId="38056"/>
    <cellStyle name="Calculation 3 5 2 3 8" xfId="26024"/>
    <cellStyle name="Calculation 3 5 2 4" xfId="3487"/>
    <cellStyle name="Calculation 3 5 2 4 2" xfId="15589"/>
    <cellStyle name="Calculation 3 5 2 4 2 2" xfId="39789"/>
    <cellStyle name="Calculation 3 5 2 4 3" xfId="27689"/>
    <cellStyle name="Calculation 3 5 2 5" xfId="6143"/>
    <cellStyle name="Calculation 3 5 2 5 2" xfId="18244"/>
    <cellStyle name="Calculation 3 5 2 5 2 2" xfId="42444"/>
    <cellStyle name="Calculation 3 5 2 5 3" xfId="30344"/>
    <cellStyle name="Calculation 3 5 2 6" xfId="7391"/>
    <cellStyle name="Calculation 3 5 2 6 2" xfId="19452"/>
    <cellStyle name="Calculation 3 5 2 6 2 2" xfId="43652"/>
    <cellStyle name="Calculation 3 5 2 6 3" xfId="31592"/>
    <cellStyle name="Calculation 3 5 2 7" xfId="9507"/>
    <cellStyle name="Calculation 3 5 2 7 2" xfId="21541"/>
    <cellStyle name="Calculation 3 5 2 7 2 2" xfId="45741"/>
    <cellStyle name="Calculation 3 5 2 7 3" xfId="33708"/>
    <cellStyle name="Calculation 3 5 2 8" xfId="8016"/>
    <cellStyle name="Calculation 3 5 2 8 2" xfId="20067"/>
    <cellStyle name="Calculation 3 5 2 8 2 2" xfId="44267"/>
    <cellStyle name="Calculation 3 5 2 8 3" xfId="32217"/>
    <cellStyle name="Calculation 3 5 2 9" xfId="10861"/>
    <cellStyle name="Calculation 3 5 2 9 2" xfId="35062"/>
    <cellStyle name="Calculation 3 5 3" xfId="839"/>
    <cellStyle name="Calculation 3 5 3 10" xfId="25357"/>
    <cellStyle name="Calculation 3 5 3 2" xfId="2409"/>
    <cellStyle name="Calculation 3 5 3 2 2" xfId="5059"/>
    <cellStyle name="Calculation 3 5 3 2 2 2" xfId="17160"/>
    <cellStyle name="Calculation 3 5 3 2 2 2 2" xfId="41360"/>
    <cellStyle name="Calculation 3 5 3 2 2 3" xfId="29260"/>
    <cellStyle name="Calculation 3 5 3 2 3" xfId="5610"/>
    <cellStyle name="Calculation 3 5 3 2 3 2" xfId="17711"/>
    <cellStyle name="Calculation 3 5 3 2 3 2 2" xfId="41911"/>
    <cellStyle name="Calculation 3 5 3 2 3 3" xfId="29811"/>
    <cellStyle name="Calculation 3 5 3 2 4" xfId="9035"/>
    <cellStyle name="Calculation 3 5 3 2 4 2" xfId="21069"/>
    <cellStyle name="Calculation 3 5 3 2 4 2 2" xfId="45269"/>
    <cellStyle name="Calculation 3 5 3 2 4 3" xfId="33236"/>
    <cellStyle name="Calculation 3 5 3 2 5" xfId="11111"/>
    <cellStyle name="Calculation 3 5 3 2 5 2" xfId="23054"/>
    <cellStyle name="Calculation 3 5 3 2 5 2 2" xfId="47254"/>
    <cellStyle name="Calculation 3 5 3 2 5 3" xfId="35312"/>
    <cellStyle name="Calculation 3 5 3 2 6" xfId="12899"/>
    <cellStyle name="Calculation 3 5 3 2 6 2" xfId="24621"/>
    <cellStyle name="Calculation 3 5 3 2 6 2 2" xfId="48821"/>
    <cellStyle name="Calculation 3 5 3 2 6 3" xfId="37100"/>
    <cellStyle name="Calculation 3 5 3 2 7" xfId="14466"/>
    <cellStyle name="Calculation 3 5 3 2 7 2" xfId="38667"/>
    <cellStyle name="Calculation 3 5 3 2 8" xfId="26691"/>
    <cellStyle name="Calculation 3 5 3 3" xfId="1823"/>
    <cellStyle name="Calculation 3 5 3 3 2" xfId="4484"/>
    <cellStyle name="Calculation 3 5 3 3 2 2" xfId="16585"/>
    <cellStyle name="Calculation 3 5 3 3 2 2 2" xfId="40785"/>
    <cellStyle name="Calculation 3 5 3 3 2 3" xfId="28685"/>
    <cellStyle name="Calculation 3 5 3 3 3" xfId="6807"/>
    <cellStyle name="Calculation 3 5 3 3 3 2" xfId="18908"/>
    <cellStyle name="Calculation 3 5 3 3 3 2 2" xfId="43108"/>
    <cellStyle name="Calculation 3 5 3 3 3 3" xfId="31008"/>
    <cellStyle name="Calculation 3 5 3 3 4" xfId="8449"/>
    <cellStyle name="Calculation 3 5 3 3 4 2" xfId="20485"/>
    <cellStyle name="Calculation 3 5 3 3 4 2 2" xfId="44685"/>
    <cellStyle name="Calculation 3 5 3 3 4 3" xfId="32650"/>
    <cellStyle name="Calculation 3 5 3 3 5" xfId="10539"/>
    <cellStyle name="Calculation 3 5 3 3 5 2" xfId="22502"/>
    <cellStyle name="Calculation 3 5 3 3 5 2 2" xfId="46702"/>
    <cellStyle name="Calculation 3 5 3 3 5 3" xfId="34740"/>
    <cellStyle name="Calculation 3 5 3 3 6" xfId="12347"/>
    <cellStyle name="Calculation 3 5 3 3 6 2" xfId="24094"/>
    <cellStyle name="Calculation 3 5 3 3 6 2 2" xfId="48294"/>
    <cellStyle name="Calculation 3 5 3 3 6 3" xfId="36548"/>
    <cellStyle name="Calculation 3 5 3 3 7" xfId="13939"/>
    <cellStyle name="Calculation 3 5 3 3 7 2" xfId="38140"/>
    <cellStyle name="Calculation 3 5 3 3 8" xfId="26108"/>
    <cellStyle name="Calculation 3 5 3 4" xfId="3570"/>
    <cellStyle name="Calculation 3 5 3 4 2" xfId="15672"/>
    <cellStyle name="Calculation 3 5 3 4 2 2" xfId="39872"/>
    <cellStyle name="Calculation 3 5 3 4 3" xfId="27772"/>
    <cellStyle name="Calculation 3 5 3 5" xfId="6721"/>
    <cellStyle name="Calculation 3 5 3 5 2" xfId="18822"/>
    <cellStyle name="Calculation 3 5 3 5 2 2" xfId="43022"/>
    <cellStyle name="Calculation 3 5 3 5 3" xfId="30922"/>
    <cellStyle name="Calculation 3 5 3 6" xfId="7475"/>
    <cellStyle name="Calculation 3 5 3 6 2" xfId="19536"/>
    <cellStyle name="Calculation 3 5 3 6 2 2" xfId="43736"/>
    <cellStyle name="Calculation 3 5 3 6 3" xfId="31676"/>
    <cellStyle name="Calculation 3 5 3 7" xfId="9591"/>
    <cellStyle name="Calculation 3 5 3 7 2" xfId="21625"/>
    <cellStyle name="Calculation 3 5 3 7 2 2" xfId="45825"/>
    <cellStyle name="Calculation 3 5 3 7 3" xfId="33792"/>
    <cellStyle name="Calculation 3 5 3 8" xfId="11470"/>
    <cellStyle name="Calculation 3 5 3 8 2" xfId="23399"/>
    <cellStyle name="Calculation 3 5 3 8 2 2" xfId="47599"/>
    <cellStyle name="Calculation 3 5 3 8 3" xfId="35671"/>
    <cellStyle name="Calculation 3 5 3 9" xfId="13244"/>
    <cellStyle name="Calculation 3 5 3 9 2" xfId="37445"/>
    <cellStyle name="Calculation 3 5 4" xfId="1062"/>
    <cellStyle name="Calculation 3 5 4 10" xfId="25580"/>
    <cellStyle name="Calculation 3 5 4 2" xfId="2620"/>
    <cellStyle name="Calculation 3 5 4 2 2" xfId="5266"/>
    <cellStyle name="Calculation 3 5 4 2 2 2" xfId="17367"/>
    <cellStyle name="Calculation 3 5 4 2 2 2 2" xfId="41567"/>
    <cellStyle name="Calculation 3 5 4 2 2 3" xfId="29467"/>
    <cellStyle name="Calculation 3 5 4 2 3" xfId="4283"/>
    <cellStyle name="Calculation 3 5 4 2 3 2" xfId="16384"/>
    <cellStyle name="Calculation 3 5 4 2 3 2 2" xfId="40584"/>
    <cellStyle name="Calculation 3 5 4 2 3 3" xfId="28484"/>
    <cellStyle name="Calculation 3 5 4 2 4" xfId="9246"/>
    <cellStyle name="Calculation 3 5 4 2 4 2" xfId="21280"/>
    <cellStyle name="Calculation 3 5 4 2 4 2 2" xfId="45480"/>
    <cellStyle name="Calculation 3 5 4 2 4 3" xfId="33447"/>
    <cellStyle name="Calculation 3 5 4 2 5" xfId="11322"/>
    <cellStyle name="Calculation 3 5 4 2 5 2" xfId="23265"/>
    <cellStyle name="Calculation 3 5 4 2 5 2 2" xfId="47465"/>
    <cellStyle name="Calculation 3 5 4 2 5 3" xfId="35523"/>
    <cellStyle name="Calculation 3 5 4 2 6" xfId="13110"/>
    <cellStyle name="Calculation 3 5 4 2 6 2" xfId="24832"/>
    <cellStyle name="Calculation 3 5 4 2 6 2 2" xfId="49032"/>
    <cellStyle name="Calculation 3 5 4 2 6 3" xfId="37311"/>
    <cellStyle name="Calculation 3 5 4 2 7" xfId="14677"/>
    <cellStyle name="Calculation 3 5 4 2 7 2" xfId="38878"/>
    <cellStyle name="Calculation 3 5 4 2 8" xfId="26902"/>
    <cellStyle name="Calculation 3 5 4 3" xfId="2034"/>
    <cellStyle name="Calculation 3 5 4 3 2" xfId="4692"/>
    <cellStyle name="Calculation 3 5 4 3 2 2" xfId="16793"/>
    <cellStyle name="Calculation 3 5 4 3 2 2 2" xfId="40993"/>
    <cellStyle name="Calculation 3 5 4 3 2 3" xfId="28893"/>
    <cellStyle name="Calculation 3 5 4 3 3" xfId="5708"/>
    <cellStyle name="Calculation 3 5 4 3 3 2" xfId="17809"/>
    <cellStyle name="Calculation 3 5 4 3 3 2 2" xfId="42009"/>
    <cellStyle name="Calculation 3 5 4 3 3 3" xfId="29909"/>
    <cellStyle name="Calculation 3 5 4 3 4" xfId="8660"/>
    <cellStyle name="Calculation 3 5 4 3 4 2" xfId="20696"/>
    <cellStyle name="Calculation 3 5 4 3 4 2 2" xfId="44896"/>
    <cellStyle name="Calculation 3 5 4 3 4 3" xfId="32861"/>
    <cellStyle name="Calculation 3 5 4 3 5" xfId="10750"/>
    <cellStyle name="Calculation 3 5 4 3 5 2" xfId="22713"/>
    <cellStyle name="Calculation 3 5 4 3 5 2 2" xfId="46913"/>
    <cellStyle name="Calculation 3 5 4 3 5 3" xfId="34951"/>
    <cellStyle name="Calculation 3 5 4 3 6" xfId="12558"/>
    <cellStyle name="Calculation 3 5 4 3 6 2" xfId="24305"/>
    <cellStyle name="Calculation 3 5 4 3 6 2 2" xfId="48505"/>
    <cellStyle name="Calculation 3 5 4 3 6 3" xfId="36759"/>
    <cellStyle name="Calculation 3 5 4 3 7" xfId="14150"/>
    <cellStyle name="Calculation 3 5 4 3 7 2" xfId="38351"/>
    <cellStyle name="Calculation 3 5 4 3 8" xfId="26319"/>
    <cellStyle name="Calculation 3 5 4 4" xfId="3787"/>
    <cellStyle name="Calculation 3 5 4 4 2" xfId="15889"/>
    <cellStyle name="Calculation 3 5 4 4 2 2" xfId="40089"/>
    <cellStyle name="Calculation 3 5 4 4 3" xfId="27989"/>
    <cellStyle name="Calculation 3 5 4 5" xfId="5702"/>
    <cellStyle name="Calculation 3 5 4 5 2" xfId="17803"/>
    <cellStyle name="Calculation 3 5 4 5 2 2" xfId="42003"/>
    <cellStyle name="Calculation 3 5 4 5 3" xfId="29903"/>
    <cellStyle name="Calculation 3 5 4 6" xfId="7698"/>
    <cellStyle name="Calculation 3 5 4 6 2" xfId="19759"/>
    <cellStyle name="Calculation 3 5 4 6 2 2" xfId="43959"/>
    <cellStyle name="Calculation 3 5 4 6 3" xfId="31899"/>
    <cellStyle name="Calculation 3 5 4 7" xfId="9814"/>
    <cellStyle name="Calculation 3 5 4 7 2" xfId="21848"/>
    <cellStyle name="Calculation 3 5 4 7 2 2" xfId="46048"/>
    <cellStyle name="Calculation 3 5 4 7 3" xfId="34015"/>
    <cellStyle name="Calculation 3 5 4 8" xfId="11693"/>
    <cellStyle name="Calculation 3 5 4 8 2" xfId="23622"/>
    <cellStyle name="Calculation 3 5 4 8 2 2" xfId="47822"/>
    <cellStyle name="Calculation 3 5 4 8 3" xfId="35894"/>
    <cellStyle name="Calculation 3 5 4 9" xfId="13467"/>
    <cellStyle name="Calculation 3 5 4 9 2" xfId="37668"/>
    <cellStyle name="Calculation 3 5 5" xfId="1197"/>
    <cellStyle name="Calculation 3 5 5 2" xfId="3922"/>
    <cellStyle name="Calculation 3 5 5 2 2" xfId="16024"/>
    <cellStyle name="Calculation 3 5 5 2 2 2" xfId="40224"/>
    <cellStyle name="Calculation 3 5 5 2 3" xfId="28124"/>
    <cellStyle name="Calculation 3 5 5 3" xfId="6621"/>
    <cellStyle name="Calculation 3 5 5 3 2" xfId="18722"/>
    <cellStyle name="Calculation 3 5 5 3 2 2" xfId="42922"/>
    <cellStyle name="Calculation 3 5 5 3 3" xfId="30822"/>
    <cellStyle name="Calculation 3 5 5 4" xfId="7833"/>
    <cellStyle name="Calculation 3 5 5 4 2" xfId="19894"/>
    <cellStyle name="Calculation 3 5 5 4 2 2" xfId="44094"/>
    <cellStyle name="Calculation 3 5 5 4 3" xfId="32034"/>
    <cellStyle name="Calculation 3 5 5 5" xfId="9949"/>
    <cellStyle name="Calculation 3 5 5 5 2" xfId="21983"/>
    <cellStyle name="Calculation 3 5 5 5 2 2" xfId="46183"/>
    <cellStyle name="Calculation 3 5 5 5 3" xfId="34150"/>
    <cellStyle name="Calculation 3 5 5 6" xfId="11828"/>
    <cellStyle name="Calculation 3 5 5 6 2" xfId="23757"/>
    <cellStyle name="Calculation 3 5 5 6 2 2" xfId="47957"/>
    <cellStyle name="Calculation 3 5 5 6 3" xfId="36029"/>
    <cellStyle name="Calculation 3 5 5 7" xfId="13602"/>
    <cellStyle name="Calculation 3 5 5 7 2" xfId="37803"/>
    <cellStyle name="Calculation 3 5 5 8" xfId="25715"/>
    <cellStyle name="Calculation 3 5 6" xfId="3274"/>
    <cellStyle name="Calculation 3 5 6 2" xfId="15376"/>
    <cellStyle name="Calculation 3 5 6 2 2" xfId="39576"/>
    <cellStyle name="Calculation 3 5 6 3" xfId="27476"/>
    <cellStyle name="Calculation 3 5 7" xfId="6240"/>
    <cellStyle name="Calculation 3 5 7 2" xfId="18341"/>
    <cellStyle name="Calculation 3 5 7 2 2" xfId="42541"/>
    <cellStyle name="Calculation 3 5 7 3" xfId="30441"/>
    <cellStyle name="Calculation 3 5 8" xfId="7174"/>
    <cellStyle name="Calculation 3 5 8 2" xfId="19235"/>
    <cellStyle name="Calculation 3 5 8 2 2" xfId="43435"/>
    <cellStyle name="Calculation 3 5 8 3" xfId="31375"/>
    <cellStyle name="Calculation 3 5 9" xfId="6988"/>
    <cellStyle name="Calculation 3 5 9 2" xfId="19071"/>
    <cellStyle name="Calculation 3 5 9 2 2" xfId="43271"/>
    <cellStyle name="Calculation 3 5 9 3" xfId="31189"/>
    <cellStyle name="Calculation 3 6" xfId="678"/>
    <cellStyle name="Calculation 3 6 10" xfId="25196"/>
    <cellStyle name="Calculation 3 6 2" xfId="2248"/>
    <cellStyle name="Calculation 3 6 2 2" xfId="4900"/>
    <cellStyle name="Calculation 3 6 2 2 2" xfId="17001"/>
    <cellStyle name="Calculation 3 6 2 2 2 2" xfId="41201"/>
    <cellStyle name="Calculation 3 6 2 2 3" xfId="29101"/>
    <cellStyle name="Calculation 3 6 2 3" xfId="4699"/>
    <cellStyle name="Calculation 3 6 2 3 2" xfId="16800"/>
    <cellStyle name="Calculation 3 6 2 3 2 2" xfId="41000"/>
    <cellStyle name="Calculation 3 6 2 3 3" xfId="28900"/>
    <cellStyle name="Calculation 3 6 2 4" xfId="8874"/>
    <cellStyle name="Calculation 3 6 2 4 2" xfId="20908"/>
    <cellStyle name="Calculation 3 6 2 4 2 2" xfId="45108"/>
    <cellStyle name="Calculation 3 6 2 4 3" xfId="33075"/>
    <cellStyle name="Calculation 3 6 2 5" xfId="10950"/>
    <cellStyle name="Calculation 3 6 2 5 2" xfId="22893"/>
    <cellStyle name="Calculation 3 6 2 5 2 2" xfId="47093"/>
    <cellStyle name="Calculation 3 6 2 5 3" xfId="35151"/>
    <cellStyle name="Calculation 3 6 2 6" xfId="12738"/>
    <cellStyle name="Calculation 3 6 2 6 2" xfId="24460"/>
    <cellStyle name="Calculation 3 6 2 6 2 2" xfId="48660"/>
    <cellStyle name="Calculation 3 6 2 6 3" xfId="36939"/>
    <cellStyle name="Calculation 3 6 2 7" xfId="14305"/>
    <cellStyle name="Calculation 3 6 2 7 2" xfId="38506"/>
    <cellStyle name="Calculation 3 6 2 8" xfId="26530"/>
    <cellStyle name="Calculation 3 6 3" xfId="1662"/>
    <cellStyle name="Calculation 3 6 3 2" xfId="4324"/>
    <cellStyle name="Calculation 3 6 3 2 2" xfId="16425"/>
    <cellStyle name="Calculation 3 6 3 2 2 2" xfId="40625"/>
    <cellStyle name="Calculation 3 6 3 2 3" xfId="28525"/>
    <cellStyle name="Calculation 3 6 3 3" xfId="5664"/>
    <cellStyle name="Calculation 3 6 3 3 2" xfId="17765"/>
    <cellStyle name="Calculation 3 6 3 3 2 2" xfId="41965"/>
    <cellStyle name="Calculation 3 6 3 3 3" xfId="29865"/>
    <cellStyle name="Calculation 3 6 3 4" xfId="8288"/>
    <cellStyle name="Calculation 3 6 3 4 2" xfId="20324"/>
    <cellStyle name="Calculation 3 6 3 4 2 2" xfId="44524"/>
    <cellStyle name="Calculation 3 6 3 4 3" xfId="32489"/>
    <cellStyle name="Calculation 3 6 3 5" xfId="10378"/>
    <cellStyle name="Calculation 3 6 3 5 2" xfId="22341"/>
    <cellStyle name="Calculation 3 6 3 5 2 2" xfId="46541"/>
    <cellStyle name="Calculation 3 6 3 5 3" xfId="34579"/>
    <cellStyle name="Calculation 3 6 3 6" xfId="12186"/>
    <cellStyle name="Calculation 3 6 3 6 2" xfId="23933"/>
    <cellStyle name="Calculation 3 6 3 6 2 2" xfId="48133"/>
    <cellStyle name="Calculation 3 6 3 6 3" xfId="36387"/>
    <cellStyle name="Calculation 3 6 3 7" xfId="13778"/>
    <cellStyle name="Calculation 3 6 3 7 2" xfId="37979"/>
    <cellStyle name="Calculation 3 6 3 8" xfId="25947"/>
    <cellStyle name="Calculation 3 6 4" xfId="3411"/>
    <cellStyle name="Calculation 3 6 4 2" xfId="15513"/>
    <cellStyle name="Calculation 3 6 4 2 2" xfId="39713"/>
    <cellStyle name="Calculation 3 6 4 3" xfId="27613"/>
    <cellStyle name="Calculation 3 6 5" xfId="5911"/>
    <cellStyle name="Calculation 3 6 5 2" xfId="18012"/>
    <cellStyle name="Calculation 3 6 5 2 2" xfId="42212"/>
    <cellStyle name="Calculation 3 6 5 3" xfId="30112"/>
    <cellStyle name="Calculation 3 6 6" xfId="7314"/>
    <cellStyle name="Calculation 3 6 6 2" xfId="19375"/>
    <cellStyle name="Calculation 3 6 6 2 2" xfId="43575"/>
    <cellStyle name="Calculation 3 6 6 3" xfId="31515"/>
    <cellStyle name="Calculation 3 6 7" xfId="9430"/>
    <cellStyle name="Calculation 3 6 7 2" xfId="21464"/>
    <cellStyle name="Calculation 3 6 7 2 2" xfId="45664"/>
    <cellStyle name="Calculation 3 6 7 3" xfId="33631"/>
    <cellStyle name="Calculation 3 6 8" xfId="10186"/>
    <cellStyle name="Calculation 3 6 8 2" xfId="22196"/>
    <cellStyle name="Calculation 3 6 8 2 2" xfId="46396"/>
    <cellStyle name="Calculation 3 6 8 3" xfId="34387"/>
    <cellStyle name="Calculation 3 6 9" xfId="12041"/>
    <cellStyle name="Calculation 3 6 9 2" xfId="36242"/>
    <cellStyle name="Calculation 3 7" xfId="963"/>
    <cellStyle name="Calculation 3 7 10" xfId="25481"/>
    <cellStyle name="Calculation 3 7 2" xfId="2521"/>
    <cellStyle name="Calculation 3 7 2 2" xfId="5170"/>
    <cellStyle name="Calculation 3 7 2 2 2" xfId="17271"/>
    <cellStyle name="Calculation 3 7 2 2 2 2" xfId="41471"/>
    <cellStyle name="Calculation 3 7 2 2 3" xfId="29371"/>
    <cellStyle name="Calculation 3 7 2 3" xfId="4728"/>
    <cellStyle name="Calculation 3 7 2 3 2" xfId="16829"/>
    <cellStyle name="Calculation 3 7 2 3 2 2" xfId="41029"/>
    <cellStyle name="Calculation 3 7 2 3 3" xfId="28929"/>
    <cellStyle name="Calculation 3 7 2 4" xfId="9147"/>
    <cellStyle name="Calculation 3 7 2 4 2" xfId="21181"/>
    <cellStyle name="Calculation 3 7 2 4 2 2" xfId="45381"/>
    <cellStyle name="Calculation 3 7 2 4 3" xfId="33348"/>
    <cellStyle name="Calculation 3 7 2 5" xfId="11223"/>
    <cellStyle name="Calculation 3 7 2 5 2" xfId="23166"/>
    <cellStyle name="Calculation 3 7 2 5 2 2" xfId="47366"/>
    <cellStyle name="Calculation 3 7 2 5 3" xfId="35424"/>
    <cellStyle name="Calculation 3 7 2 6" xfId="13011"/>
    <cellStyle name="Calculation 3 7 2 6 2" xfId="24733"/>
    <cellStyle name="Calculation 3 7 2 6 2 2" xfId="48933"/>
    <cellStyle name="Calculation 3 7 2 6 3" xfId="37212"/>
    <cellStyle name="Calculation 3 7 2 7" xfId="14578"/>
    <cellStyle name="Calculation 3 7 2 7 2" xfId="38779"/>
    <cellStyle name="Calculation 3 7 2 8" xfId="26803"/>
    <cellStyle name="Calculation 3 7 3" xfId="1935"/>
    <cellStyle name="Calculation 3 7 3 2" xfId="4594"/>
    <cellStyle name="Calculation 3 7 3 2 2" xfId="16695"/>
    <cellStyle name="Calculation 3 7 3 2 2 2" xfId="40895"/>
    <cellStyle name="Calculation 3 7 3 2 3" xfId="28795"/>
    <cellStyle name="Calculation 3 7 3 3" xfId="5889"/>
    <cellStyle name="Calculation 3 7 3 3 2" xfId="17990"/>
    <cellStyle name="Calculation 3 7 3 3 2 2" xfId="42190"/>
    <cellStyle name="Calculation 3 7 3 3 3" xfId="30090"/>
    <cellStyle name="Calculation 3 7 3 4" xfId="8561"/>
    <cellStyle name="Calculation 3 7 3 4 2" xfId="20597"/>
    <cellStyle name="Calculation 3 7 3 4 2 2" xfId="44797"/>
    <cellStyle name="Calculation 3 7 3 4 3" xfId="32762"/>
    <cellStyle name="Calculation 3 7 3 5" xfId="10651"/>
    <cellStyle name="Calculation 3 7 3 5 2" xfId="22614"/>
    <cellStyle name="Calculation 3 7 3 5 2 2" xfId="46814"/>
    <cellStyle name="Calculation 3 7 3 5 3" xfId="34852"/>
    <cellStyle name="Calculation 3 7 3 6" xfId="12459"/>
    <cellStyle name="Calculation 3 7 3 6 2" xfId="24206"/>
    <cellStyle name="Calculation 3 7 3 6 2 2" xfId="48406"/>
    <cellStyle name="Calculation 3 7 3 6 3" xfId="36660"/>
    <cellStyle name="Calculation 3 7 3 7" xfId="14051"/>
    <cellStyle name="Calculation 3 7 3 7 2" xfId="38252"/>
    <cellStyle name="Calculation 3 7 3 8" xfId="26220"/>
    <cellStyle name="Calculation 3 7 4" xfId="3690"/>
    <cellStyle name="Calculation 3 7 4 2" xfId="15792"/>
    <cellStyle name="Calculation 3 7 4 2 2" xfId="39992"/>
    <cellStyle name="Calculation 3 7 4 3" xfId="27892"/>
    <cellStyle name="Calculation 3 7 5" xfId="6598"/>
    <cellStyle name="Calculation 3 7 5 2" xfId="18699"/>
    <cellStyle name="Calculation 3 7 5 2 2" xfId="42899"/>
    <cellStyle name="Calculation 3 7 5 3" xfId="30799"/>
    <cellStyle name="Calculation 3 7 6" xfId="7599"/>
    <cellStyle name="Calculation 3 7 6 2" xfId="19660"/>
    <cellStyle name="Calculation 3 7 6 2 2" xfId="43860"/>
    <cellStyle name="Calculation 3 7 6 3" xfId="31800"/>
    <cellStyle name="Calculation 3 7 7" xfId="9715"/>
    <cellStyle name="Calculation 3 7 7 2" xfId="21749"/>
    <cellStyle name="Calculation 3 7 7 2 2" xfId="45949"/>
    <cellStyle name="Calculation 3 7 7 3" xfId="33916"/>
    <cellStyle name="Calculation 3 7 8" xfId="11594"/>
    <cellStyle name="Calculation 3 7 8 2" xfId="23523"/>
    <cellStyle name="Calculation 3 7 8 2 2" xfId="47723"/>
    <cellStyle name="Calculation 3 7 8 3" xfId="35795"/>
    <cellStyle name="Calculation 3 7 9" xfId="13368"/>
    <cellStyle name="Calculation 3 7 9 2" xfId="37569"/>
    <cellStyle name="Calculation 3 8" xfId="3124"/>
    <cellStyle name="Calculation 3 8 2" xfId="15226"/>
    <cellStyle name="Calculation 3 8 2 2" xfId="39426"/>
    <cellStyle name="Calculation 3 8 3" xfId="27326"/>
    <cellStyle name="Calculation 3 9" xfId="4101"/>
    <cellStyle name="Calculation 3 9 2" xfId="16203"/>
    <cellStyle name="Calculation 3 9 2 2" xfId="40403"/>
    <cellStyle name="Calculation 3 9 3" xfId="28303"/>
    <cellStyle name="Calculation 4" xfId="381"/>
    <cellStyle name="Calculation 4 10" xfId="7021"/>
    <cellStyle name="Calculation 4 10 2" xfId="19102"/>
    <cellStyle name="Calculation 4 10 2 2" xfId="43302"/>
    <cellStyle name="Calculation 4 10 3" xfId="31222"/>
    <cellStyle name="Calculation 4 11" xfId="9342"/>
    <cellStyle name="Calculation 4 11 2" xfId="21376"/>
    <cellStyle name="Calculation 4 11 2 2" xfId="45576"/>
    <cellStyle name="Calculation 4 11 3" xfId="33543"/>
    <cellStyle name="Calculation 4 12" xfId="10124"/>
    <cellStyle name="Calculation 4 12 2" xfId="22144"/>
    <cellStyle name="Calculation 4 12 2 2" xfId="46344"/>
    <cellStyle name="Calculation 4 12 3" xfId="34325"/>
    <cellStyle name="Calculation 4 13" xfId="11989"/>
    <cellStyle name="Calculation 4 13 2" xfId="36190"/>
    <cellStyle name="Calculation 4 14" xfId="24961"/>
    <cellStyle name="Calculation 4 2" xfId="394"/>
    <cellStyle name="Calculation 4 2 10" xfId="8094"/>
    <cellStyle name="Calculation 4 2 10 2" xfId="20143"/>
    <cellStyle name="Calculation 4 2 10 2 2" xfId="44343"/>
    <cellStyle name="Calculation 4 2 10 3" xfId="32295"/>
    <cellStyle name="Calculation 4 2 11" xfId="8007"/>
    <cellStyle name="Calculation 4 2 11 2" xfId="20060"/>
    <cellStyle name="Calculation 4 2 11 2 2" xfId="44260"/>
    <cellStyle name="Calculation 4 2 11 3" xfId="32208"/>
    <cellStyle name="Calculation 4 2 12" xfId="10313"/>
    <cellStyle name="Calculation 4 2 12 2" xfId="34514"/>
    <cellStyle name="Calculation 4 2 13" xfId="24974"/>
    <cellStyle name="Calculation 4 2 2" xfId="555"/>
    <cellStyle name="Calculation 4 2 2 10" xfId="13211"/>
    <cellStyle name="Calculation 4 2 2 10 2" xfId="37412"/>
    <cellStyle name="Calculation 4 2 2 11" xfId="25073"/>
    <cellStyle name="Calculation 4 2 2 2" xfId="856"/>
    <cellStyle name="Calculation 4 2 2 2 10" xfId="25374"/>
    <cellStyle name="Calculation 4 2 2 2 2" xfId="2426"/>
    <cellStyle name="Calculation 4 2 2 2 2 2" xfId="5076"/>
    <cellStyle name="Calculation 4 2 2 2 2 2 2" xfId="17177"/>
    <cellStyle name="Calculation 4 2 2 2 2 2 2 2" xfId="41377"/>
    <cellStyle name="Calculation 4 2 2 2 2 2 3" xfId="29277"/>
    <cellStyle name="Calculation 4 2 2 2 2 3" xfId="6274"/>
    <cellStyle name="Calculation 4 2 2 2 2 3 2" xfId="18375"/>
    <cellStyle name="Calculation 4 2 2 2 2 3 2 2" xfId="42575"/>
    <cellStyle name="Calculation 4 2 2 2 2 3 3" xfId="30475"/>
    <cellStyle name="Calculation 4 2 2 2 2 4" xfId="9052"/>
    <cellStyle name="Calculation 4 2 2 2 2 4 2" xfId="21086"/>
    <cellStyle name="Calculation 4 2 2 2 2 4 2 2" xfId="45286"/>
    <cellStyle name="Calculation 4 2 2 2 2 4 3" xfId="33253"/>
    <cellStyle name="Calculation 4 2 2 2 2 5" xfId="11128"/>
    <cellStyle name="Calculation 4 2 2 2 2 5 2" xfId="23071"/>
    <cellStyle name="Calculation 4 2 2 2 2 5 2 2" xfId="47271"/>
    <cellStyle name="Calculation 4 2 2 2 2 5 3" xfId="35329"/>
    <cellStyle name="Calculation 4 2 2 2 2 6" xfId="12916"/>
    <cellStyle name="Calculation 4 2 2 2 2 6 2" xfId="24638"/>
    <cellStyle name="Calculation 4 2 2 2 2 6 2 2" xfId="48838"/>
    <cellStyle name="Calculation 4 2 2 2 2 6 3" xfId="37117"/>
    <cellStyle name="Calculation 4 2 2 2 2 7" xfId="14483"/>
    <cellStyle name="Calculation 4 2 2 2 2 7 2" xfId="38684"/>
    <cellStyle name="Calculation 4 2 2 2 2 8" xfId="26708"/>
    <cellStyle name="Calculation 4 2 2 2 3" xfId="1840"/>
    <cellStyle name="Calculation 4 2 2 2 3 2" xfId="4500"/>
    <cellStyle name="Calculation 4 2 2 2 3 2 2" xfId="16601"/>
    <cellStyle name="Calculation 4 2 2 2 3 2 2 2" xfId="40801"/>
    <cellStyle name="Calculation 4 2 2 2 3 2 3" xfId="28701"/>
    <cellStyle name="Calculation 4 2 2 2 3 3" xfId="5936"/>
    <cellStyle name="Calculation 4 2 2 2 3 3 2" xfId="18037"/>
    <cellStyle name="Calculation 4 2 2 2 3 3 2 2" xfId="42237"/>
    <cellStyle name="Calculation 4 2 2 2 3 3 3" xfId="30137"/>
    <cellStyle name="Calculation 4 2 2 2 3 4" xfId="8466"/>
    <cellStyle name="Calculation 4 2 2 2 3 4 2" xfId="20502"/>
    <cellStyle name="Calculation 4 2 2 2 3 4 2 2" xfId="44702"/>
    <cellStyle name="Calculation 4 2 2 2 3 4 3" xfId="32667"/>
    <cellStyle name="Calculation 4 2 2 2 3 5" xfId="10556"/>
    <cellStyle name="Calculation 4 2 2 2 3 5 2" xfId="22519"/>
    <cellStyle name="Calculation 4 2 2 2 3 5 2 2" xfId="46719"/>
    <cellStyle name="Calculation 4 2 2 2 3 5 3" xfId="34757"/>
    <cellStyle name="Calculation 4 2 2 2 3 6" xfId="12364"/>
    <cellStyle name="Calculation 4 2 2 2 3 6 2" xfId="24111"/>
    <cellStyle name="Calculation 4 2 2 2 3 6 2 2" xfId="48311"/>
    <cellStyle name="Calculation 4 2 2 2 3 6 3" xfId="36565"/>
    <cellStyle name="Calculation 4 2 2 2 3 7" xfId="13956"/>
    <cellStyle name="Calculation 4 2 2 2 3 7 2" xfId="38157"/>
    <cellStyle name="Calculation 4 2 2 2 3 8" xfId="26125"/>
    <cellStyle name="Calculation 4 2 2 2 4" xfId="3586"/>
    <cellStyle name="Calculation 4 2 2 2 4 2" xfId="15688"/>
    <cellStyle name="Calculation 4 2 2 2 4 2 2" xfId="39888"/>
    <cellStyle name="Calculation 4 2 2 2 4 3" xfId="27788"/>
    <cellStyle name="Calculation 4 2 2 2 5" xfId="6426"/>
    <cellStyle name="Calculation 4 2 2 2 5 2" xfId="18527"/>
    <cellStyle name="Calculation 4 2 2 2 5 2 2" xfId="42727"/>
    <cellStyle name="Calculation 4 2 2 2 5 3" xfId="30627"/>
    <cellStyle name="Calculation 4 2 2 2 6" xfId="7492"/>
    <cellStyle name="Calculation 4 2 2 2 6 2" xfId="19553"/>
    <cellStyle name="Calculation 4 2 2 2 6 2 2" xfId="43753"/>
    <cellStyle name="Calculation 4 2 2 2 6 3" xfId="31693"/>
    <cellStyle name="Calculation 4 2 2 2 7" xfId="9608"/>
    <cellStyle name="Calculation 4 2 2 2 7 2" xfId="21642"/>
    <cellStyle name="Calculation 4 2 2 2 7 2 2" xfId="45842"/>
    <cellStyle name="Calculation 4 2 2 2 7 3" xfId="33809"/>
    <cellStyle name="Calculation 4 2 2 2 8" xfId="11487"/>
    <cellStyle name="Calculation 4 2 2 2 8 2" xfId="23416"/>
    <cellStyle name="Calculation 4 2 2 2 8 2 2" xfId="47616"/>
    <cellStyle name="Calculation 4 2 2 2 8 3" xfId="35688"/>
    <cellStyle name="Calculation 4 2 2 2 9" xfId="13261"/>
    <cellStyle name="Calculation 4 2 2 2 9 2" xfId="37462"/>
    <cellStyle name="Calculation 4 2 2 3" xfId="1079"/>
    <cellStyle name="Calculation 4 2 2 3 10" xfId="25597"/>
    <cellStyle name="Calculation 4 2 2 3 2" xfId="2637"/>
    <cellStyle name="Calculation 4 2 2 3 2 2" xfId="5283"/>
    <cellStyle name="Calculation 4 2 2 3 2 2 2" xfId="17384"/>
    <cellStyle name="Calculation 4 2 2 3 2 2 2 2" xfId="41584"/>
    <cellStyle name="Calculation 4 2 2 3 2 2 3" xfId="29484"/>
    <cellStyle name="Calculation 4 2 2 3 2 3" xfId="2980"/>
    <cellStyle name="Calculation 4 2 2 3 2 3 2" xfId="15083"/>
    <cellStyle name="Calculation 4 2 2 3 2 3 2 2" xfId="39283"/>
    <cellStyle name="Calculation 4 2 2 3 2 3 3" xfId="27183"/>
    <cellStyle name="Calculation 4 2 2 3 2 4" xfId="9263"/>
    <cellStyle name="Calculation 4 2 2 3 2 4 2" xfId="21297"/>
    <cellStyle name="Calculation 4 2 2 3 2 4 2 2" xfId="45497"/>
    <cellStyle name="Calculation 4 2 2 3 2 4 3" xfId="33464"/>
    <cellStyle name="Calculation 4 2 2 3 2 5" xfId="11339"/>
    <cellStyle name="Calculation 4 2 2 3 2 5 2" xfId="23282"/>
    <cellStyle name="Calculation 4 2 2 3 2 5 2 2" xfId="47482"/>
    <cellStyle name="Calculation 4 2 2 3 2 5 3" xfId="35540"/>
    <cellStyle name="Calculation 4 2 2 3 2 6" xfId="13127"/>
    <cellStyle name="Calculation 4 2 2 3 2 6 2" xfId="24849"/>
    <cellStyle name="Calculation 4 2 2 3 2 6 2 2" xfId="49049"/>
    <cellStyle name="Calculation 4 2 2 3 2 6 3" xfId="37328"/>
    <cellStyle name="Calculation 4 2 2 3 2 7" xfId="14694"/>
    <cellStyle name="Calculation 4 2 2 3 2 7 2" xfId="38895"/>
    <cellStyle name="Calculation 4 2 2 3 2 8" xfId="26919"/>
    <cellStyle name="Calculation 4 2 2 3 3" xfId="2051"/>
    <cellStyle name="Calculation 4 2 2 3 3 2" xfId="4709"/>
    <cellStyle name="Calculation 4 2 2 3 3 2 2" xfId="16810"/>
    <cellStyle name="Calculation 4 2 2 3 3 2 2 2" xfId="41010"/>
    <cellStyle name="Calculation 4 2 2 3 3 2 3" xfId="28910"/>
    <cellStyle name="Calculation 4 2 2 3 3 3" xfId="5652"/>
    <cellStyle name="Calculation 4 2 2 3 3 3 2" xfId="17753"/>
    <cellStyle name="Calculation 4 2 2 3 3 3 2 2" xfId="41953"/>
    <cellStyle name="Calculation 4 2 2 3 3 3 3" xfId="29853"/>
    <cellStyle name="Calculation 4 2 2 3 3 4" xfId="8677"/>
    <cellStyle name="Calculation 4 2 2 3 3 4 2" xfId="20713"/>
    <cellStyle name="Calculation 4 2 2 3 3 4 2 2" xfId="44913"/>
    <cellStyle name="Calculation 4 2 2 3 3 4 3" xfId="32878"/>
    <cellStyle name="Calculation 4 2 2 3 3 5" xfId="10767"/>
    <cellStyle name="Calculation 4 2 2 3 3 5 2" xfId="22730"/>
    <cellStyle name="Calculation 4 2 2 3 3 5 2 2" xfId="46930"/>
    <cellStyle name="Calculation 4 2 2 3 3 5 3" xfId="34968"/>
    <cellStyle name="Calculation 4 2 2 3 3 6" xfId="12575"/>
    <cellStyle name="Calculation 4 2 2 3 3 6 2" xfId="24322"/>
    <cellStyle name="Calculation 4 2 2 3 3 6 2 2" xfId="48522"/>
    <cellStyle name="Calculation 4 2 2 3 3 6 3" xfId="36776"/>
    <cellStyle name="Calculation 4 2 2 3 3 7" xfId="14167"/>
    <cellStyle name="Calculation 4 2 2 3 3 7 2" xfId="38368"/>
    <cellStyle name="Calculation 4 2 2 3 3 8" xfId="26336"/>
    <cellStyle name="Calculation 4 2 2 3 4" xfId="3804"/>
    <cellStyle name="Calculation 4 2 2 3 4 2" xfId="15906"/>
    <cellStyle name="Calculation 4 2 2 3 4 2 2" xfId="40106"/>
    <cellStyle name="Calculation 4 2 2 3 4 3" xfId="28006"/>
    <cellStyle name="Calculation 4 2 2 3 5" xfId="5428"/>
    <cellStyle name="Calculation 4 2 2 3 5 2" xfId="17529"/>
    <cellStyle name="Calculation 4 2 2 3 5 2 2" xfId="41729"/>
    <cellStyle name="Calculation 4 2 2 3 5 3" xfId="29629"/>
    <cellStyle name="Calculation 4 2 2 3 6" xfId="7715"/>
    <cellStyle name="Calculation 4 2 2 3 6 2" xfId="19776"/>
    <cellStyle name="Calculation 4 2 2 3 6 2 2" xfId="43976"/>
    <cellStyle name="Calculation 4 2 2 3 6 3" xfId="31916"/>
    <cellStyle name="Calculation 4 2 2 3 7" xfId="9831"/>
    <cellStyle name="Calculation 4 2 2 3 7 2" xfId="21865"/>
    <cellStyle name="Calculation 4 2 2 3 7 2 2" xfId="46065"/>
    <cellStyle name="Calculation 4 2 2 3 7 3" xfId="34032"/>
    <cellStyle name="Calculation 4 2 2 3 8" xfId="11710"/>
    <cellStyle name="Calculation 4 2 2 3 8 2" xfId="23639"/>
    <cellStyle name="Calculation 4 2 2 3 8 2 2" xfId="47839"/>
    <cellStyle name="Calculation 4 2 2 3 8 3" xfId="35911"/>
    <cellStyle name="Calculation 4 2 2 3 9" xfId="13484"/>
    <cellStyle name="Calculation 4 2 2 3 9 2" xfId="37685"/>
    <cellStyle name="Calculation 4 2 2 4" xfId="1212"/>
    <cellStyle name="Calculation 4 2 2 4 2" xfId="3937"/>
    <cellStyle name="Calculation 4 2 2 4 2 2" xfId="16039"/>
    <cellStyle name="Calculation 4 2 2 4 2 2 2" xfId="40239"/>
    <cellStyle name="Calculation 4 2 2 4 2 3" xfId="28139"/>
    <cellStyle name="Calculation 4 2 2 4 3" xfId="4072"/>
    <cellStyle name="Calculation 4 2 2 4 3 2" xfId="16174"/>
    <cellStyle name="Calculation 4 2 2 4 3 2 2" xfId="40374"/>
    <cellStyle name="Calculation 4 2 2 4 3 3" xfId="28274"/>
    <cellStyle name="Calculation 4 2 2 4 4" xfId="7848"/>
    <cellStyle name="Calculation 4 2 2 4 4 2" xfId="19909"/>
    <cellStyle name="Calculation 4 2 2 4 4 2 2" xfId="44109"/>
    <cellStyle name="Calculation 4 2 2 4 4 3" xfId="32049"/>
    <cellStyle name="Calculation 4 2 2 4 5" xfId="9964"/>
    <cellStyle name="Calculation 4 2 2 4 5 2" xfId="21998"/>
    <cellStyle name="Calculation 4 2 2 4 5 2 2" xfId="46198"/>
    <cellStyle name="Calculation 4 2 2 4 5 3" xfId="34165"/>
    <cellStyle name="Calculation 4 2 2 4 6" xfId="11843"/>
    <cellStyle name="Calculation 4 2 2 4 6 2" xfId="23772"/>
    <cellStyle name="Calculation 4 2 2 4 6 2 2" xfId="47972"/>
    <cellStyle name="Calculation 4 2 2 4 6 3" xfId="36044"/>
    <cellStyle name="Calculation 4 2 2 4 7" xfId="13617"/>
    <cellStyle name="Calculation 4 2 2 4 7 2" xfId="37818"/>
    <cellStyle name="Calculation 4 2 2 4 8" xfId="25730"/>
    <cellStyle name="Calculation 4 2 2 5" xfId="3290"/>
    <cellStyle name="Calculation 4 2 2 5 2" xfId="15392"/>
    <cellStyle name="Calculation 4 2 2 5 2 2" xfId="39592"/>
    <cellStyle name="Calculation 4 2 2 5 3" xfId="27492"/>
    <cellStyle name="Calculation 4 2 2 6" xfId="6104"/>
    <cellStyle name="Calculation 4 2 2 6 2" xfId="18205"/>
    <cellStyle name="Calculation 4 2 2 6 2 2" xfId="42405"/>
    <cellStyle name="Calculation 4 2 2 6 3" xfId="30305"/>
    <cellStyle name="Calculation 4 2 2 7" xfId="7191"/>
    <cellStyle name="Calculation 4 2 2 7 2" xfId="19252"/>
    <cellStyle name="Calculation 4 2 2 7 2 2" xfId="43452"/>
    <cellStyle name="Calculation 4 2 2 7 3" xfId="31392"/>
    <cellStyle name="Calculation 4 2 2 8" xfId="6852"/>
    <cellStyle name="Calculation 4 2 2 8 2" xfId="18953"/>
    <cellStyle name="Calculation 4 2 2 8 2 2" xfId="43153"/>
    <cellStyle name="Calculation 4 2 2 8 3" xfId="31053"/>
    <cellStyle name="Calculation 4 2 2 9" xfId="11428"/>
    <cellStyle name="Calculation 4 2 2 9 2" xfId="23366"/>
    <cellStyle name="Calculation 4 2 2 9 2 2" xfId="47566"/>
    <cellStyle name="Calculation 4 2 2 9 3" xfId="35629"/>
    <cellStyle name="Calculation 4 2 3" xfId="696"/>
    <cellStyle name="Calculation 4 2 3 10" xfId="25214"/>
    <cellStyle name="Calculation 4 2 3 2" xfId="2266"/>
    <cellStyle name="Calculation 4 2 3 2 2" xfId="4918"/>
    <cellStyle name="Calculation 4 2 3 2 2 2" xfId="17019"/>
    <cellStyle name="Calculation 4 2 3 2 2 2 2" xfId="41219"/>
    <cellStyle name="Calculation 4 2 3 2 2 3" xfId="29119"/>
    <cellStyle name="Calculation 4 2 3 2 3" xfId="5095"/>
    <cellStyle name="Calculation 4 2 3 2 3 2" xfId="17196"/>
    <cellStyle name="Calculation 4 2 3 2 3 2 2" xfId="41396"/>
    <cellStyle name="Calculation 4 2 3 2 3 3" xfId="29296"/>
    <cellStyle name="Calculation 4 2 3 2 4" xfId="8892"/>
    <cellStyle name="Calculation 4 2 3 2 4 2" xfId="20926"/>
    <cellStyle name="Calculation 4 2 3 2 4 2 2" xfId="45126"/>
    <cellStyle name="Calculation 4 2 3 2 4 3" xfId="33093"/>
    <cellStyle name="Calculation 4 2 3 2 5" xfId="10968"/>
    <cellStyle name="Calculation 4 2 3 2 5 2" xfId="22911"/>
    <cellStyle name="Calculation 4 2 3 2 5 2 2" xfId="47111"/>
    <cellStyle name="Calculation 4 2 3 2 5 3" xfId="35169"/>
    <cellStyle name="Calculation 4 2 3 2 6" xfId="12756"/>
    <cellStyle name="Calculation 4 2 3 2 6 2" xfId="24478"/>
    <cellStyle name="Calculation 4 2 3 2 6 2 2" xfId="48678"/>
    <cellStyle name="Calculation 4 2 3 2 6 3" xfId="36957"/>
    <cellStyle name="Calculation 4 2 3 2 7" xfId="14323"/>
    <cellStyle name="Calculation 4 2 3 2 7 2" xfId="38524"/>
    <cellStyle name="Calculation 4 2 3 2 8" xfId="26548"/>
    <cellStyle name="Calculation 4 2 3 3" xfId="1680"/>
    <cellStyle name="Calculation 4 2 3 3 2" xfId="4342"/>
    <cellStyle name="Calculation 4 2 3 3 2 2" xfId="16443"/>
    <cellStyle name="Calculation 4 2 3 3 2 2 2" xfId="40643"/>
    <cellStyle name="Calculation 4 2 3 3 2 3" xfId="28543"/>
    <cellStyle name="Calculation 4 2 3 3 3" xfId="5989"/>
    <cellStyle name="Calculation 4 2 3 3 3 2" xfId="18090"/>
    <cellStyle name="Calculation 4 2 3 3 3 2 2" xfId="42290"/>
    <cellStyle name="Calculation 4 2 3 3 3 3" xfId="30190"/>
    <cellStyle name="Calculation 4 2 3 3 4" xfId="8306"/>
    <cellStyle name="Calculation 4 2 3 3 4 2" xfId="20342"/>
    <cellStyle name="Calculation 4 2 3 3 4 2 2" xfId="44542"/>
    <cellStyle name="Calculation 4 2 3 3 4 3" xfId="32507"/>
    <cellStyle name="Calculation 4 2 3 3 5" xfId="10396"/>
    <cellStyle name="Calculation 4 2 3 3 5 2" xfId="22359"/>
    <cellStyle name="Calculation 4 2 3 3 5 2 2" xfId="46559"/>
    <cellStyle name="Calculation 4 2 3 3 5 3" xfId="34597"/>
    <cellStyle name="Calculation 4 2 3 3 6" xfId="12204"/>
    <cellStyle name="Calculation 4 2 3 3 6 2" xfId="23951"/>
    <cellStyle name="Calculation 4 2 3 3 6 2 2" xfId="48151"/>
    <cellStyle name="Calculation 4 2 3 3 6 3" xfId="36405"/>
    <cellStyle name="Calculation 4 2 3 3 7" xfId="13796"/>
    <cellStyle name="Calculation 4 2 3 3 7 2" xfId="37997"/>
    <cellStyle name="Calculation 4 2 3 3 8" xfId="25965"/>
    <cellStyle name="Calculation 4 2 3 4" xfId="3429"/>
    <cellStyle name="Calculation 4 2 3 4 2" xfId="15531"/>
    <cellStyle name="Calculation 4 2 3 4 2 2" xfId="39731"/>
    <cellStyle name="Calculation 4 2 3 4 3" xfId="27631"/>
    <cellStyle name="Calculation 4 2 3 5" xfId="4071"/>
    <cellStyle name="Calculation 4 2 3 5 2" xfId="16173"/>
    <cellStyle name="Calculation 4 2 3 5 2 2" xfId="40373"/>
    <cellStyle name="Calculation 4 2 3 5 3" xfId="28273"/>
    <cellStyle name="Calculation 4 2 3 6" xfId="7332"/>
    <cellStyle name="Calculation 4 2 3 6 2" xfId="19393"/>
    <cellStyle name="Calculation 4 2 3 6 2 2" xfId="43593"/>
    <cellStyle name="Calculation 4 2 3 6 3" xfId="31533"/>
    <cellStyle name="Calculation 4 2 3 7" xfId="9448"/>
    <cellStyle name="Calculation 4 2 3 7 2" xfId="21482"/>
    <cellStyle name="Calculation 4 2 3 7 2 2" xfId="45682"/>
    <cellStyle name="Calculation 4 2 3 7 3" xfId="33649"/>
    <cellStyle name="Calculation 4 2 3 8" xfId="8002"/>
    <cellStyle name="Calculation 4 2 3 8 2" xfId="20056"/>
    <cellStyle name="Calculation 4 2 3 8 2 2" xfId="44256"/>
    <cellStyle name="Calculation 4 2 3 8 3" xfId="32203"/>
    <cellStyle name="Calculation 4 2 3 9" xfId="10876"/>
    <cellStyle name="Calculation 4 2 3 9 2" xfId="35077"/>
    <cellStyle name="Calculation 4 2 4" xfId="652"/>
    <cellStyle name="Calculation 4 2 4 10" xfId="25170"/>
    <cellStyle name="Calculation 4 2 4 2" xfId="2222"/>
    <cellStyle name="Calculation 4 2 4 2 2" xfId="4875"/>
    <cellStyle name="Calculation 4 2 4 2 2 2" xfId="16976"/>
    <cellStyle name="Calculation 4 2 4 2 2 2 2" xfId="41176"/>
    <cellStyle name="Calculation 4 2 4 2 2 3" xfId="29076"/>
    <cellStyle name="Calculation 4 2 4 2 3" xfId="6707"/>
    <cellStyle name="Calculation 4 2 4 2 3 2" xfId="18808"/>
    <cellStyle name="Calculation 4 2 4 2 3 2 2" xfId="43008"/>
    <cellStyle name="Calculation 4 2 4 2 3 3" xfId="30908"/>
    <cellStyle name="Calculation 4 2 4 2 4" xfId="8848"/>
    <cellStyle name="Calculation 4 2 4 2 4 2" xfId="20882"/>
    <cellStyle name="Calculation 4 2 4 2 4 2 2" xfId="45082"/>
    <cellStyle name="Calculation 4 2 4 2 4 3" xfId="33049"/>
    <cellStyle name="Calculation 4 2 4 2 5" xfId="10924"/>
    <cellStyle name="Calculation 4 2 4 2 5 2" xfId="22867"/>
    <cellStyle name="Calculation 4 2 4 2 5 2 2" xfId="47067"/>
    <cellStyle name="Calculation 4 2 4 2 5 3" xfId="35125"/>
    <cellStyle name="Calculation 4 2 4 2 6" xfId="12712"/>
    <cellStyle name="Calculation 4 2 4 2 6 2" xfId="24434"/>
    <cellStyle name="Calculation 4 2 4 2 6 2 2" xfId="48634"/>
    <cellStyle name="Calculation 4 2 4 2 6 3" xfId="36913"/>
    <cellStyle name="Calculation 4 2 4 2 7" xfId="14279"/>
    <cellStyle name="Calculation 4 2 4 2 7 2" xfId="38480"/>
    <cellStyle name="Calculation 4 2 4 2 8" xfId="26504"/>
    <cellStyle name="Calculation 4 2 4 3" xfId="1636"/>
    <cellStyle name="Calculation 4 2 4 3 2" xfId="4298"/>
    <cellStyle name="Calculation 4 2 4 3 2 2" xfId="16399"/>
    <cellStyle name="Calculation 4 2 4 3 2 2 2" xfId="40599"/>
    <cellStyle name="Calculation 4 2 4 3 2 3" xfId="28499"/>
    <cellStyle name="Calculation 4 2 4 3 3" xfId="6095"/>
    <cellStyle name="Calculation 4 2 4 3 3 2" xfId="18196"/>
    <cellStyle name="Calculation 4 2 4 3 3 2 2" xfId="42396"/>
    <cellStyle name="Calculation 4 2 4 3 3 3" xfId="30296"/>
    <cellStyle name="Calculation 4 2 4 3 4" xfId="8262"/>
    <cellStyle name="Calculation 4 2 4 3 4 2" xfId="20298"/>
    <cellStyle name="Calculation 4 2 4 3 4 2 2" xfId="44498"/>
    <cellStyle name="Calculation 4 2 4 3 4 3" xfId="32463"/>
    <cellStyle name="Calculation 4 2 4 3 5" xfId="10352"/>
    <cellStyle name="Calculation 4 2 4 3 5 2" xfId="22315"/>
    <cellStyle name="Calculation 4 2 4 3 5 2 2" xfId="46515"/>
    <cellStyle name="Calculation 4 2 4 3 5 3" xfId="34553"/>
    <cellStyle name="Calculation 4 2 4 3 6" xfId="12160"/>
    <cellStyle name="Calculation 4 2 4 3 6 2" xfId="23907"/>
    <cellStyle name="Calculation 4 2 4 3 6 2 2" xfId="48107"/>
    <cellStyle name="Calculation 4 2 4 3 6 3" xfId="36361"/>
    <cellStyle name="Calculation 4 2 4 3 7" xfId="13752"/>
    <cellStyle name="Calculation 4 2 4 3 7 2" xfId="37953"/>
    <cellStyle name="Calculation 4 2 4 3 8" xfId="25921"/>
    <cellStyle name="Calculation 4 2 4 4" xfId="3386"/>
    <cellStyle name="Calculation 4 2 4 4 2" xfId="15488"/>
    <cellStyle name="Calculation 4 2 4 4 2 2" xfId="39688"/>
    <cellStyle name="Calculation 4 2 4 4 3" xfId="27588"/>
    <cellStyle name="Calculation 4 2 4 5" xfId="4222"/>
    <cellStyle name="Calculation 4 2 4 5 2" xfId="16324"/>
    <cellStyle name="Calculation 4 2 4 5 2 2" xfId="40524"/>
    <cellStyle name="Calculation 4 2 4 5 3" xfId="28424"/>
    <cellStyle name="Calculation 4 2 4 6" xfId="7288"/>
    <cellStyle name="Calculation 4 2 4 6 2" xfId="19349"/>
    <cellStyle name="Calculation 4 2 4 6 2 2" xfId="43549"/>
    <cellStyle name="Calculation 4 2 4 6 3" xfId="31489"/>
    <cellStyle name="Calculation 4 2 4 7" xfId="9404"/>
    <cellStyle name="Calculation 4 2 4 7 2" xfId="21438"/>
    <cellStyle name="Calculation 4 2 4 7 2 2" xfId="45638"/>
    <cellStyle name="Calculation 4 2 4 7 3" xfId="33605"/>
    <cellStyle name="Calculation 4 2 4 8" xfId="6818"/>
    <cellStyle name="Calculation 4 2 4 8 2" xfId="18919"/>
    <cellStyle name="Calculation 4 2 4 8 2 2" xfId="43119"/>
    <cellStyle name="Calculation 4 2 4 8 3" xfId="31019"/>
    <cellStyle name="Calculation 4 2 4 9" xfId="10128"/>
    <cellStyle name="Calculation 4 2 4 9 2" xfId="34329"/>
    <cellStyle name="Calculation 4 2 5" xfId="980"/>
    <cellStyle name="Calculation 4 2 5 10" xfId="25498"/>
    <cellStyle name="Calculation 4 2 5 2" xfId="2538"/>
    <cellStyle name="Calculation 4 2 5 2 2" xfId="5187"/>
    <cellStyle name="Calculation 4 2 5 2 2 2" xfId="17288"/>
    <cellStyle name="Calculation 4 2 5 2 2 2 2" xfId="41488"/>
    <cellStyle name="Calculation 4 2 5 2 2 3" xfId="29388"/>
    <cellStyle name="Calculation 4 2 5 2 3" xfId="4073"/>
    <cellStyle name="Calculation 4 2 5 2 3 2" xfId="16175"/>
    <cellStyle name="Calculation 4 2 5 2 3 2 2" xfId="40375"/>
    <cellStyle name="Calculation 4 2 5 2 3 3" xfId="28275"/>
    <cellStyle name="Calculation 4 2 5 2 4" xfId="9164"/>
    <cellStyle name="Calculation 4 2 5 2 4 2" xfId="21198"/>
    <cellStyle name="Calculation 4 2 5 2 4 2 2" xfId="45398"/>
    <cellStyle name="Calculation 4 2 5 2 4 3" xfId="33365"/>
    <cellStyle name="Calculation 4 2 5 2 5" xfId="11240"/>
    <cellStyle name="Calculation 4 2 5 2 5 2" xfId="23183"/>
    <cellStyle name="Calculation 4 2 5 2 5 2 2" xfId="47383"/>
    <cellStyle name="Calculation 4 2 5 2 5 3" xfId="35441"/>
    <cellStyle name="Calculation 4 2 5 2 6" xfId="13028"/>
    <cellStyle name="Calculation 4 2 5 2 6 2" xfId="24750"/>
    <cellStyle name="Calculation 4 2 5 2 6 2 2" xfId="48950"/>
    <cellStyle name="Calculation 4 2 5 2 6 3" xfId="37229"/>
    <cellStyle name="Calculation 4 2 5 2 7" xfId="14595"/>
    <cellStyle name="Calculation 4 2 5 2 7 2" xfId="38796"/>
    <cellStyle name="Calculation 4 2 5 2 8" xfId="26820"/>
    <cellStyle name="Calculation 4 2 5 3" xfId="1952"/>
    <cellStyle name="Calculation 4 2 5 3 2" xfId="4611"/>
    <cellStyle name="Calculation 4 2 5 3 2 2" xfId="16712"/>
    <cellStyle name="Calculation 4 2 5 3 2 2 2" xfId="40912"/>
    <cellStyle name="Calculation 4 2 5 3 2 3" xfId="28812"/>
    <cellStyle name="Calculation 4 2 5 3 3" xfId="5781"/>
    <cellStyle name="Calculation 4 2 5 3 3 2" xfId="17882"/>
    <cellStyle name="Calculation 4 2 5 3 3 2 2" xfId="42082"/>
    <cellStyle name="Calculation 4 2 5 3 3 3" xfId="29982"/>
    <cellStyle name="Calculation 4 2 5 3 4" xfId="8578"/>
    <cellStyle name="Calculation 4 2 5 3 4 2" xfId="20614"/>
    <cellStyle name="Calculation 4 2 5 3 4 2 2" xfId="44814"/>
    <cellStyle name="Calculation 4 2 5 3 4 3" xfId="32779"/>
    <cellStyle name="Calculation 4 2 5 3 5" xfId="10668"/>
    <cellStyle name="Calculation 4 2 5 3 5 2" xfId="22631"/>
    <cellStyle name="Calculation 4 2 5 3 5 2 2" xfId="46831"/>
    <cellStyle name="Calculation 4 2 5 3 5 3" xfId="34869"/>
    <cellStyle name="Calculation 4 2 5 3 6" xfId="12476"/>
    <cellStyle name="Calculation 4 2 5 3 6 2" xfId="24223"/>
    <cellStyle name="Calculation 4 2 5 3 6 2 2" xfId="48423"/>
    <cellStyle name="Calculation 4 2 5 3 6 3" xfId="36677"/>
    <cellStyle name="Calculation 4 2 5 3 7" xfId="14068"/>
    <cellStyle name="Calculation 4 2 5 3 7 2" xfId="38269"/>
    <cellStyle name="Calculation 4 2 5 3 8" xfId="26237"/>
    <cellStyle name="Calculation 4 2 5 4" xfId="3707"/>
    <cellStyle name="Calculation 4 2 5 4 2" xfId="15809"/>
    <cellStyle name="Calculation 4 2 5 4 2 2" xfId="40009"/>
    <cellStyle name="Calculation 4 2 5 4 3" xfId="27909"/>
    <cellStyle name="Calculation 4 2 5 5" xfId="6182"/>
    <cellStyle name="Calculation 4 2 5 5 2" xfId="18283"/>
    <cellStyle name="Calculation 4 2 5 5 2 2" xfId="42483"/>
    <cellStyle name="Calculation 4 2 5 5 3" xfId="30383"/>
    <cellStyle name="Calculation 4 2 5 6" xfId="7616"/>
    <cellStyle name="Calculation 4 2 5 6 2" xfId="19677"/>
    <cellStyle name="Calculation 4 2 5 6 2 2" xfId="43877"/>
    <cellStyle name="Calculation 4 2 5 6 3" xfId="31817"/>
    <cellStyle name="Calculation 4 2 5 7" xfId="9732"/>
    <cellStyle name="Calculation 4 2 5 7 2" xfId="21766"/>
    <cellStyle name="Calculation 4 2 5 7 2 2" xfId="45966"/>
    <cellStyle name="Calculation 4 2 5 7 3" xfId="33933"/>
    <cellStyle name="Calculation 4 2 5 8" xfId="11611"/>
    <cellStyle name="Calculation 4 2 5 8 2" xfId="23540"/>
    <cellStyle name="Calculation 4 2 5 8 2 2" xfId="47740"/>
    <cellStyle name="Calculation 4 2 5 8 3" xfId="35812"/>
    <cellStyle name="Calculation 4 2 5 9" xfId="13385"/>
    <cellStyle name="Calculation 4 2 5 9 2" xfId="37586"/>
    <cellStyle name="Calculation 4 2 6" xfId="938"/>
    <cellStyle name="Calculation 4 2 6 2" xfId="3666"/>
    <cellStyle name="Calculation 4 2 6 2 2" xfId="15768"/>
    <cellStyle name="Calculation 4 2 6 2 2 2" xfId="39968"/>
    <cellStyle name="Calculation 4 2 6 2 3" xfId="27868"/>
    <cellStyle name="Calculation 4 2 6 3" xfId="6193"/>
    <cellStyle name="Calculation 4 2 6 3 2" xfId="18294"/>
    <cellStyle name="Calculation 4 2 6 3 2 2" xfId="42494"/>
    <cellStyle name="Calculation 4 2 6 3 3" xfId="30394"/>
    <cellStyle name="Calculation 4 2 6 4" xfId="7574"/>
    <cellStyle name="Calculation 4 2 6 4 2" xfId="19635"/>
    <cellStyle name="Calculation 4 2 6 4 2 2" xfId="43835"/>
    <cellStyle name="Calculation 4 2 6 4 3" xfId="31775"/>
    <cellStyle name="Calculation 4 2 6 5" xfId="9690"/>
    <cellStyle name="Calculation 4 2 6 5 2" xfId="21724"/>
    <cellStyle name="Calculation 4 2 6 5 2 2" xfId="45924"/>
    <cellStyle name="Calculation 4 2 6 5 3" xfId="33891"/>
    <cellStyle name="Calculation 4 2 6 6" xfId="11569"/>
    <cellStyle name="Calculation 4 2 6 6 2" xfId="23498"/>
    <cellStyle name="Calculation 4 2 6 6 2 2" xfId="47698"/>
    <cellStyle name="Calculation 4 2 6 6 3" xfId="35770"/>
    <cellStyle name="Calculation 4 2 6 7" xfId="13343"/>
    <cellStyle name="Calculation 4 2 6 7 2" xfId="37544"/>
    <cellStyle name="Calculation 4 2 6 8" xfId="25456"/>
    <cellStyle name="Calculation 4 2 7" xfId="3150"/>
    <cellStyle name="Calculation 4 2 7 2" xfId="15252"/>
    <cellStyle name="Calculation 4 2 7 2 2" xfId="39452"/>
    <cellStyle name="Calculation 4 2 7 3" xfId="27352"/>
    <cellStyle name="Calculation 4 2 8" xfId="6400"/>
    <cellStyle name="Calculation 4 2 8 2" xfId="18501"/>
    <cellStyle name="Calculation 4 2 8 2 2" xfId="42701"/>
    <cellStyle name="Calculation 4 2 8 3" xfId="30601"/>
    <cellStyle name="Calculation 4 2 9" xfId="7034"/>
    <cellStyle name="Calculation 4 2 9 2" xfId="19115"/>
    <cellStyle name="Calculation 4 2 9 2 2" xfId="43315"/>
    <cellStyle name="Calculation 4 2 9 3" xfId="31235"/>
    <cellStyle name="Calculation 4 3" xfId="388"/>
    <cellStyle name="Calculation 4 3 10" xfId="8096"/>
    <cellStyle name="Calculation 4 3 10 2" xfId="20145"/>
    <cellStyle name="Calculation 4 3 10 2 2" xfId="44345"/>
    <cellStyle name="Calculation 4 3 10 3" xfId="32297"/>
    <cellStyle name="Calculation 4 3 11" xfId="10123"/>
    <cellStyle name="Calculation 4 3 11 2" xfId="22143"/>
    <cellStyle name="Calculation 4 3 11 2 2" xfId="46343"/>
    <cellStyle name="Calculation 4 3 11 3" xfId="34324"/>
    <cellStyle name="Calculation 4 3 12" xfId="11988"/>
    <cellStyle name="Calculation 4 3 12 2" xfId="36189"/>
    <cellStyle name="Calculation 4 3 13" xfId="24968"/>
    <cellStyle name="Calculation 4 3 2" xfId="549"/>
    <cellStyle name="Calculation 4 3 2 10" xfId="13223"/>
    <cellStyle name="Calculation 4 3 2 10 2" xfId="37424"/>
    <cellStyle name="Calculation 4 3 2 11" xfId="25067"/>
    <cellStyle name="Calculation 4 3 2 2" xfId="850"/>
    <cellStyle name="Calculation 4 3 2 2 10" xfId="25368"/>
    <cellStyle name="Calculation 4 3 2 2 2" xfId="2420"/>
    <cellStyle name="Calculation 4 3 2 2 2 2" xfId="5070"/>
    <cellStyle name="Calculation 4 3 2 2 2 2 2" xfId="17171"/>
    <cellStyle name="Calculation 4 3 2 2 2 2 2 2" xfId="41371"/>
    <cellStyle name="Calculation 4 3 2 2 2 2 3" xfId="29271"/>
    <cellStyle name="Calculation 4 3 2 2 2 3" xfId="6419"/>
    <cellStyle name="Calculation 4 3 2 2 2 3 2" xfId="18520"/>
    <cellStyle name="Calculation 4 3 2 2 2 3 2 2" xfId="42720"/>
    <cellStyle name="Calculation 4 3 2 2 2 3 3" xfId="30620"/>
    <cellStyle name="Calculation 4 3 2 2 2 4" xfId="9046"/>
    <cellStyle name="Calculation 4 3 2 2 2 4 2" xfId="21080"/>
    <cellStyle name="Calculation 4 3 2 2 2 4 2 2" xfId="45280"/>
    <cellStyle name="Calculation 4 3 2 2 2 4 3" xfId="33247"/>
    <cellStyle name="Calculation 4 3 2 2 2 5" xfId="11122"/>
    <cellStyle name="Calculation 4 3 2 2 2 5 2" xfId="23065"/>
    <cellStyle name="Calculation 4 3 2 2 2 5 2 2" xfId="47265"/>
    <cellStyle name="Calculation 4 3 2 2 2 5 3" xfId="35323"/>
    <cellStyle name="Calculation 4 3 2 2 2 6" xfId="12910"/>
    <cellStyle name="Calculation 4 3 2 2 2 6 2" xfId="24632"/>
    <cellStyle name="Calculation 4 3 2 2 2 6 2 2" xfId="48832"/>
    <cellStyle name="Calculation 4 3 2 2 2 6 3" xfId="37111"/>
    <cellStyle name="Calculation 4 3 2 2 2 7" xfId="14477"/>
    <cellStyle name="Calculation 4 3 2 2 2 7 2" xfId="38678"/>
    <cellStyle name="Calculation 4 3 2 2 2 8" xfId="26702"/>
    <cellStyle name="Calculation 4 3 2 2 3" xfId="1834"/>
    <cellStyle name="Calculation 4 3 2 2 3 2" xfId="4494"/>
    <cellStyle name="Calculation 4 3 2 2 3 2 2" xfId="16595"/>
    <cellStyle name="Calculation 4 3 2 2 3 2 2 2" xfId="40795"/>
    <cellStyle name="Calculation 4 3 2 2 3 2 3" xfId="28695"/>
    <cellStyle name="Calculation 4 3 2 2 3 3" xfId="5062"/>
    <cellStyle name="Calculation 4 3 2 2 3 3 2" xfId="17163"/>
    <cellStyle name="Calculation 4 3 2 2 3 3 2 2" xfId="41363"/>
    <cellStyle name="Calculation 4 3 2 2 3 3 3" xfId="29263"/>
    <cellStyle name="Calculation 4 3 2 2 3 4" xfId="8460"/>
    <cellStyle name="Calculation 4 3 2 2 3 4 2" xfId="20496"/>
    <cellStyle name="Calculation 4 3 2 2 3 4 2 2" xfId="44696"/>
    <cellStyle name="Calculation 4 3 2 2 3 4 3" xfId="32661"/>
    <cellStyle name="Calculation 4 3 2 2 3 5" xfId="10550"/>
    <cellStyle name="Calculation 4 3 2 2 3 5 2" xfId="22513"/>
    <cellStyle name="Calculation 4 3 2 2 3 5 2 2" xfId="46713"/>
    <cellStyle name="Calculation 4 3 2 2 3 5 3" xfId="34751"/>
    <cellStyle name="Calculation 4 3 2 2 3 6" xfId="12358"/>
    <cellStyle name="Calculation 4 3 2 2 3 6 2" xfId="24105"/>
    <cellStyle name="Calculation 4 3 2 2 3 6 2 2" xfId="48305"/>
    <cellStyle name="Calculation 4 3 2 2 3 6 3" xfId="36559"/>
    <cellStyle name="Calculation 4 3 2 2 3 7" xfId="13950"/>
    <cellStyle name="Calculation 4 3 2 2 3 7 2" xfId="38151"/>
    <cellStyle name="Calculation 4 3 2 2 3 8" xfId="26119"/>
    <cellStyle name="Calculation 4 3 2 2 4" xfId="3580"/>
    <cellStyle name="Calculation 4 3 2 2 4 2" xfId="15682"/>
    <cellStyle name="Calculation 4 3 2 2 4 2 2" xfId="39882"/>
    <cellStyle name="Calculation 4 3 2 2 4 3" xfId="27782"/>
    <cellStyle name="Calculation 4 3 2 2 5" xfId="5909"/>
    <cellStyle name="Calculation 4 3 2 2 5 2" xfId="18010"/>
    <cellStyle name="Calculation 4 3 2 2 5 2 2" xfId="42210"/>
    <cellStyle name="Calculation 4 3 2 2 5 3" xfId="30110"/>
    <cellStyle name="Calculation 4 3 2 2 6" xfId="7486"/>
    <cellStyle name="Calculation 4 3 2 2 6 2" xfId="19547"/>
    <cellStyle name="Calculation 4 3 2 2 6 2 2" xfId="43747"/>
    <cellStyle name="Calculation 4 3 2 2 6 3" xfId="31687"/>
    <cellStyle name="Calculation 4 3 2 2 7" xfId="9602"/>
    <cellStyle name="Calculation 4 3 2 2 7 2" xfId="21636"/>
    <cellStyle name="Calculation 4 3 2 2 7 2 2" xfId="45836"/>
    <cellStyle name="Calculation 4 3 2 2 7 3" xfId="33803"/>
    <cellStyle name="Calculation 4 3 2 2 8" xfId="11481"/>
    <cellStyle name="Calculation 4 3 2 2 8 2" xfId="23410"/>
    <cellStyle name="Calculation 4 3 2 2 8 2 2" xfId="47610"/>
    <cellStyle name="Calculation 4 3 2 2 8 3" xfId="35682"/>
    <cellStyle name="Calculation 4 3 2 2 9" xfId="13255"/>
    <cellStyle name="Calculation 4 3 2 2 9 2" xfId="37456"/>
    <cellStyle name="Calculation 4 3 2 3" xfId="1073"/>
    <cellStyle name="Calculation 4 3 2 3 10" xfId="25591"/>
    <cellStyle name="Calculation 4 3 2 3 2" xfId="2631"/>
    <cellStyle name="Calculation 4 3 2 3 2 2" xfId="5277"/>
    <cellStyle name="Calculation 4 3 2 3 2 2 2" xfId="17378"/>
    <cellStyle name="Calculation 4 3 2 3 2 2 2 2" xfId="41578"/>
    <cellStyle name="Calculation 4 3 2 3 2 2 3" xfId="29478"/>
    <cellStyle name="Calculation 4 3 2 3 2 3" xfId="5731"/>
    <cellStyle name="Calculation 4 3 2 3 2 3 2" xfId="17832"/>
    <cellStyle name="Calculation 4 3 2 3 2 3 2 2" xfId="42032"/>
    <cellStyle name="Calculation 4 3 2 3 2 3 3" xfId="29932"/>
    <cellStyle name="Calculation 4 3 2 3 2 4" xfId="9257"/>
    <cellStyle name="Calculation 4 3 2 3 2 4 2" xfId="21291"/>
    <cellStyle name="Calculation 4 3 2 3 2 4 2 2" xfId="45491"/>
    <cellStyle name="Calculation 4 3 2 3 2 4 3" xfId="33458"/>
    <cellStyle name="Calculation 4 3 2 3 2 5" xfId="11333"/>
    <cellStyle name="Calculation 4 3 2 3 2 5 2" xfId="23276"/>
    <cellStyle name="Calculation 4 3 2 3 2 5 2 2" xfId="47476"/>
    <cellStyle name="Calculation 4 3 2 3 2 5 3" xfId="35534"/>
    <cellStyle name="Calculation 4 3 2 3 2 6" xfId="13121"/>
    <cellStyle name="Calculation 4 3 2 3 2 6 2" xfId="24843"/>
    <cellStyle name="Calculation 4 3 2 3 2 6 2 2" xfId="49043"/>
    <cellStyle name="Calculation 4 3 2 3 2 6 3" xfId="37322"/>
    <cellStyle name="Calculation 4 3 2 3 2 7" xfId="14688"/>
    <cellStyle name="Calculation 4 3 2 3 2 7 2" xfId="38889"/>
    <cellStyle name="Calculation 4 3 2 3 2 8" xfId="26913"/>
    <cellStyle name="Calculation 4 3 2 3 3" xfId="2045"/>
    <cellStyle name="Calculation 4 3 2 3 3 2" xfId="4703"/>
    <cellStyle name="Calculation 4 3 2 3 3 2 2" xfId="16804"/>
    <cellStyle name="Calculation 4 3 2 3 3 2 2 2" xfId="41004"/>
    <cellStyle name="Calculation 4 3 2 3 3 2 3" xfId="28904"/>
    <cellStyle name="Calculation 4 3 2 3 3 3" xfId="6201"/>
    <cellStyle name="Calculation 4 3 2 3 3 3 2" xfId="18302"/>
    <cellStyle name="Calculation 4 3 2 3 3 3 2 2" xfId="42502"/>
    <cellStyle name="Calculation 4 3 2 3 3 3 3" xfId="30402"/>
    <cellStyle name="Calculation 4 3 2 3 3 4" xfId="8671"/>
    <cellStyle name="Calculation 4 3 2 3 3 4 2" xfId="20707"/>
    <cellStyle name="Calculation 4 3 2 3 3 4 2 2" xfId="44907"/>
    <cellStyle name="Calculation 4 3 2 3 3 4 3" xfId="32872"/>
    <cellStyle name="Calculation 4 3 2 3 3 5" xfId="10761"/>
    <cellStyle name="Calculation 4 3 2 3 3 5 2" xfId="22724"/>
    <cellStyle name="Calculation 4 3 2 3 3 5 2 2" xfId="46924"/>
    <cellStyle name="Calculation 4 3 2 3 3 5 3" xfId="34962"/>
    <cellStyle name="Calculation 4 3 2 3 3 6" xfId="12569"/>
    <cellStyle name="Calculation 4 3 2 3 3 6 2" xfId="24316"/>
    <cellStyle name="Calculation 4 3 2 3 3 6 2 2" xfId="48516"/>
    <cellStyle name="Calculation 4 3 2 3 3 6 3" xfId="36770"/>
    <cellStyle name="Calculation 4 3 2 3 3 7" xfId="14161"/>
    <cellStyle name="Calculation 4 3 2 3 3 7 2" xfId="38362"/>
    <cellStyle name="Calculation 4 3 2 3 3 8" xfId="26330"/>
    <cellStyle name="Calculation 4 3 2 3 4" xfId="3798"/>
    <cellStyle name="Calculation 4 3 2 3 4 2" xfId="15900"/>
    <cellStyle name="Calculation 4 3 2 3 4 2 2" xfId="40100"/>
    <cellStyle name="Calculation 4 3 2 3 4 3" xfId="28000"/>
    <cellStyle name="Calculation 4 3 2 3 5" xfId="5677"/>
    <cellStyle name="Calculation 4 3 2 3 5 2" xfId="17778"/>
    <cellStyle name="Calculation 4 3 2 3 5 2 2" xfId="41978"/>
    <cellStyle name="Calculation 4 3 2 3 5 3" xfId="29878"/>
    <cellStyle name="Calculation 4 3 2 3 6" xfId="7709"/>
    <cellStyle name="Calculation 4 3 2 3 6 2" xfId="19770"/>
    <cellStyle name="Calculation 4 3 2 3 6 2 2" xfId="43970"/>
    <cellStyle name="Calculation 4 3 2 3 6 3" xfId="31910"/>
    <cellStyle name="Calculation 4 3 2 3 7" xfId="9825"/>
    <cellStyle name="Calculation 4 3 2 3 7 2" xfId="21859"/>
    <cellStyle name="Calculation 4 3 2 3 7 2 2" xfId="46059"/>
    <cellStyle name="Calculation 4 3 2 3 7 3" xfId="34026"/>
    <cellStyle name="Calculation 4 3 2 3 8" xfId="11704"/>
    <cellStyle name="Calculation 4 3 2 3 8 2" xfId="23633"/>
    <cellStyle name="Calculation 4 3 2 3 8 2 2" xfId="47833"/>
    <cellStyle name="Calculation 4 3 2 3 8 3" xfId="35905"/>
    <cellStyle name="Calculation 4 3 2 3 9" xfId="13478"/>
    <cellStyle name="Calculation 4 3 2 3 9 2" xfId="37679"/>
    <cellStyle name="Calculation 4 3 2 4" xfId="1206"/>
    <cellStyle name="Calculation 4 3 2 4 2" xfId="3931"/>
    <cellStyle name="Calculation 4 3 2 4 2 2" xfId="16033"/>
    <cellStyle name="Calculation 4 3 2 4 2 2 2" xfId="40233"/>
    <cellStyle name="Calculation 4 3 2 4 2 3" xfId="28133"/>
    <cellStyle name="Calculation 4 3 2 4 3" xfId="6111"/>
    <cellStyle name="Calculation 4 3 2 4 3 2" xfId="18212"/>
    <cellStyle name="Calculation 4 3 2 4 3 2 2" xfId="42412"/>
    <cellStyle name="Calculation 4 3 2 4 3 3" xfId="30312"/>
    <cellStyle name="Calculation 4 3 2 4 4" xfId="7842"/>
    <cellStyle name="Calculation 4 3 2 4 4 2" xfId="19903"/>
    <cellStyle name="Calculation 4 3 2 4 4 2 2" xfId="44103"/>
    <cellStyle name="Calculation 4 3 2 4 4 3" xfId="32043"/>
    <cellStyle name="Calculation 4 3 2 4 5" xfId="9958"/>
    <cellStyle name="Calculation 4 3 2 4 5 2" xfId="21992"/>
    <cellStyle name="Calculation 4 3 2 4 5 2 2" xfId="46192"/>
    <cellStyle name="Calculation 4 3 2 4 5 3" xfId="34159"/>
    <cellStyle name="Calculation 4 3 2 4 6" xfId="11837"/>
    <cellStyle name="Calculation 4 3 2 4 6 2" xfId="23766"/>
    <cellStyle name="Calculation 4 3 2 4 6 2 2" xfId="47966"/>
    <cellStyle name="Calculation 4 3 2 4 6 3" xfId="36038"/>
    <cellStyle name="Calculation 4 3 2 4 7" xfId="13611"/>
    <cellStyle name="Calculation 4 3 2 4 7 2" xfId="37812"/>
    <cellStyle name="Calculation 4 3 2 4 8" xfId="25724"/>
    <cellStyle name="Calculation 4 3 2 5" xfId="3284"/>
    <cellStyle name="Calculation 4 3 2 5 2" xfId="15386"/>
    <cellStyle name="Calculation 4 3 2 5 2 2" xfId="39586"/>
    <cellStyle name="Calculation 4 3 2 5 3" xfId="27486"/>
    <cellStyle name="Calculation 4 3 2 6" xfId="4105"/>
    <cellStyle name="Calculation 4 3 2 6 2" xfId="16207"/>
    <cellStyle name="Calculation 4 3 2 6 2 2" xfId="40407"/>
    <cellStyle name="Calculation 4 3 2 6 3" xfId="28307"/>
    <cellStyle name="Calculation 4 3 2 7" xfId="7185"/>
    <cellStyle name="Calculation 4 3 2 7 2" xfId="19246"/>
    <cellStyle name="Calculation 4 3 2 7 2 2" xfId="43446"/>
    <cellStyle name="Calculation 4 3 2 7 3" xfId="31386"/>
    <cellStyle name="Calculation 4 3 2 8" xfId="7942"/>
    <cellStyle name="Calculation 4 3 2 8 2" xfId="20003"/>
    <cellStyle name="Calculation 4 3 2 8 2 2" xfId="44203"/>
    <cellStyle name="Calculation 4 3 2 8 3" xfId="32143"/>
    <cellStyle name="Calculation 4 3 2 9" xfId="11445"/>
    <cellStyle name="Calculation 4 3 2 9 2" xfId="23378"/>
    <cellStyle name="Calculation 4 3 2 9 2 2" xfId="47578"/>
    <cellStyle name="Calculation 4 3 2 9 3" xfId="35646"/>
    <cellStyle name="Calculation 4 3 3" xfId="690"/>
    <cellStyle name="Calculation 4 3 3 10" xfId="25208"/>
    <cellStyle name="Calculation 4 3 3 2" xfId="2260"/>
    <cellStyle name="Calculation 4 3 3 2 2" xfId="4912"/>
    <cellStyle name="Calculation 4 3 3 2 2 2" xfId="17013"/>
    <cellStyle name="Calculation 4 3 3 2 2 2 2" xfId="41213"/>
    <cellStyle name="Calculation 4 3 3 2 2 3" xfId="29113"/>
    <cellStyle name="Calculation 4 3 3 2 3" xfId="3419"/>
    <cellStyle name="Calculation 4 3 3 2 3 2" xfId="15521"/>
    <cellStyle name="Calculation 4 3 3 2 3 2 2" xfId="39721"/>
    <cellStyle name="Calculation 4 3 3 2 3 3" xfId="27621"/>
    <cellStyle name="Calculation 4 3 3 2 4" xfId="8886"/>
    <cellStyle name="Calculation 4 3 3 2 4 2" xfId="20920"/>
    <cellStyle name="Calculation 4 3 3 2 4 2 2" xfId="45120"/>
    <cellStyle name="Calculation 4 3 3 2 4 3" xfId="33087"/>
    <cellStyle name="Calculation 4 3 3 2 5" xfId="10962"/>
    <cellStyle name="Calculation 4 3 3 2 5 2" xfId="22905"/>
    <cellStyle name="Calculation 4 3 3 2 5 2 2" xfId="47105"/>
    <cellStyle name="Calculation 4 3 3 2 5 3" xfId="35163"/>
    <cellStyle name="Calculation 4 3 3 2 6" xfId="12750"/>
    <cellStyle name="Calculation 4 3 3 2 6 2" xfId="24472"/>
    <cellStyle name="Calculation 4 3 3 2 6 2 2" xfId="48672"/>
    <cellStyle name="Calculation 4 3 3 2 6 3" xfId="36951"/>
    <cellStyle name="Calculation 4 3 3 2 7" xfId="14317"/>
    <cellStyle name="Calculation 4 3 3 2 7 2" xfId="38518"/>
    <cellStyle name="Calculation 4 3 3 2 8" xfId="26542"/>
    <cellStyle name="Calculation 4 3 3 3" xfId="1674"/>
    <cellStyle name="Calculation 4 3 3 3 2" xfId="4336"/>
    <cellStyle name="Calculation 4 3 3 3 2 2" xfId="16437"/>
    <cellStyle name="Calculation 4 3 3 3 2 2 2" xfId="40637"/>
    <cellStyle name="Calculation 4 3 3 3 2 3" xfId="28537"/>
    <cellStyle name="Calculation 4 3 3 3 3" xfId="4268"/>
    <cellStyle name="Calculation 4 3 3 3 3 2" xfId="16369"/>
    <cellStyle name="Calculation 4 3 3 3 3 2 2" xfId="40569"/>
    <cellStyle name="Calculation 4 3 3 3 3 3" xfId="28469"/>
    <cellStyle name="Calculation 4 3 3 3 4" xfId="8300"/>
    <cellStyle name="Calculation 4 3 3 3 4 2" xfId="20336"/>
    <cellStyle name="Calculation 4 3 3 3 4 2 2" xfId="44536"/>
    <cellStyle name="Calculation 4 3 3 3 4 3" xfId="32501"/>
    <cellStyle name="Calculation 4 3 3 3 5" xfId="10390"/>
    <cellStyle name="Calculation 4 3 3 3 5 2" xfId="22353"/>
    <cellStyle name="Calculation 4 3 3 3 5 2 2" xfId="46553"/>
    <cellStyle name="Calculation 4 3 3 3 5 3" xfId="34591"/>
    <cellStyle name="Calculation 4 3 3 3 6" xfId="12198"/>
    <cellStyle name="Calculation 4 3 3 3 6 2" xfId="23945"/>
    <cellStyle name="Calculation 4 3 3 3 6 2 2" xfId="48145"/>
    <cellStyle name="Calculation 4 3 3 3 6 3" xfId="36399"/>
    <cellStyle name="Calculation 4 3 3 3 7" xfId="13790"/>
    <cellStyle name="Calculation 4 3 3 3 7 2" xfId="37991"/>
    <cellStyle name="Calculation 4 3 3 3 8" xfId="25959"/>
    <cellStyle name="Calculation 4 3 3 4" xfId="3423"/>
    <cellStyle name="Calculation 4 3 3 4 2" xfId="15525"/>
    <cellStyle name="Calculation 4 3 3 4 2 2" xfId="39725"/>
    <cellStyle name="Calculation 4 3 3 4 3" xfId="27625"/>
    <cellStyle name="Calculation 4 3 3 5" xfId="6117"/>
    <cellStyle name="Calculation 4 3 3 5 2" xfId="18218"/>
    <cellStyle name="Calculation 4 3 3 5 2 2" xfId="42418"/>
    <cellStyle name="Calculation 4 3 3 5 3" xfId="30318"/>
    <cellStyle name="Calculation 4 3 3 6" xfId="7326"/>
    <cellStyle name="Calculation 4 3 3 6 2" xfId="19387"/>
    <cellStyle name="Calculation 4 3 3 6 2 2" xfId="43587"/>
    <cellStyle name="Calculation 4 3 3 6 3" xfId="31527"/>
    <cellStyle name="Calculation 4 3 3 7" xfId="9442"/>
    <cellStyle name="Calculation 4 3 3 7 2" xfId="21476"/>
    <cellStyle name="Calculation 4 3 3 7 2 2" xfId="45676"/>
    <cellStyle name="Calculation 4 3 3 7 3" xfId="33643"/>
    <cellStyle name="Calculation 4 3 3 8" xfId="10183"/>
    <cellStyle name="Calculation 4 3 3 8 2" xfId="22193"/>
    <cellStyle name="Calculation 4 3 3 8 2 2" xfId="46393"/>
    <cellStyle name="Calculation 4 3 3 8 3" xfId="34384"/>
    <cellStyle name="Calculation 4 3 3 9" xfId="12038"/>
    <cellStyle name="Calculation 4 3 3 9 2" xfId="36239"/>
    <cellStyle name="Calculation 4 3 4" xfId="663"/>
    <cellStyle name="Calculation 4 3 4 10" xfId="25181"/>
    <cellStyle name="Calculation 4 3 4 2" xfId="2233"/>
    <cellStyle name="Calculation 4 3 4 2 2" xfId="4885"/>
    <cellStyle name="Calculation 4 3 4 2 2 2" xfId="16986"/>
    <cellStyle name="Calculation 4 3 4 2 2 2 2" xfId="41186"/>
    <cellStyle name="Calculation 4 3 4 2 2 3" xfId="29086"/>
    <cellStyle name="Calculation 4 3 4 2 3" xfId="5999"/>
    <cellStyle name="Calculation 4 3 4 2 3 2" xfId="18100"/>
    <cellStyle name="Calculation 4 3 4 2 3 2 2" xfId="42300"/>
    <cellStyle name="Calculation 4 3 4 2 3 3" xfId="30200"/>
    <cellStyle name="Calculation 4 3 4 2 4" xfId="8859"/>
    <cellStyle name="Calculation 4 3 4 2 4 2" xfId="20893"/>
    <cellStyle name="Calculation 4 3 4 2 4 2 2" xfId="45093"/>
    <cellStyle name="Calculation 4 3 4 2 4 3" xfId="33060"/>
    <cellStyle name="Calculation 4 3 4 2 5" xfId="10935"/>
    <cellStyle name="Calculation 4 3 4 2 5 2" xfId="22878"/>
    <cellStyle name="Calculation 4 3 4 2 5 2 2" xfId="47078"/>
    <cellStyle name="Calculation 4 3 4 2 5 3" xfId="35136"/>
    <cellStyle name="Calculation 4 3 4 2 6" xfId="12723"/>
    <cellStyle name="Calculation 4 3 4 2 6 2" xfId="24445"/>
    <cellStyle name="Calculation 4 3 4 2 6 2 2" xfId="48645"/>
    <cellStyle name="Calculation 4 3 4 2 6 3" xfId="36924"/>
    <cellStyle name="Calculation 4 3 4 2 7" xfId="14290"/>
    <cellStyle name="Calculation 4 3 4 2 7 2" xfId="38491"/>
    <cellStyle name="Calculation 4 3 4 2 8" xfId="26515"/>
    <cellStyle name="Calculation 4 3 4 3" xfId="1647"/>
    <cellStyle name="Calculation 4 3 4 3 2" xfId="4309"/>
    <cellStyle name="Calculation 4 3 4 3 2 2" xfId="16410"/>
    <cellStyle name="Calculation 4 3 4 3 2 2 2" xfId="40610"/>
    <cellStyle name="Calculation 4 3 4 3 2 3" xfId="28510"/>
    <cellStyle name="Calculation 4 3 4 3 3" xfId="6073"/>
    <cellStyle name="Calculation 4 3 4 3 3 2" xfId="18174"/>
    <cellStyle name="Calculation 4 3 4 3 3 2 2" xfId="42374"/>
    <cellStyle name="Calculation 4 3 4 3 3 3" xfId="30274"/>
    <cellStyle name="Calculation 4 3 4 3 4" xfId="8273"/>
    <cellStyle name="Calculation 4 3 4 3 4 2" xfId="20309"/>
    <cellStyle name="Calculation 4 3 4 3 4 2 2" xfId="44509"/>
    <cellStyle name="Calculation 4 3 4 3 4 3" xfId="32474"/>
    <cellStyle name="Calculation 4 3 4 3 5" xfId="10363"/>
    <cellStyle name="Calculation 4 3 4 3 5 2" xfId="22326"/>
    <cellStyle name="Calculation 4 3 4 3 5 2 2" xfId="46526"/>
    <cellStyle name="Calculation 4 3 4 3 5 3" xfId="34564"/>
    <cellStyle name="Calculation 4 3 4 3 6" xfId="12171"/>
    <cellStyle name="Calculation 4 3 4 3 6 2" xfId="23918"/>
    <cellStyle name="Calculation 4 3 4 3 6 2 2" xfId="48118"/>
    <cellStyle name="Calculation 4 3 4 3 6 3" xfId="36372"/>
    <cellStyle name="Calculation 4 3 4 3 7" xfId="13763"/>
    <cellStyle name="Calculation 4 3 4 3 7 2" xfId="37964"/>
    <cellStyle name="Calculation 4 3 4 3 8" xfId="25932"/>
    <cellStyle name="Calculation 4 3 4 4" xfId="3396"/>
    <cellStyle name="Calculation 4 3 4 4 2" xfId="15498"/>
    <cellStyle name="Calculation 4 3 4 4 2 2" xfId="39698"/>
    <cellStyle name="Calculation 4 3 4 4 3" xfId="27598"/>
    <cellStyle name="Calculation 4 3 4 5" xfId="6459"/>
    <cellStyle name="Calculation 4 3 4 5 2" xfId="18560"/>
    <cellStyle name="Calculation 4 3 4 5 2 2" xfId="42760"/>
    <cellStyle name="Calculation 4 3 4 5 3" xfId="30660"/>
    <cellStyle name="Calculation 4 3 4 6" xfId="7299"/>
    <cellStyle name="Calculation 4 3 4 6 2" xfId="19360"/>
    <cellStyle name="Calculation 4 3 4 6 2 2" xfId="43560"/>
    <cellStyle name="Calculation 4 3 4 6 3" xfId="31500"/>
    <cellStyle name="Calculation 4 3 4 7" xfId="9415"/>
    <cellStyle name="Calculation 4 3 4 7 2" xfId="21449"/>
    <cellStyle name="Calculation 4 3 4 7 2 2" xfId="45649"/>
    <cellStyle name="Calculation 4 3 4 7 3" xfId="33616"/>
    <cellStyle name="Calculation 4 3 4 8" xfId="10075"/>
    <cellStyle name="Calculation 4 3 4 8 2" xfId="22109"/>
    <cellStyle name="Calculation 4 3 4 8 2 2" xfId="46309"/>
    <cellStyle name="Calculation 4 3 4 8 3" xfId="34276"/>
    <cellStyle name="Calculation 4 3 4 9" xfId="11954"/>
    <cellStyle name="Calculation 4 3 4 9 2" xfId="36155"/>
    <cellStyle name="Calculation 4 3 5" xfId="974"/>
    <cellStyle name="Calculation 4 3 5 10" xfId="25492"/>
    <cellStyle name="Calculation 4 3 5 2" xfId="2532"/>
    <cellStyle name="Calculation 4 3 5 2 2" xfId="5181"/>
    <cellStyle name="Calculation 4 3 5 2 2 2" xfId="17282"/>
    <cellStyle name="Calculation 4 3 5 2 2 2 2" xfId="41482"/>
    <cellStyle name="Calculation 4 3 5 2 2 3" xfId="29382"/>
    <cellStyle name="Calculation 4 3 5 2 3" xfId="6106"/>
    <cellStyle name="Calculation 4 3 5 2 3 2" xfId="18207"/>
    <cellStyle name="Calculation 4 3 5 2 3 2 2" xfId="42407"/>
    <cellStyle name="Calculation 4 3 5 2 3 3" xfId="30307"/>
    <cellStyle name="Calculation 4 3 5 2 4" xfId="9158"/>
    <cellStyle name="Calculation 4 3 5 2 4 2" xfId="21192"/>
    <cellStyle name="Calculation 4 3 5 2 4 2 2" xfId="45392"/>
    <cellStyle name="Calculation 4 3 5 2 4 3" xfId="33359"/>
    <cellStyle name="Calculation 4 3 5 2 5" xfId="11234"/>
    <cellStyle name="Calculation 4 3 5 2 5 2" xfId="23177"/>
    <cellStyle name="Calculation 4 3 5 2 5 2 2" xfId="47377"/>
    <cellStyle name="Calculation 4 3 5 2 5 3" xfId="35435"/>
    <cellStyle name="Calculation 4 3 5 2 6" xfId="13022"/>
    <cellStyle name="Calculation 4 3 5 2 6 2" xfId="24744"/>
    <cellStyle name="Calculation 4 3 5 2 6 2 2" xfId="48944"/>
    <cellStyle name="Calculation 4 3 5 2 6 3" xfId="37223"/>
    <cellStyle name="Calculation 4 3 5 2 7" xfId="14589"/>
    <cellStyle name="Calculation 4 3 5 2 7 2" xfId="38790"/>
    <cellStyle name="Calculation 4 3 5 2 8" xfId="26814"/>
    <cellStyle name="Calculation 4 3 5 3" xfId="1946"/>
    <cellStyle name="Calculation 4 3 5 3 2" xfId="4605"/>
    <cellStyle name="Calculation 4 3 5 3 2 2" xfId="16706"/>
    <cellStyle name="Calculation 4 3 5 3 2 2 2" xfId="40906"/>
    <cellStyle name="Calculation 4 3 5 3 2 3" xfId="28806"/>
    <cellStyle name="Calculation 4 3 5 3 3" xfId="3140"/>
    <cellStyle name="Calculation 4 3 5 3 3 2" xfId="15242"/>
    <cellStyle name="Calculation 4 3 5 3 3 2 2" xfId="39442"/>
    <cellStyle name="Calculation 4 3 5 3 3 3" xfId="27342"/>
    <cellStyle name="Calculation 4 3 5 3 4" xfId="8572"/>
    <cellStyle name="Calculation 4 3 5 3 4 2" xfId="20608"/>
    <cellStyle name="Calculation 4 3 5 3 4 2 2" xfId="44808"/>
    <cellStyle name="Calculation 4 3 5 3 4 3" xfId="32773"/>
    <cellStyle name="Calculation 4 3 5 3 5" xfId="10662"/>
    <cellStyle name="Calculation 4 3 5 3 5 2" xfId="22625"/>
    <cellStyle name="Calculation 4 3 5 3 5 2 2" xfId="46825"/>
    <cellStyle name="Calculation 4 3 5 3 5 3" xfId="34863"/>
    <cellStyle name="Calculation 4 3 5 3 6" xfId="12470"/>
    <cellStyle name="Calculation 4 3 5 3 6 2" xfId="24217"/>
    <cellStyle name="Calculation 4 3 5 3 6 2 2" xfId="48417"/>
    <cellStyle name="Calculation 4 3 5 3 6 3" xfId="36671"/>
    <cellStyle name="Calculation 4 3 5 3 7" xfId="14062"/>
    <cellStyle name="Calculation 4 3 5 3 7 2" xfId="38263"/>
    <cellStyle name="Calculation 4 3 5 3 8" xfId="26231"/>
    <cellStyle name="Calculation 4 3 5 4" xfId="3701"/>
    <cellStyle name="Calculation 4 3 5 4 2" xfId="15803"/>
    <cellStyle name="Calculation 4 3 5 4 2 2" xfId="40003"/>
    <cellStyle name="Calculation 4 3 5 4 3" xfId="27903"/>
    <cellStyle name="Calculation 4 3 5 5" xfId="6467"/>
    <cellStyle name="Calculation 4 3 5 5 2" xfId="18568"/>
    <cellStyle name="Calculation 4 3 5 5 2 2" xfId="42768"/>
    <cellStyle name="Calculation 4 3 5 5 3" xfId="30668"/>
    <cellStyle name="Calculation 4 3 5 6" xfId="7610"/>
    <cellStyle name="Calculation 4 3 5 6 2" xfId="19671"/>
    <cellStyle name="Calculation 4 3 5 6 2 2" xfId="43871"/>
    <cellStyle name="Calculation 4 3 5 6 3" xfId="31811"/>
    <cellStyle name="Calculation 4 3 5 7" xfId="9726"/>
    <cellStyle name="Calculation 4 3 5 7 2" xfId="21760"/>
    <cellStyle name="Calculation 4 3 5 7 2 2" xfId="45960"/>
    <cellStyle name="Calculation 4 3 5 7 3" xfId="33927"/>
    <cellStyle name="Calculation 4 3 5 8" xfId="11605"/>
    <cellStyle name="Calculation 4 3 5 8 2" xfId="23534"/>
    <cellStyle name="Calculation 4 3 5 8 2 2" xfId="47734"/>
    <cellStyle name="Calculation 4 3 5 8 3" xfId="35806"/>
    <cellStyle name="Calculation 4 3 5 9" xfId="13379"/>
    <cellStyle name="Calculation 4 3 5 9 2" xfId="37580"/>
    <cellStyle name="Calculation 4 3 6" xfId="941"/>
    <cellStyle name="Calculation 4 3 6 2" xfId="3669"/>
    <cellStyle name="Calculation 4 3 6 2 2" xfId="15771"/>
    <cellStyle name="Calculation 4 3 6 2 2 2" xfId="39971"/>
    <cellStyle name="Calculation 4 3 6 2 3" xfId="27871"/>
    <cellStyle name="Calculation 4 3 6 3" xfId="5993"/>
    <cellStyle name="Calculation 4 3 6 3 2" xfId="18094"/>
    <cellStyle name="Calculation 4 3 6 3 2 2" xfId="42294"/>
    <cellStyle name="Calculation 4 3 6 3 3" xfId="30194"/>
    <cellStyle name="Calculation 4 3 6 4" xfId="7577"/>
    <cellStyle name="Calculation 4 3 6 4 2" xfId="19638"/>
    <cellStyle name="Calculation 4 3 6 4 2 2" xfId="43838"/>
    <cellStyle name="Calculation 4 3 6 4 3" xfId="31778"/>
    <cellStyle name="Calculation 4 3 6 5" xfId="9693"/>
    <cellStyle name="Calculation 4 3 6 5 2" xfId="21727"/>
    <cellStyle name="Calculation 4 3 6 5 2 2" xfId="45927"/>
    <cellStyle name="Calculation 4 3 6 5 3" xfId="33894"/>
    <cellStyle name="Calculation 4 3 6 6" xfId="11572"/>
    <cellStyle name="Calculation 4 3 6 6 2" xfId="23501"/>
    <cellStyle name="Calculation 4 3 6 6 2 2" xfId="47701"/>
    <cellStyle name="Calculation 4 3 6 6 3" xfId="35773"/>
    <cellStyle name="Calculation 4 3 6 7" xfId="13346"/>
    <cellStyle name="Calculation 4 3 6 7 2" xfId="37547"/>
    <cellStyle name="Calculation 4 3 6 8" xfId="25459"/>
    <cellStyle name="Calculation 4 3 7" xfId="3144"/>
    <cellStyle name="Calculation 4 3 7 2" xfId="15246"/>
    <cellStyle name="Calculation 4 3 7 2 2" xfId="39446"/>
    <cellStyle name="Calculation 4 3 7 3" xfId="27346"/>
    <cellStyle name="Calculation 4 3 8" xfId="5960"/>
    <cellStyle name="Calculation 4 3 8 2" xfId="18061"/>
    <cellStyle name="Calculation 4 3 8 2 2" xfId="42261"/>
    <cellStyle name="Calculation 4 3 8 3" xfId="30161"/>
    <cellStyle name="Calculation 4 3 9" xfId="7028"/>
    <cellStyle name="Calculation 4 3 9 2" xfId="19109"/>
    <cellStyle name="Calculation 4 3 9 2 2" xfId="43309"/>
    <cellStyle name="Calculation 4 3 9 3" xfId="31229"/>
    <cellStyle name="Calculation 4 4" xfId="517"/>
    <cellStyle name="Calculation 4 4 10" xfId="25035"/>
    <cellStyle name="Calculation 4 4 2" xfId="616"/>
    <cellStyle name="Calculation 4 4 2 10" xfId="10120"/>
    <cellStyle name="Calculation 4 4 2 10 2" xfId="34321"/>
    <cellStyle name="Calculation 4 4 2 11" xfId="25134"/>
    <cellStyle name="Calculation 4 4 2 2" xfId="917"/>
    <cellStyle name="Calculation 4 4 2 2 10" xfId="25435"/>
    <cellStyle name="Calculation 4 4 2 2 2" xfId="2487"/>
    <cellStyle name="Calculation 4 4 2 2 2 2" xfId="5136"/>
    <cellStyle name="Calculation 4 4 2 2 2 2 2" xfId="17237"/>
    <cellStyle name="Calculation 4 4 2 2 2 2 2 2" xfId="41437"/>
    <cellStyle name="Calculation 4 4 2 2 2 2 3" xfId="29337"/>
    <cellStyle name="Calculation 4 4 2 2 2 3" xfId="6015"/>
    <cellStyle name="Calculation 4 4 2 2 2 3 2" xfId="18116"/>
    <cellStyle name="Calculation 4 4 2 2 2 3 2 2" xfId="42316"/>
    <cellStyle name="Calculation 4 4 2 2 2 3 3" xfId="30216"/>
    <cellStyle name="Calculation 4 4 2 2 2 4" xfId="9113"/>
    <cellStyle name="Calculation 4 4 2 2 2 4 2" xfId="21147"/>
    <cellStyle name="Calculation 4 4 2 2 2 4 2 2" xfId="45347"/>
    <cellStyle name="Calculation 4 4 2 2 2 4 3" xfId="33314"/>
    <cellStyle name="Calculation 4 4 2 2 2 5" xfId="11189"/>
    <cellStyle name="Calculation 4 4 2 2 2 5 2" xfId="23132"/>
    <cellStyle name="Calculation 4 4 2 2 2 5 2 2" xfId="47332"/>
    <cellStyle name="Calculation 4 4 2 2 2 5 3" xfId="35390"/>
    <cellStyle name="Calculation 4 4 2 2 2 6" xfId="12977"/>
    <cellStyle name="Calculation 4 4 2 2 2 6 2" xfId="24699"/>
    <cellStyle name="Calculation 4 4 2 2 2 6 2 2" xfId="48899"/>
    <cellStyle name="Calculation 4 4 2 2 2 6 3" xfId="37178"/>
    <cellStyle name="Calculation 4 4 2 2 2 7" xfId="14544"/>
    <cellStyle name="Calculation 4 4 2 2 2 7 2" xfId="38745"/>
    <cellStyle name="Calculation 4 4 2 2 2 8" xfId="26769"/>
    <cellStyle name="Calculation 4 4 2 2 3" xfId="1901"/>
    <cellStyle name="Calculation 4 4 2 2 3 2" xfId="4560"/>
    <cellStyle name="Calculation 4 4 2 2 3 2 2" xfId="16661"/>
    <cellStyle name="Calculation 4 4 2 2 3 2 2 2" xfId="40861"/>
    <cellStyle name="Calculation 4 4 2 2 3 2 3" xfId="28761"/>
    <cellStyle name="Calculation 4 4 2 2 3 3" xfId="5791"/>
    <cellStyle name="Calculation 4 4 2 2 3 3 2" xfId="17892"/>
    <cellStyle name="Calculation 4 4 2 2 3 3 2 2" xfId="42092"/>
    <cellStyle name="Calculation 4 4 2 2 3 3 3" xfId="29992"/>
    <cellStyle name="Calculation 4 4 2 2 3 4" xfId="8527"/>
    <cellStyle name="Calculation 4 4 2 2 3 4 2" xfId="20563"/>
    <cellStyle name="Calculation 4 4 2 2 3 4 2 2" xfId="44763"/>
    <cellStyle name="Calculation 4 4 2 2 3 4 3" xfId="32728"/>
    <cellStyle name="Calculation 4 4 2 2 3 5" xfId="10617"/>
    <cellStyle name="Calculation 4 4 2 2 3 5 2" xfId="22580"/>
    <cellStyle name="Calculation 4 4 2 2 3 5 2 2" xfId="46780"/>
    <cellStyle name="Calculation 4 4 2 2 3 5 3" xfId="34818"/>
    <cellStyle name="Calculation 4 4 2 2 3 6" xfId="12425"/>
    <cellStyle name="Calculation 4 4 2 2 3 6 2" xfId="24172"/>
    <cellStyle name="Calculation 4 4 2 2 3 6 2 2" xfId="48372"/>
    <cellStyle name="Calculation 4 4 2 2 3 6 3" xfId="36626"/>
    <cellStyle name="Calculation 4 4 2 2 3 7" xfId="14017"/>
    <cellStyle name="Calculation 4 4 2 2 3 7 2" xfId="38218"/>
    <cellStyle name="Calculation 4 4 2 2 3 8" xfId="26186"/>
    <cellStyle name="Calculation 4 4 2 2 4" xfId="3645"/>
    <cellStyle name="Calculation 4 4 2 2 4 2" xfId="15747"/>
    <cellStyle name="Calculation 4 4 2 2 4 2 2" xfId="39947"/>
    <cellStyle name="Calculation 4 4 2 2 4 3" xfId="27847"/>
    <cellStyle name="Calculation 4 4 2 2 5" xfId="5986"/>
    <cellStyle name="Calculation 4 4 2 2 5 2" xfId="18087"/>
    <cellStyle name="Calculation 4 4 2 2 5 2 2" xfId="42287"/>
    <cellStyle name="Calculation 4 4 2 2 5 3" xfId="30187"/>
    <cellStyle name="Calculation 4 4 2 2 6" xfId="7553"/>
    <cellStyle name="Calculation 4 4 2 2 6 2" xfId="19614"/>
    <cellStyle name="Calculation 4 4 2 2 6 2 2" xfId="43814"/>
    <cellStyle name="Calculation 4 4 2 2 6 3" xfId="31754"/>
    <cellStyle name="Calculation 4 4 2 2 7" xfId="9669"/>
    <cellStyle name="Calculation 4 4 2 2 7 2" xfId="21703"/>
    <cellStyle name="Calculation 4 4 2 2 7 2 2" xfId="45903"/>
    <cellStyle name="Calculation 4 4 2 2 7 3" xfId="33870"/>
    <cellStyle name="Calculation 4 4 2 2 8" xfId="11548"/>
    <cellStyle name="Calculation 4 4 2 2 8 2" xfId="23477"/>
    <cellStyle name="Calculation 4 4 2 2 8 2 2" xfId="47677"/>
    <cellStyle name="Calculation 4 4 2 2 8 3" xfId="35749"/>
    <cellStyle name="Calculation 4 4 2 2 9" xfId="13322"/>
    <cellStyle name="Calculation 4 4 2 2 9 2" xfId="37523"/>
    <cellStyle name="Calculation 4 4 2 3" xfId="1140"/>
    <cellStyle name="Calculation 4 4 2 3 10" xfId="25658"/>
    <cellStyle name="Calculation 4 4 2 3 2" xfId="2698"/>
    <cellStyle name="Calculation 4 4 2 3 2 2" xfId="5344"/>
    <cellStyle name="Calculation 4 4 2 3 2 2 2" xfId="17445"/>
    <cellStyle name="Calculation 4 4 2 3 2 2 2 2" xfId="41645"/>
    <cellStyle name="Calculation 4 4 2 3 2 2 3" xfId="29545"/>
    <cellStyle name="Calculation 4 4 2 3 2 3" xfId="5756"/>
    <cellStyle name="Calculation 4 4 2 3 2 3 2" xfId="17857"/>
    <cellStyle name="Calculation 4 4 2 3 2 3 2 2" xfId="42057"/>
    <cellStyle name="Calculation 4 4 2 3 2 3 3" xfId="29957"/>
    <cellStyle name="Calculation 4 4 2 3 2 4" xfId="9324"/>
    <cellStyle name="Calculation 4 4 2 3 2 4 2" xfId="21358"/>
    <cellStyle name="Calculation 4 4 2 3 2 4 2 2" xfId="45558"/>
    <cellStyle name="Calculation 4 4 2 3 2 4 3" xfId="33525"/>
    <cellStyle name="Calculation 4 4 2 3 2 5" xfId="11400"/>
    <cellStyle name="Calculation 4 4 2 3 2 5 2" xfId="23343"/>
    <cellStyle name="Calculation 4 4 2 3 2 5 2 2" xfId="47543"/>
    <cellStyle name="Calculation 4 4 2 3 2 5 3" xfId="35601"/>
    <cellStyle name="Calculation 4 4 2 3 2 6" xfId="13188"/>
    <cellStyle name="Calculation 4 4 2 3 2 6 2" xfId="24910"/>
    <cellStyle name="Calculation 4 4 2 3 2 6 2 2" xfId="49110"/>
    <cellStyle name="Calculation 4 4 2 3 2 6 3" xfId="37389"/>
    <cellStyle name="Calculation 4 4 2 3 2 7" xfId="14755"/>
    <cellStyle name="Calculation 4 4 2 3 2 7 2" xfId="38956"/>
    <cellStyle name="Calculation 4 4 2 3 2 8" xfId="26980"/>
    <cellStyle name="Calculation 4 4 2 3 3" xfId="2112"/>
    <cellStyle name="Calculation 4 4 2 3 3 2" xfId="4769"/>
    <cellStyle name="Calculation 4 4 2 3 3 2 2" xfId="16870"/>
    <cellStyle name="Calculation 4 4 2 3 3 2 2 2" xfId="41070"/>
    <cellStyle name="Calculation 4 4 2 3 3 2 3" xfId="28970"/>
    <cellStyle name="Calculation 4 4 2 3 3 3" xfId="4846"/>
    <cellStyle name="Calculation 4 4 2 3 3 3 2" xfId="16947"/>
    <cellStyle name="Calculation 4 4 2 3 3 3 2 2" xfId="41147"/>
    <cellStyle name="Calculation 4 4 2 3 3 3 3" xfId="29047"/>
    <cellStyle name="Calculation 4 4 2 3 3 4" xfId="8738"/>
    <cellStyle name="Calculation 4 4 2 3 3 4 2" xfId="20774"/>
    <cellStyle name="Calculation 4 4 2 3 3 4 2 2" xfId="44974"/>
    <cellStyle name="Calculation 4 4 2 3 3 4 3" xfId="32939"/>
    <cellStyle name="Calculation 4 4 2 3 3 5" xfId="10828"/>
    <cellStyle name="Calculation 4 4 2 3 3 5 2" xfId="22791"/>
    <cellStyle name="Calculation 4 4 2 3 3 5 2 2" xfId="46991"/>
    <cellStyle name="Calculation 4 4 2 3 3 5 3" xfId="35029"/>
    <cellStyle name="Calculation 4 4 2 3 3 6" xfId="12636"/>
    <cellStyle name="Calculation 4 4 2 3 3 6 2" xfId="24383"/>
    <cellStyle name="Calculation 4 4 2 3 3 6 2 2" xfId="48583"/>
    <cellStyle name="Calculation 4 4 2 3 3 6 3" xfId="36837"/>
    <cellStyle name="Calculation 4 4 2 3 3 7" xfId="14228"/>
    <cellStyle name="Calculation 4 4 2 3 3 7 2" xfId="38429"/>
    <cellStyle name="Calculation 4 4 2 3 3 8" xfId="26397"/>
    <cellStyle name="Calculation 4 4 2 3 4" xfId="3865"/>
    <cellStyle name="Calculation 4 4 2 3 4 2" xfId="15967"/>
    <cellStyle name="Calculation 4 4 2 3 4 2 2" xfId="40167"/>
    <cellStyle name="Calculation 4 4 2 3 4 3" xfId="28067"/>
    <cellStyle name="Calculation 4 4 2 3 5" xfId="4047"/>
    <cellStyle name="Calculation 4 4 2 3 5 2" xfId="16149"/>
    <cellStyle name="Calculation 4 4 2 3 5 2 2" xfId="40349"/>
    <cellStyle name="Calculation 4 4 2 3 5 3" xfId="28249"/>
    <cellStyle name="Calculation 4 4 2 3 6" xfId="7776"/>
    <cellStyle name="Calculation 4 4 2 3 6 2" xfId="19837"/>
    <cellStyle name="Calculation 4 4 2 3 6 2 2" xfId="44037"/>
    <cellStyle name="Calculation 4 4 2 3 6 3" xfId="31977"/>
    <cellStyle name="Calculation 4 4 2 3 7" xfId="9892"/>
    <cellStyle name="Calculation 4 4 2 3 7 2" xfId="21926"/>
    <cellStyle name="Calculation 4 4 2 3 7 2 2" xfId="46126"/>
    <cellStyle name="Calculation 4 4 2 3 7 3" xfId="34093"/>
    <cellStyle name="Calculation 4 4 2 3 8" xfId="11771"/>
    <cellStyle name="Calculation 4 4 2 3 8 2" xfId="23700"/>
    <cellStyle name="Calculation 4 4 2 3 8 2 2" xfId="47900"/>
    <cellStyle name="Calculation 4 4 2 3 8 3" xfId="35972"/>
    <cellStyle name="Calculation 4 4 2 3 9" xfId="13545"/>
    <cellStyle name="Calculation 4 4 2 3 9 2" xfId="37746"/>
    <cellStyle name="Calculation 4 4 2 4" xfId="1265"/>
    <cellStyle name="Calculation 4 4 2 4 2" xfId="3990"/>
    <cellStyle name="Calculation 4 4 2 4 2 2" xfId="16092"/>
    <cellStyle name="Calculation 4 4 2 4 2 2 2" xfId="40292"/>
    <cellStyle name="Calculation 4 4 2 4 2 3" xfId="28192"/>
    <cellStyle name="Calculation 4 4 2 4 3" xfId="6452"/>
    <cellStyle name="Calculation 4 4 2 4 3 2" xfId="18553"/>
    <cellStyle name="Calculation 4 4 2 4 3 2 2" xfId="42753"/>
    <cellStyle name="Calculation 4 4 2 4 3 3" xfId="30653"/>
    <cellStyle name="Calculation 4 4 2 4 4" xfId="7901"/>
    <cellStyle name="Calculation 4 4 2 4 4 2" xfId="19962"/>
    <cellStyle name="Calculation 4 4 2 4 4 2 2" xfId="44162"/>
    <cellStyle name="Calculation 4 4 2 4 4 3" xfId="32102"/>
    <cellStyle name="Calculation 4 4 2 4 5" xfId="10017"/>
    <cellStyle name="Calculation 4 4 2 4 5 2" xfId="22051"/>
    <cellStyle name="Calculation 4 4 2 4 5 2 2" xfId="46251"/>
    <cellStyle name="Calculation 4 4 2 4 5 3" xfId="34218"/>
    <cellStyle name="Calculation 4 4 2 4 6" xfId="11896"/>
    <cellStyle name="Calculation 4 4 2 4 6 2" xfId="23825"/>
    <cellStyle name="Calculation 4 4 2 4 6 2 2" xfId="48025"/>
    <cellStyle name="Calculation 4 4 2 4 6 3" xfId="36097"/>
    <cellStyle name="Calculation 4 4 2 4 7" xfId="13670"/>
    <cellStyle name="Calculation 4 4 2 4 7 2" xfId="37871"/>
    <cellStyle name="Calculation 4 4 2 4 8" xfId="25783"/>
    <cellStyle name="Calculation 4 4 2 5" xfId="3350"/>
    <cellStyle name="Calculation 4 4 2 5 2" xfId="15452"/>
    <cellStyle name="Calculation 4 4 2 5 2 2" xfId="39652"/>
    <cellStyle name="Calculation 4 4 2 5 3" xfId="27552"/>
    <cellStyle name="Calculation 4 4 2 6" xfId="6751"/>
    <cellStyle name="Calculation 4 4 2 6 2" xfId="18852"/>
    <cellStyle name="Calculation 4 4 2 6 2 2" xfId="43052"/>
    <cellStyle name="Calculation 4 4 2 6 3" xfId="30952"/>
    <cellStyle name="Calculation 4 4 2 7" xfId="7252"/>
    <cellStyle name="Calculation 4 4 2 7 2" xfId="19313"/>
    <cellStyle name="Calculation 4 4 2 7 2 2" xfId="43513"/>
    <cellStyle name="Calculation 4 4 2 7 3" xfId="31453"/>
    <cellStyle name="Calculation 4 4 2 8" xfId="7926"/>
    <cellStyle name="Calculation 4 4 2 8 2" xfId="19987"/>
    <cellStyle name="Calculation 4 4 2 8 2 2" xfId="44187"/>
    <cellStyle name="Calculation 4 4 2 8 3" xfId="32127"/>
    <cellStyle name="Calculation 4 4 2 9" xfId="7968"/>
    <cellStyle name="Calculation 4 4 2 9 2" xfId="20029"/>
    <cellStyle name="Calculation 4 4 2 9 2 2" xfId="44229"/>
    <cellStyle name="Calculation 4 4 2 9 3" xfId="32169"/>
    <cellStyle name="Calculation 4 4 3" xfId="1041"/>
    <cellStyle name="Calculation 4 4 3 10" xfId="25559"/>
    <cellStyle name="Calculation 4 4 3 2" xfId="2599"/>
    <cellStyle name="Calculation 4 4 3 2 2" xfId="5247"/>
    <cellStyle name="Calculation 4 4 3 2 2 2" xfId="17348"/>
    <cellStyle name="Calculation 4 4 3 2 2 2 2" xfId="41548"/>
    <cellStyle name="Calculation 4 4 3 2 2 3" xfId="29448"/>
    <cellStyle name="Calculation 4 4 3 2 3" xfId="5739"/>
    <cellStyle name="Calculation 4 4 3 2 3 2" xfId="17840"/>
    <cellStyle name="Calculation 4 4 3 2 3 2 2" xfId="42040"/>
    <cellStyle name="Calculation 4 4 3 2 3 3" xfId="29940"/>
    <cellStyle name="Calculation 4 4 3 2 4" xfId="9225"/>
    <cellStyle name="Calculation 4 4 3 2 4 2" xfId="21259"/>
    <cellStyle name="Calculation 4 4 3 2 4 2 2" xfId="45459"/>
    <cellStyle name="Calculation 4 4 3 2 4 3" xfId="33426"/>
    <cellStyle name="Calculation 4 4 3 2 5" xfId="11301"/>
    <cellStyle name="Calculation 4 4 3 2 5 2" xfId="23244"/>
    <cellStyle name="Calculation 4 4 3 2 5 2 2" xfId="47444"/>
    <cellStyle name="Calculation 4 4 3 2 5 3" xfId="35502"/>
    <cellStyle name="Calculation 4 4 3 2 6" xfId="13089"/>
    <cellStyle name="Calculation 4 4 3 2 6 2" xfId="24811"/>
    <cellStyle name="Calculation 4 4 3 2 6 2 2" xfId="49011"/>
    <cellStyle name="Calculation 4 4 3 2 6 3" xfId="37290"/>
    <cellStyle name="Calculation 4 4 3 2 7" xfId="14656"/>
    <cellStyle name="Calculation 4 4 3 2 7 2" xfId="38857"/>
    <cellStyle name="Calculation 4 4 3 2 8" xfId="26881"/>
    <cellStyle name="Calculation 4 4 3 3" xfId="2013"/>
    <cellStyle name="Calculation 4 4 3 3 2" xfId="4672"/>
    <cellStyle name="Calculation 4 4 3 3 2 2" xfId="16773"/>
    <cellStyle name="Calculation 4 4 3 3 2 2 2" xfId="40973"/>
    <cellStyle name="Calculation 4 4 3 3 2 3" xfId="28873"/>
    <cellStyle name="Calculation 4 4 3 3 3" xfId="5772"/>
    <cellStyle name="Calculation 4 4 3 3 3 2" xfId="17873"/>
    <cellStyle name="Calculation 4 4 3 3 3 2 2" xfId="42073"/>
    <cellStyle name="Calculation 4 4 3 3 3 3" xfId="29973"/>
    <cellStyle name="Calculation 4 4 3 3 4" xfId="8639"/>
    <cellStyle name="Calculation 4 4 3 3 4 2" xfId="20675"/>
    <cellStyle name="Calculation 4 4 3 3 4 2 2" xfId="44875"/>
    <cellStyle name="Calculation 4 4 3 3 4 3" xfId="32840"/>
    <cellStyle name="Calculation 4 4 3 3 5" xfId="10729"/>
    <cellStyle name="Calculation 4 4 3 3 5 2" xfId="22692"/>
    <cellStyle name="Calculation 4 4 3 3 5 2 2" xfId="46892"/>
    <cellStyle name="Calculation 4 4 3 3 5 3" xfId="34930"/>
    <cellStyle name="Calculation 4 4 3 3 6" xfId="12537"/>
    <cellStyle name="Calculation 4 4 3 3 6 2" xfId="24284"/>
    <cellStyle name="Calculation 4 4 3 3 6 2 2" xfId="48484"/>
    <cellStyle name="Calculation 4 4 3 3 6 3" xfId="36738"/>
    <cellStyle name="Calculation 4 4 3 3 7" xfId="14129"/>
    <cellStyle name="Calculation 4 4 3 3 7 2" xfId="38330"/>
    <cellStyle name="Calculation 4 4 3 3 8" xfId="26298"/>
    <cellStyle name="Calculation 4 4 3 4" xfId="3767"/>
    <cellStyle name="Calculation 4 4 3 4 2" xfId="15869"/>
    <cellStyle name="Calculation 4 4 3 4 2 2" xfId="40069"/>
    <cellStyle name="Calculation 4 4 3 4 3" xfId="27969"/>
    <cellStyle name="Calculation 4 4 3 5" xfId="6245"/>
    <cellStyle name="Calculation 4 4 3 5 2" xfId="18346"/>
    <cellStyle name="Calculation 4 4 3 5 2 2" xfId="42546"/>
    <cellStyle name="Calculation 4 4 3 5 3" xfId="30446"/>
    <cellStyle name="Calculation 4 4 3 6" xfId="7677"/>
    <cellStyle name="Calculation 4 4 3 6 2" xfId="19738"/>
    <cellStyle name="Calculation 4 4 3 6 2 2" xfId="43938"/>
    <cellStyle name="Calculation 4 4 3 6 3" xfId="31878"/>
    <cellStyle name="Calculation 4 4 3 7" xfId="9793"/>
    <cellStyle name="Calculation 4 4 3 7 2" xfId="21827"/>
    <cellStyle name="Calculation 4 4 3 7 2 2" xfId="46027"/>
    <cellStyle name="Calculation 4 4 3 7 3" xfId="33994"/>
    <cellStyle name="Calculation 4 4 3 8" xfId="11672"/>
    <cellStyle name="Calculation 4 4 3 8 2" xfId="23601"/>
    <cellStyle name="Calculation 4 4 3 8 2 2" xfId="47801"/>
    <cellStyle name="Calculation 4 4 3 8 3" xfId="35873"/>
    <cellStyle name="Calculation 4 4 3 9" xfId="13446"/>
    <cellStyle name="Calculation 4 4 3 9 2" xfId="37647"/>
    <cellStyle name="Calculation 4 4 4" xfId="3253"/>
    <cellStyle name="Calculation 4 4 4 2" xfId="15355"/>
    <cellStyle name="Calculation 4 4 4 2 2" xfId="39555"/>
    <cellStyle name="Calculation 4 4 4 3" xfId="27455"/>
    <cellStyle name="Calculation 4 4 5" xfId="4301"/>
    <cellStyle name="Calculation 4 4 5 2" xfId="16402"/>
    <cellStyle name="Calculation 4 4 5 2 2" xfId="40602"/>
    <cellStyle name="Calculation 4 4 5 3" xfId="28502"/>
    <cellStyle name="Calculation 4 4 6" xfId="7153"/>
    <cellStyle name="Calculation 4 4 6 2" xfId="19214"/>
    <cellStyle name="Calculation 4 4 6 2 2" xfId="43414"/>
    <cellStyle name="Calculation 4 4 6 3" xfId="31354"/>
    <cellStyle name="Calculation 4 4 7" xfId="7950"/>
    <cellStyle name="Calculation 4 4 7 2" xfId="20011"/>
    <cellStyle name="Calculation 4 4 7 2 2" xfId="44211"/>
    <cellStyle name="Calculation 4 4 7 3" xfId="32151"/>
    <cellStyle name="Calculation 4 4 8" xfId="10201"/>
    <cellStyle name="Calculation 4 4 8 2" xfId="22211"/>
    <cellStyle name="Calculation 4 4 8 2 2" xfId="46411"/>
    <cellStyle name="Calculation 4 4 8 3" xfId="34402"/>
    <cellStyle name="Calculation 4 4 9" xfId="12056"/>
    <cellStyle name="Calculation 4 4 9 2" xfId="36257"/>
    <cellStyle name="Calculation 4 5" xfId="542"/>
    <cellStyle name="Calculation 4 5 10" xfId="10851"/>
    <cellStyle name="Calculation 4 5 10 2" xfId="22810"/>
    <cellStyle name="Calculation 4 5 10 2 2" xfId="47010"/>
    <cellStyle name="Calculation 4 5 10 3" xfId="35052"/>
    <cellStyle name="Calculation 4 5 11" xfId="12655"/>
    <cellStyle name="Calculation 4 5 11 2" xfId="36856"/>
    <cellStyle name="Calculation 4 5 12" xfId="25060"/>
    <cellStyle name="Calculation 4 5 2" xfId="759"/>
    <cellStyle name="Calculation 4 5 2 10" xfId="25277"/>
    <cellStyle name="Calculation 4 5 2 2" xfId="2329"/>
    <cellStyle name="Calculation 4 5 2 2 2" xfId="4980"/>
    <cellStyle name="Calculation 4 5 2 2 2 2" xfId="17081"/>
    <cellStyle name="Calculation 4 5 2 2 2 2 2" xfId="41281"/>
    <cellStyle name="Calculation 4 5 2 2 2 3" xfId="29181"/>
    <cellStyle name="Calculation 4 5 2 2 3" xfId="6788"/>
    <cellStyle name="Calculation 4 5 2 2 3 2" xfId="18889"/>
    <cellStyle name="Calculation 4 5 2 2 3 2 2" xfId="43089"/>
    <cellStyle name="Calculation 4 5 2 2 3 3" xfId="30989"/>
    <cellStyle name="Calculation 4 5 2 2 4" xfId="8955"/>
    <cellStyle name="Calculation 4 5 2 2 4 2" xfId="20989"/>
    <cellStyle name="Calculation 4 5 2 2 4 2 2" xfId="45189"/>
    <cellStyle name="Calculation 4 5 2 2 4 3" xfId="33156"/>
    <cellStyle name="Calculation 4 5 2 2 5" xfId="11031"/>
    <cellStyle name="Calculation 4 5 2 2 5 2" xfId="22974"/>
    <cellStyle name="Calculation 4 5 2 2 5 2 2" xfId="47174"/>
    <cellStyle name="Calculation 4 5 2 2 5 3" xfId="35232"/>
    <cellStyle name="Calculation 4 5 2 2 6" xfId="12819"/>
    <cellStyle name="Calculation 4 5 2 2 6 2" xfId="24541"/>
    <cellStyle name="Calculation 4 5 2 2 6 2 2" xfId="48741"/>
    <cellStyle name="Calculation 4 5 2 2 6 3" xfId="37020"/>
    <cellStyle name="Calculation 4 5 2 2 7" xfId="14386"/>
    <cellStyle name="Calculation 4 5 2 2 7 2" xfId="38587"/>
    <cellStyle name="Calculation 4 5 2 2 8" xfId="26611"/>
    <cellStyle name="Calculation 4 5 2 3" xfId="1743"/>
    <cellStyle name="Calculation 4 5 2 3 2" xfId="4405"/>
    <cellStyle name="Calculation 4 5 2 3 2 2" xfId="16506"/>
    <cellStyle name="Calculation 4 5 2 3 2 2 2" xfId="40706"/>
    <cellStyle name="Calculation 4 5 2 3 2 3" xfId="28606"/>
    <cellStyle name="Calculation 4 5 2 3 3" xfId="6411"/>
    <cellStyle name="Calculation 4 5 2 3 3 2" xfId="18512"/>
    <cellStyle name="Calculation 4 5 2 3 3 2 2" xfId="42712"/>
    <cellStyle name="Calculation 4 5 2 3 3 3" xfId="30612"/>
    <cellStyle name="Calculation 4 5 2 3 4" xfId="8369"/>
    <cellStyle name="Calculation 4 5 2 3 4 2" xfId="20405"/>
    <cellStyle name="Calculation 4 5 2 3 4 2 2" xfId="44605"/>
    <cellStyle name="Calculation 4 5 2 3 4 3" xfId="32570"/>
    <cellStyle name="Calculation 4 5 2 3 5" xfId="10459"/>
    <cellStyle name="Calculation 4 5 2 3 5 2" xfId="22422"/>
    <cellStyle name="Calculation 4 5 2 3 5 2 2" xfId="46622"/>
    <cellStyle name="Calculation 4 5 2 3 5 3" xfId="34660"/>
    <cellStyle name="Calculation 4 5 2 3 6" xfId="12267"/>
    <cellStyle name="Calculation 4 5 2 3 6 2" xfId="24014"/>
    <cellStyle name="Calculation 4 5 2 3 6 2 2" xfId="48214"/>
    <cellStyle name="Calculation 4 5 2 3 6 3" xfId="36468"/>
    <cellStyle name="Calculation 4 5 2 3 7" xfId="13859"/>
    <cellStyle name="Calculation 4 5 2 3 7 2" xfId="38060"/>
    <cellStyle name="Calculation 4 5 2 3 8" xfId="26028"/>
    <cellStyle name="Calculation 4 5 2 4" xfId="3491"/>
    <cellStyle name="Calculation 4 5 2 4 2" xfId="15593"/>
    <cellStyle name="Calculation 4 5 2 4 2 2" xfId="39793"/>
    <cellStyle name="Calculation 4 5 2 4 3" xfId="27693"/>
    <cellStyle name="Calculation 4 5 2 5" xfId="6501"/>
    <cellStyle name="Calculation 4 5 2 5 2" xfId="18602"/>
    <cellStyle name="Calculation 4 5 2 5 2 2" xfId="42802"/>
    <cellStyle name="Calculation 4 5 2 5 3" xfId="30702"/>
    <cellStyle name="Calculation 4 5 2 6" xfId="7395"/>
    <cellStyle name="Calculation 4 5 2 6 2" xfId="19456"/>
    <cellStyle name="Calculation 4 5 2 6 2 2" xfId="43656"/>
    <cellStyle name="Calculation 4 5 2 6 3" xfId="31596"/>
    <cellStyle name="Calculation 4 5 2 7" xfId="9511"/>
    <cellStyle name="Calculation 4 5 2 7 2" xfId="21545"/>
    <cellStyle name="Calculation 4 5 2 7 2 2" xfId="45745"/>
    <cellStyle name="Calculation 4 5 2 7 3" xfId="33712"/>
    <cellStyle name="Calculation 4 5 2 8" xfId="10166"/>
    <cellStyle name="Calculation 4 5 2 8 2" xfId="22176"/>
    <cellStyle name="Calculation 4 5 2 8 2 2" xfId="46376"/>
    <cellStyle name="Calculation 4 5 2 8 3" xfId="34367"/>
    <cellStyle name="Calculation 4 5 2 9" xfId="12021"/>
    <cellStyle name="Calculation 4 5 2 9 2" xfId="36222"/>
    <cellStyle name="Calculation 4 5 3" xfId="843"/>
    <cellStyle name="Calculation 4 5 3 10" xfId="25361"/>
    <cellStyle name="Calculation 4 5 3 2" xfId="2413"/>
    <cellStyle name="Calculation 4 5 3 2 2" xfId="5063"/>
    <cellStyle name="Calculation 4 5 3 2 2 2" xfId="17164"/>
    <cellStyle name="Calculation 4 5 3 2 2 2 2" xfId="41364"/>
    <cellStyle name="Calculation 4 5 3 2 2 3" xfId="29264"/>
    <cellStyle name="Calculation 4 5 3 2 3" xfId="3020"/>
    <cellStyle name="Calculation 4 5 3 2 3 2" xfId="15123"/>
    <cellStyle name="Calculation 4 5 3 2 3 2 2" xfId="39323"/>
    <cellStyle name="Calculation 4 5 3 2 3 3" xfId="27223"/>
    <cellStyle name="Calculation 4 5 3 2 4" xfId="9039"/>
    <cellStyle name="Calculation 4 5 3 2 4 2" xfId="21073"/>
    <cellStyle name="Calculation 4 5 3 2 4 2 2" xfId="45273"/>
    <cellStyle name="Calculation 4 5 3 2 4 3" xfId="33240"/>
    <cellStyle name="Calculation 4 5 3 2 5" xfId="11115"/>
    <cellStyle name="Calculation 4 5 3 2 5 2" xfId="23058"/>
    <cellStyle name="Calculation 4 5 3 2 5 2 2" xfId="47258"/>
    <cellStyle name="Calculation 4 5 3 2 5 3" xfId="35316"/>
    <cellStyle name="Calculation 4 5 3 2 6" xfId="12903"/>
    <cellStyle name="Calculation 4 5 3 2 6 2" xfId="24625"/>
    <cellStyle name="Calculation 4 5 3 2 6 2 2" xfId="48825"/>
    <cellStyle name="Calculation 4 5 3 2 6 3" xfId="37104"/>
    <cellStyle name="Calculation 4 5 3 2 7" xfId="14470"/>
    <cellStyle name="Calculation 4 5 3 2 7 2" xfId="38671"/>
    <cellStyle name="Calculation 4 5 3 2 8" xfId="26695"/>
    <cellStyle name="Calculation 4 5 3 3" xfId="1827"/>
    <cellStyle name="Calculation 4 5 3 3 2" xfId="4488"/>
    <cellStyle name="Calculation 4 5 3 3 2 2" xfId="16589"/>
    <cellStyle name="Calculation 4 5 3 3 2 2 2" xfId="40789"/>
    <cellStyle name="Calculation 4 5 3 3 2 3" xfId="28689"/>
    <cellStyle name="Calculation 4 5 3 3 3" xfId="5928"/>
    <cellStyle name="Calculation 4 5 3 3 3 2" xfId="18029"/>
    <cellStyle name="Calculation 4 5 3 3 3 2 2" xfId="42229"/>
    <cellStyle name="Calculation 4 5 3 3 3 3" xfId="30129"/>
    <cellStyle name="Calculation 4 5 3 3 4" xfId="8453"/>
    <cellStyle name="Calculation 4 5 3 3 4 2" xfId="20489"/>
    <cellStyle name="Calculation 4 5 3 3 4 2 2" xfId="44689"/>
    <cellStyle name="Calculation 4 5 3 3 4 3" xfId="32654"/>
    <cellStyle name="Calculation 4 5 3 3 5" xfId="10543"/>
    <cellStyle name="Calculation 4 5 3 3 5 2" xfId="22506"/>
    <cellStyle name="Calculation 4 5 3 3 5 2 2" xfId="46706"/>
    <cellStyle name="Calculation 4 5 3 3 5 3" xfId="34744"/>
    <cellStyle name="Calculation 4 5 3 3 6" xfId="12351"/>
    <cellStyle name="Calculation 4 5 3 3 6 2" xfId="24098"/>
    <cellStyle name="Calculation 4 5 3 3 6 2 2" xfId="48298"/>
    <cellStyle name="Calculation 4 5 3 3 6 3" xfId="36552"/>
    <cellStyle name="Calculation 4 5 3 3 7" xfId="13943"/>
    <cellStyle name="Calculation 4 5 3 3 7 2" xfId="38144"/>
    <cellStyle name="Calculation 4 5 3 3 8" xfId="26112"/>
    <cellStyle name="Calculation 4 5 3 4" xfId="3574"/>
    <cellStyle name="Calculation 4 5 3 4 2" xfId="15676"/>
    <cellStyle name="Calculation 4 5 3 4 2 2" xfId="39876"/>
    <cellStyle name="Calculation 4 5 3 4 3" xfId="27776"/>
    <cellStyle name="Calculation 4 5 3 5" xfId="5419"/>
    <cellStyle name="Calculation 4 5 3 5 2" xfId="17520"/>
    <cellStyle name="Calculation 4 5 3 5 2 2" xfId="41720"/>
    <cellStyle name="Calculation 4 5 3 5 3" xfId="29620"/>
    <cellStyle name="Calculation 4 5 3 6" xfId="7479"/>
    <cellStyle name="Calculation 4 5 3 6 2" xfId="19540"/>
    <cellStyle name="Calculation 4 5 3 6 2 2" xfId="43740"/>
    <cellStyle name="Calculation 4 5 3 6 3" xfId="31680"/>
    <cellStyle name="Calculation 4 5 3 7" xfId="9595"/>
    <cellStyle name="Calculation 4 5 3 7 2" xfId="21629"/>
    <cellStyle name="Calculation 4 5 3 7 2 2" xfId="45829"/>
    <cellStyle name="Calculation 4 5 3 7 3" xfId="33796"/>
    <cellStyle name="Calculation 4 5 3 8" xfId="11474"/>
    <cellStyle name="Calculation 4 5 3 8 2" xfId="23403"/>
    <cellStyle name="Calculation 4 5 3 8 2 2" xfId="47603"/>
    <cellStyle name="Calculation 4 5 3 8 3" xfId="35675"/>
    <cellStyle name="Calculation 4 5 3 9" xfId="13248"/>
    <cellStyle name="Calculation 4 5 3 9 2" xfId="37449"/>
    <cellStyle name="Calculation 4 5 4" xfId="1066"/>
    <cellStyle name="Calculation 4 5 4 10" xfId="25584"/>
    <cellStyle name="Calculation 4 5 4 2" xfId="2624"/>
    <cellStyle name="Calculation 4 5 4 2 2" xfId="5270"/>
    <cellStyle name="Calculation 4 5 4 2 2 2" xfId="17371"/>
    <cellStyle name="Calculation 4 5 4 2 2 2 2" xfId="41571"/>
    <cellStyle name="Calculation 4 5 4 2 2 3" xfId="29471"/>
    <cellStyle name="Calculation 4 5 4 2 3" xfId="3726"/>
    <cellStyle name="Calculation 4 5 4 2 3 2" xfId="15828"/>
    <cellStyle name="Calculation 4 5 4 2 3 2 2" xfId="40028"/>
    <cellStyle name="Calculation 4 5 4 2 3 3" xfId="27928"/>
    <cellStyle name="Calculation 4 5 4 2 4" xfId="9250"/>
    <cellStyle name="Calculation 4 5 4 2 4 2" xfId="21284"/>
    <cellStyle name="Calculation 4 5 4 2 4 2 2" xfId="45484"/>
    <cellStyle name="Calculation 4 5 4 2 4 3" xfId="33451"/>
    <cellStyle name="Calculation 4 5 4 2 5" xfId="11326"/>
    <cellStyle name="Calculation 4 5 4 2 5 2" xfId="23269"/>
    <cellStyle name="Calculation 4 5 4 2 5 2 2" xfId="47469"/>
    <cellStyle name="Calculation 4 5 4 2 5 3" xfId="35527"/>
    <cellStyle name="Calculation 4 5 4 2 6" xfId="13114"/>
    <cellStyle name="Calculation 4 5 4 2 6 2" xfId="24836"/>
    <cellStyle name="Calculation 4 5 4 2 6 2 2" xfId="49036"/>
    <cellStyle name="Calculation 4 5 4 2 6 3" xfId="37315"/>
    <cellStyle name="Calculation 4 5 4 2 7" xfId="14681"/>
    <cellStyle name="Calculation 4 5 4 2 7 2" xfId="38882"/>
    <cellStyle name="Calculation 4 5 4 2 8" xfId="26906"/>
    <cellStyle name="Calculation 4 5 4 3" xfId="2038"/>
    <cellStyle name="Calculation 4 5 4 3 2" xfId="4696"/>
    <cellStyle name="Calculation 4 5 4 3 2 2" xfId="16797"/>
    <cellStyle name="Calculation 4 5 4 3 2 2 2" xfId="40997"/>
    <cellStyle name="Calculation 4 5 4 3 2 3" xfId="28897"/>
    <cellStyle name="Calculation 4 5 4 3 3" xfId="3309"/>
    <cellStyle name="Calculation 4 5 4 3 3 2" xfId="15411"/>
    <cellStyle name="Calculation 4 5 4 3 3 2 2" xfId="39611"/>
    <cellStyle name="Calculation 4 5 4 3 3 3" xfId="27511"/>
    <cellStyle name="Calculation 4 5 4 3 4" xfId="8664"/>
    <cellStyle name="Calculation 4 5 4 3 4 2" xfId="20700"/>
    <cellStyle name="Calculation 4 5 4 3 4 2 2" xfId="44900"/>
    <cellStyle name="Calculation 4 5 4 3 4 3" xfId="32865"/>
    <cellStyle name="Calculation 4 5 4 3 5" xfId="10754"/>
    <cellStyle name="Calculation 4 5 4 3 5 2" xfId="22717"/>
    <cellStyle name="Calculation 4 5 4 3 5 2 2" xfId="46917"/>
    <cellStyle name="Calculation 4 5 4 3 5 3" xfId="34955"/>
    <cellStyle name="Calculation 4 5 4 3 6" xfId="12562"/>
    <cellStyle name="Calculation 4 5 4 3 6 2" xfId="24309"/>
    <cellStyle name="Calculation 4 5 4 3 6 2 2" xfId="48509"/>
    <cellStyle name="Calculation 4 5 4 3 6 3" xfId="36763"/>
    <cellStyle name="Calculation 4 5 4 3 7" xfId="14154"/>
    <cellStyle name="Calculation 4 5 4 3 7 2" xfId="38355"/>
    <cellStyle name="Calculation 4 5 4 3 8" xfId="26323"/>
    <cellStyle name="Calculation 4 5 4 4" xfId="3791"/>
    <cellStyle name="Calculation 4 5 4 4 2" xfId="15893"/>
    <cellStyle name="Calculation 4 5 4 4 2 2" xfId="40093"/>
    <cellStyle name="Calculation 4 5 4 4 3" xfId="27993"/>
    <cellStyle name="Calculation 4 5 4 5" xfId="6181"/>
    <cellStyle name="Calculation 4 5 4 5 2" xfId="18282"/>
    <cellStyle name="Calculation 4 5 4 5 2 2" xfId="42482"/>
    <cellStyle name="Calculation 4 5 4 5 3" xfId="30382"/>
    <cellStyle name="Calculation 4 5 4 6" xfId="7702"/>
    <cellStyle name="Calculation 4 5 4 6 2" xfId="19763"/>
    <cellStyle name="Calculation 4 5 4 6 2 2" xfId="43963"/>
    <cellStyle name="Calculation 4 5 4 6 3" xfId="31903"/>
    <cellStyle name="Calculation 4 5 4 7" xfId="9818"/>
    <cellStyle name="Calculation 4 5 4 7 2" xfId="21852"/>
    <cellStyle name="Calculation 4 5 4 7 2 2" xfId="46052"/>
    <cellStyle name="Calculation 4 5 4 7 3" xfId="34019"/>
    <cellStyle name="Calculation 4 5 4 8" xfId="11697"/>
    <cellStyle name="Calculation 4 5 4 8 2" xfId="23626"/>
    <cellStyle name="Calculation 4 5 4 8 2 2" xfId="47826"/>
    <cellStyle name="Calculation 4 5 4 8 3" xfId="35898"/>
    <cellStyle name="Calculation 4 5 4 9" xfId="13471"/>
    <cellStyle name="Calculation 4 5 4 9 2" xfId="37672"/>
    <cellStyle name="Calculation 4 5 5" xfId="1200"/>
    <cellStyle name="Calculation 4 5 5 2" xfId="3925"/>
    <cellStyle name="Calculation 4 5 5 2 2" xfId="16027"/>
    <cellStyle name="Calculation 4 5 5 2 2 2" xfId="40227"/>
    <cellStyle name="Calculation 4 5 5 2 3" xfId="28127"/>
    <cellStyle name="Calculation 4 5 5 3" xfId="6422"/>
    <cellStyle name="Calculation 4 5 5 3 2" xfId="18523"/>
    <cellStyle name="Calculation 4 5 5 3 2 2" xfId="42723"/>
    <cellStyle name="Calculation 4 5 5 3 3" xfId="30623"/>
    <cellStyle name="Calculation 4 5 5 4" xfId="7836"/>
    <cellStyle name="Calculation 4 5 5 4 2" xfId="19897"/>
    <cellStyle name="Calculation 4 5 5 4 2 2" xfId="44097"/>
    <cellStyle name="Calculation 4 5 5 4 3" xfId="32037"/>
    <cellStyle name="Calculation 4 5 5 5" xfId="9952"/>
    <cellStyle name="Calculation 4 5 5 5 2" xfId="21986"/>
    <cellStyle name="Calculation 4 5 5 5 2 2" xfId="46186"/>
    <cellStyle name="Calculation 4 5 5 5 3" xfId="34153"/>
    <cellStyle name="Calculation 4 5 5 6" xfId="11831"/>
    <cellStyle name="Calculation 4 5 5 6 2" xfId="23760"/>
    <cellStyle name="Calculation 4 5 5 6 2 2" xfId="47960"/>
    <cellStyle name="Calculation 4 5 5 6 3" xfId="36032"/>
    <cellStyle name="Calculation 4 5 5 7" xfId="13605"/>
    <cellStyle name="Calculation 4 5 5 7 2" xfId="37806"/>
    <cellStyle name="Calculation 4 5 5 8" xfId="25718"/>
    <cellStyle name="Calculation 4 5 6" xfId="3278"/>
    <cellStyle name="Calculation 4 5 6 2" xfId="15380"/>
    <cellStyle name="Calculation 4 5 6 2 2" xfId="39580"/>
    <cellStyle name="Calculation 4 5 6 3" xfId="27480"/>
    <cellStyle name="Calculation 4 5 7" xfId="6398"/>
    <cellStyle name="Calculation 4 5 7 2" xfId="18499"/>
    <cellStyle name="Calculation 4 5 7 2 2" xfId="42699"/>
    <cellStyle name="Calculation 4 5 7 3" xfId="30599"/>
    <cellStyle name="Calculation 4 5 8" xfId="7178"/>
    <cellStyle name="Calculation 4 5 8 2" xfId="19239"/>
    <cellStyle name="Calculation 4 5 8 2 2" xfId="43439"/>
    <cellStyle name="Calculation 4 5 8 3" xfId="31379"/>
    <cellStyle name="Calculation 4 5 9" xfId="6987"/>
    <cellStyle name="Calculation 4 5 9 2" xfId="19070"/>
    <cellStyle name="Calculation 4 5 9 2 2" xfId="43270"/>
    <cellStyle name="Calculation 4 5 9 3" xfId="31188"/>
    <cellStyle name="Calculation 4 6" xfId="683"/>
    <cellStyle name="Calculation 4 6 10" xfId="25201"/>
    <cellStyle name="Calculation 4 6 2" xfId="2253"/>
    <cellStyle name="Calculation 4 6 2 2" xfId="4905"/>
    <cellStyle name="Calculation 4 6 2 2 2" xfId="17006"/>
    <cellStyle name="Calculation 4 6 2 2 2 2" xfId="41206"/>
    <cellStyle name="Calculation 4 6 2 2 3" xfId="29106"/>
    <cellStyle name="Calculation 4 6 2 3" xfId="5749"/>
    <cellStyle name="Calculation 4 6 2 3 2" xfId="17850"/>
    <cellStyle name="Calculation 4 6 2 3 2 2" xfId="42050"/>
    <cellStyle name="Calculation 4 6 2 3 3" xfId="29950"/>
    <cellStyle name="Calculation 4 6 2 4" xfId="8879"/>
    <cellStyle name="Calculation 4 6 2 4 2" xfId="20913"/>
    <cellStyle name="Calculation 4 6 2 4 2 2" xfId="45113"/>
    <cellStyle name="Calculation 4 6 2 4 3" xfId="33080"/>
    <cellStyle name="Calculation 4 6 2 5" xfId="10955"/>
    <cellStyle name="Calculation 4 6 2 5 2" xfId="22898"/>
    <cellStyle name="Calculation 4 6 2 5 2 2" xfId="47098"/>
    <cellStyle name="Calculation 4 6 2 5 3" xfId="35156"/>
    <cellStyle name="Calculation 4 6 2 6" xfId="12743"/>
    <cellStyle name="Calculation 4 6 2 6 2" xfId="24465"/>
    <cellStyle name="Calculation 4 6 2 6 2 2" xfId="48665"/>
    <cellStyle name="Calculation 4 6 2 6 3" xfId="36944"/>
    <cellStyle name="Calculation 4 6 2 7" xfId="14310"/>
    <cellStyle name="Calculation 4 6 2 7 2" xfId="38511"/>
    <cellStyle name="Calculation 4 6 2 8" xfId="26535"/>
    <cellStyle name="Calculation 4 6 3" xfId="1667"/>
    <cellStyle name="Calculation 4 6 3 2" xfId="4329"/>
    <cellStyle name="Calculation 4 6 3 2 2" xfId="16430"/>
    <cellStyle name="Calculation 4 6 3 2 2 2" xfId="40630"/>
    <cellStyle name="Calculation 4 6 3 2 3" xfId="28530"/>
    <cellStyle name="Calculation 4 6 3 3" xfId="6565"/>
    <cellStyle name="Calculation 4 6 3 3 2" xfId="18666"/>
    <cellStyle name="Calculation 4 6 3 3 2 2" xfId="42866"/>
    <cellStyle name="Calculation 4 6 3 3 3" xfId="30766"/>
    <cellStyle name="Calculation 4 6 3 4" xfId="8293"/>
    <cellStyle name="Calculation 4 6 3 4 2" xfId="20329"/>
    <cellStyle name="Calculation 4 6 3 4 2 2" xfId="44529"/>
    <cellStyle name="Calculation 4 6 3 4 3" xfId="32494"/>
    <cellStyle name="Calculation 4 6 3 5" xfId="10383"/>
    <cellStyle name="Calculation 4 6 3 5 2" xfId="22346"/>
    <cellStyle name="Calculation 4 6 3 5 2 2" xfId="46546"/>
    <cellStyle name="Calculation 4 6 3 5 3" xfId="34584"/>
    <cellStyle name="Calculation 4 6 3 6" xfId="12191"/>
    <cellStyle name="Calculation 4 6 3 6 2" xfId="23938"/>
    <cellStyle name="Calculation 4 6 3 6 2 2" xfId="48138"/>
    <cellStyle name="Calculation 4 6 3 6 3" xfId="36392"/>
    <cellStyle name="Calculation 4 6 3 7" xfId="13783"/>
    <cellStyle name="Calculation 4 6 3 7 2" xfId="37984"/>
    <cellStyle name="Calculation 4 6 3 8" xfId="25952"/>
    <cellStyle name="Calculation 4 6 4" xfId="3416"/>
    <cellStyle name="Calculation 4 6 4 2" xfId="15518"/>
    <cellStyle name="Calculation 4 6 4 2 2" xfId="39718"/>
    <cellStyle name="Calculation 4 6 4 3" xfId="27618"/>
    <cellStyle name="Calculation 4 6 5" xfId="5996"/>
    <cellStyle name="Calculation 4 6 5 2" xfId="18097"/>
    <cellStyle name="Calculation 4 6 5 2 2" xfId="42297"/>
    <cellStyle name="Calculation 4 6 5 3" xfId="30197"/>
    <cellStyle name="Calculation 4 6 6" xfId="7319"/>
    <cellStyle name="Calculation 4 6 6 2" xfId="19380"/>
    <cellStyle name="Calculation 4 6 6 2 2" xfId="43580"/>
    <cellStyle name="Calculation 4 6 6 3" xfId="31520"/>
    <cellStyle name="Calculation 4 6 7" xfId="9435"/>
    <cellStyle name="Calculation 4 6 7 2" xfId="21469"/>
    <cellStyle name="Calculation 4 6 7 2 2" xfId="45669"/>
    <cellStyle name="Calculation 4 6 7 3" xfId="33636"/>
    <cellStyle name="Calculation 4 6 8" xfId="10070"/>
    <cellStyle name="Calculation 4 6 8 2" xfId="22104"/>
    <cellStyle name="Calculation 4 6 8 2 2" xfId="46304"/>
    <cellStyle name="Calculation 4 6 8 3" xfId="34271"/>
    <cellStyle name="Calculation 4 6 9" xfId="11949"/>
    <cellStyle name="Calculation 4 6 9 2" xfId="36150"/>
    <cellStyle name="Calculation 4 7" xfId="967"/>
    <cellStyle name="Calculation 4 7 10" xfId="25485"/>
    <cellStyle name="Calculation 4 7 2" xfId="2525"/>
    <cellStyle name="Calculation 4 7 2 2" xfId="5174"/>
    <cellStyle name="Calculation 4 7 2 2 2" xfId="17275"/>
    <cellStyle name="Calculation 4 7 2 2 2 2" xfId="41475"/>
    <cellStyle name="Calculation 4 7 2 2 3" xfId="29375"/>
    <cellStyle name="Calculation 4 7 2 3" xfId="5980"/>
    <cellStyle name="Calculation 4 7 2 3 2" xfId="18081"/>
    <cellStyle name="Calculation 4 7 2 3 2 2" xfId="42281"/>
    <cellStyle name="Calculation 4 7 2 3 3" xfId="30181"/>
    <cellStyle name="Calculation 4 7 2 4" xfId="9151"/>
    <cellStyle name="Calculation 4 7 2 4 2" xfId="21185"/>
    <cellStyle name="Calculation 4 7 2 4 2 2" xfId="45385"/>
    <cellStyle name="Calculation 4 7 2 4 3" xfId="33352"/>
    <cellStyle name="Calculation 4 7 2 5" xfId="11227"/>
    <cellStyle name="Calculation 4 7 2 5 2" xfId="23170"/>
    <cellStyle name="Calculation 4 7 2 5 2 2" xfId="47370"/>
    <cellStyle name="Calculation 4 7 2 5 3" xfId="35428"/>
    <cellStyle name="Calculation 4 7 2 6" xfId="13015"/>
    <cellStyle name="Calculation 4 7 2 6 2" xfId="24737"/>
    <cellStyle name="Calculation 4 7 2 6 2 2" xfId="48937"/>
    <cellStyle name="Calculation 4 7 2 6 3" xfId="37216"/>
    <cellStyle name="Calculation 4 7 2 7" xfId="14582"/>
    <cellStyle name="Calculation 4 7 2 7 2" xfId="38783"/>
    <cellStyle name="Calculation 4 7 2 8" xfId="26807"/>
    <cellStyle name="Calculation 4 7 3" xfId="1939"/>
    <cellStyle name="Calculation 4 7 3 2" xfId="4598"/>
    <cellStyle name="Calculation 4 7 3 2 2" xfId="16699"/>
    <cellStyle name="Calculation 4 7 3 2 2 2" xfId="40899"/>
    <cellStyle name="Calculation 4 7 3 2 3" xfId="28799"/>
    <cellStyle name="Calculation 4 7 3 3" xfId="5888"/>
    <cellStyle name="Calculation 4 7 3 3 2" xfId="17989"/>
    <cellStyle name="Calculation 4 7 3 3 2 2" xfId="42189"/>
    <cellStyle name="Calculation 4 7 3 3 3" xfId="30089"/>
    <cellStyle name="Calculation 4 7 3 4" xfId="8565"/>
    <cellStyle name="Calculation 4 7 3 4 2" xfId="20601"/>
    <cellStyle name="Calculation 4 7 3 4 2 2" xfId="44801"/>
    <cellStyle name="Calculation 4 7 3 4 3" xfId="32766"/>
    <cellStyle name="Calculation 4 7 3 5" xfId="10655"/>
    <cellStyle name="Calculation 4 7 3 5 2" xfId="22618"/>
    <cellStyle name="Calculation 4 7 3 5 2 2" xfId="46818"/>
    <cellStyle name="Calculation 4 7 3 5 3" xfId="34856"/>
    <cellStyle name="Calculation 4 7 3 6" xfId="12463"/>
    <cellStyle name="Calculation 4 7 3 6 2" xfId="24210"/>
    <cellStyle name="Calculation 4 7 3 6 2 2" xfId="48410"/>
    <cellStyle name="Calculation 4 7 3 6 3" xfId="36664"/>
    <cellStyle name="Calculation 4 7 3 7" xfId="14055"/>
    <cellStyle name="Calculation 4 7 3 7 2" xfId="38256"/>
    <cellStyle name="Calculation 4 7 3 8" xfId="26224"/>
    <cellStyle name="Calculation 4 7 4" xfId="3694"/>
    <cellStyle name="Calculation 4 7 4 2" xfId="15796"/>
    <cellStyle name="Calculation 4 7 4 2 2" xfId="39996"/>
    <cellStyle name="Calculation 4 7 4 3" xfId="27896"/>
    <cellStyle name="Calculation 4 7 5" xfId="4020"/>
    <cellStyle name="Calculation 4 7 5 2" xfId="16122"/>
    <cellStyle name="Calculation 4 7 5 2 2" xfId="40322"/>
    <cellStyle name="Calculation 4 7 5 3" xfId="28222"/>
    <cellStyle name="Calculation 4 7 6" xfId="7603"/>
    <cellStyle name="Calculation 4 7 6 2" xfId="19664"/>
    <cellStyle name="Calculation 4 7 6 2 2" xfId="43864"/>
    <cellStyle name="Calculation 4 7 6 3" xfId="31804"/>
    <cellStyle name="Calculation 4 7 7" xfId="9719"/>
    <cellStyle name="Calculation 4 7 7 2" xfId="21753"/>
    <cellStyle name="Calculation 4 7 7 2 2" xfId="45953"/>
    <cellStyle name="Calculation 4 7 7 3" xfId="33920"/>
    <cellStyle name="Calculation 4 7 8" xfId="11598"/>
    <cellStyle name="Calculation 4 7 8 2" xfId="23527"/>
    <cellStyle name="Calculation 4 7 8 2 2" xfId="47727"/>
    <cellStyle name="Calculation 4 7 8 3" xfId="35799"/>
    <cellStyle name="Calculation 4 7 9" xfId="13372"/>
    <cellStyle name="Calculation 4 7 9 2" xfId="37573"/>
    <cellStyle name="Calculation 4 8" xfId="3137"/>
    <cellStyle name="Calculation 4 8 2" xfId="15239"/>
    <cellStyle name="Calculation 4 8 2 2" xfId="39439"/>
    <cellStyle name="Calculation 4 8 3" xfId="27339"/>
    <cellStyle name="Calculation 4 9" xfId="6123"/>
    <cellStyle name="Calculation 4 9 2" xfId="18224"/>
    <cellStyle name="Calculation 4 9 2 2" xfId="42424"/>
    <cellStyle name="Calculation 4 9 3" xfId="30324"/>
    <cellStyle name="Calculation 5" xfId="1328"/>
    <cellStyle name="Calculation 5 2" xfId="4040"/>
    <cellStyle name="Calculation 5 2 2" xfId="16142"/>
    <cellStyle name="Calculation 5 2 2 2" xfId="40342"/>
    <cellStyle name="Calculation 5 2 3" xfId="28242"/>
    <cellStyle name="Calculation 5 3" xfId="6136"/>
    <cellStyle name="Calculation 5 3 2" xfId="18237"/>
    <cellStyle name="Calculation 5 3 2 2" xfId="42437"/>
    <cellStyle name="Calculation 5 3 3" xfId="30337"/>
    <cellStyle name="Calculation 5 4" xfId="7964"/>
    <cellStyle name="Calculation 5 4 2" xfId="20025"/>
    <cellStyle name="Calculation 5 4 2 2" xfId="44225"/>
    <cellStyle name="Calculation 5 4 3" xfId="32165"/>
    <cellStyle name="Calculation 5 5" xfId="10080"/>
    <cellStyle name="Calculation 5 5 2" xfId="22114"/>
    <cellStyle name="Calculation 5 5 2 2" xfId="46314"/>
    <cellStyle name="Calculation 5 5 3" xfId="34281"/>
    <cellStyle name="Calculation 5 6" xfId="11959"/>
    <cellStyle name="Calculation 5 6 2" xfId="23842"/>
    <cellStyle name="Calculation 5 6 2 2" xfId="48042"/>
    <cellStyle name="Calculation 5 6 3" xfId="36160"/>
    <cellStyle name="Calculation 5 7" xfId="13687"/>
    <cellStyle name="Calculation 5 7 2" xfId="37888"/>
    <cellStyle name="Calculation 5 8" xfId="25800"/>
    <cellStyle name="Calculation 6" xfId="1456"/>
    <cellStyle name="Calculation 6 2" xfId="4140"/>
    <cellStyle name="Calculation 6 2 2" xfId="16242"/>
    <cellStyle name="Calculation 6 2 2 2" xfId="40442"/>
    <cellStyle name="Calculation 6 2 3" xfId="28342"/>
    <cellStyle name="Calculation 6 3" xfId="6032"/>
    <cellStyle name="Calculation 6 3 2" xfId="18133"/>
    <cellStyle name="Calculation 6 3 2 2" xfId="42333"/>
    <cellStyle name="Calculation 6 3 3" xfId="30233"/>
    <cellStyle name="Calculation 6 4" xfId="8087"/>
    <cellStyle name="Calculation 6 4 2" xfId="20136"/>
    <cellStyle name="Calculation 6 4 2 2" xfId="44336"/>
    <cellStyle name="Calculation 6 4 3" xfId="32288"/>
    <cellStyle name="Calculation 6 5" xfId="10195"/>
    <cellStyle name="Calculation 6 5 2" xfId="22205"/>
    <cellStyle name="Calculation 6 5 2 2" xfId="46405"/>
    <cellStyle name="Calculation 6 5 3" xfId="34396"/>
    <cellStyle name="Calculation 6 6" xfId="12050"/>
    <cellStyle name="Calculation 6 6 2" xfId="23858"/>
    <cellStyle name="Calculation 6 6 2 2" xfId="48058"/>
    <cellStyle name="Calculation 6 6 3" xfId="36251"/>
    <cellStyle name="Calculation 6 7" xfId="13703"/>
    <cellStyle name="Calculation 6 7 2" xfId="37904"/>
    <cellStyle name="Calculation 6 8" xfId="25824"/>
    <cellStyle name="Calculation 7" xfId="2809"/>
    <cellStyle name="Calculation 7 2" xfId="14962"/>
    <cellStyle name="Calculation 7 2 2" xfId="39162"/>
    <cellStyle name="Calculation 7 3" xfId="27062"/>
    <cellStyle name="Calculation 8" xfId="2776"/>
    <cellStyle name="Check Cell" xfId="47" builtinId="23" customBuiltin="1"/>
    <cellStyle name="Check Cell 2" xfId="243"/>
    <cellStyle name="Check Cell 2 2" xfId="2882"/>
    <cellStyle name="Check Cell 3" xfId="367"/>
    <cellStyle name="Check Cell 4" xfId="1329"/>
    <cellStyle name="Check Cell 5" xfId="1457"/>
    <cellStyle name="Check Cell 6" xfId="2778"/>
    <cellStyle name="Comma 2" xfId="84"/>
    <cellStyle name="Comma 2 2" xfId="85"/>
    <cellStyle name="Comma 2 2 2" xfId="109"/>
    <cellStyle name="Comma 2 2 2 2" xfId="397"/>
    <cellStyle name="Comma 2 2 3" xfId="110"/>
    <cellStyle name="Comma 2 2 3 2" xfId="398"/>
    <cellStyle name="Comma 2 2 4" xfId="111"/>
    <cellStyle name="Comma 2 2 4 2" xfId="399"/>
    <cellStyle name="Comma 2 2 5" xfId="396"/>
    <cellStyle name="Comma 2 3" xfId="86"/>
    <cellStyle name="Comma 2 3 2" xfId="112"/>
    <cellStyle name="Comma 2 3 2 2" xfId="401"/>
    <cellStyle name="Comma 2 3 3" xfId="113"/>
    <cellStyle name="Comma 2 3 3 2" xfId="402"/>
    <cellStyle name="Comma 2 3 4" xfId="114"/>
    <cellStyle name="Comma 2 3 4 2" xfId="403"/>
    <cellStyle name="Comma 2 3 5" xfId="400"/>
    <cellStyle name="Comma 2 4" xfId="87"/>
    <cellStyle name="Comma 2 4 2" xfId="115"/>
    <cellStyle name="Comma 2 4 2 2" xfId="405"/>
    <cellStyle name="Comma 2 4 3" xfId="116"/>
    <cellStyle name="Comma 2 4 3 2" xfId="406"/>
    <cellStyle name="Comma 2 4 4" xfId="117"/>
    <cellStyle name="Comma 2 4 4 2" xfId="407"/>
    <cellStyle name="Comma 2 4 5" xfId="404"/>
    <cellStyle name="Comma 2 5" xfId="88"/>
    <cellStyle name="Comma 2 5 2" xfId="118"/>
    <cellStyle name="Comma 2 5 2 2" xfId="409"/>
    <cellStyle name="Comma 2 5 3" xfId="119"/>
    <cellStyle name="Comma 2 5 3 2" xfId="410"/>
    <cellStyle name="Comma 2 5 4" xfId="120"/>
    <cellStyle name="Comma 2 5 4 2" xfId="411"/>
    <cellStyle name="Comma 2 5 5" xfId="408"/>
    <cellStyle name="Comma 2 6" xfId="395"/>
    <cellStyle name="Currency" xfId="48" builtinId="4"/>
    <cellStyle name="Currency 2" xfId="77"/>
    <cellStyle name="Currency 2 2" xfId="369"/>
    <cellStyle name="Currency 2 2 2" xfId="2902"/>
    <cellStyle name="Currency 2 3" xfId="412"/>
    <cellStyle name="Currency 3" xfId="89"/>
    <cellStyle name="Currency 3 10" xfId="2175"/>
    <cellStyle name="Currency 3 10 2" xfId="4831"/>
    <cellStyle name="Currency 3 10 2 2" xfId="16932"/>
    <cellStyle name="Currency 3 10 2 2 2" xfId="41132"/>
    <cellStyle name="Currency 3 10 2 3" xfId="29032"/>
    <cellStyle name="Currency 3 10 3" xfId="8801"/>
    <cellStyle name="Currency 3 10 3 2" xfId="20836"/>
    <cellStyle name="Currency 3 10 3 2 2" xfId="45036"/>
    <cellStyle name="Currency 3 10 3 3" xfId="33002"/>
    <cellStyle name="Currency 3 10 4" xfId="14887"/>
    <cellStyle name="Currency 3 10 4 2" xfId="39087"/>
    <cellStyle name="Currency 3 10 5" xfId="26459"/>
    <cellStyle name="Currency 3 11" xfId="1589"/>
    <cellStyle name="Currency 3 11 2" xfId="4253"/>
    <cellStyle name="Currency 3 11 2 2" xfId="16354"/>
    <cellStyle name="Currency 3 11 2 2 2" xfId="40554"/>
    <cellStyle name="Currency 3 11 2 3" xfId="28454"/>
    <cellStyle name="Currency 3 11 3" xfId="8215"/>
    <cellStyle name="Currency 3 11 3 2" xfId="20252"/>
    <cellStyle name="Currency 3 11 3 2 2" xfId="44452"/>
    <cellStyle name="Currency 3 11 3 3" xfId="32416"/>
    <cellStyle name="Currency 3 11 4" xfId="14831"/>
    <cellStyle name="Currency 3 11 4 2" xfId="39031"/>
    <cellStyle name="Currency 3 11 5" xfId="25876"/>
    <cellStyle name="Currency 3 12" xfId="2764"/>
    <cellStyle name="Currency 3 12 2" xfId="5410"/>
    <cellStyle name="Currency 3 12 2 2" xfId="17511"/>
    <cellStyle name="Currency 3 12 2 2 2" xfId="41711"/>
    <cellStyle name="Currency 3 12 2 3" xfId="29611"/>
    <cellStyle name="Currency 3 12 3" xfId="9390"/>
    <cellStyle name="Currency 3 12 3 2" xfId="21424"/>
    <cellStyle name="Currency 3 12 3 2 2" xfId="45624"/>
    <cellStyle name="Currency 3 12 3 3" xfId="33591"/>
    <cellStyle name="Currency 3 12 4" xfId="14945"/>
    <cellStyle name="Currency 3 12 4 2" xfId="39145"/>
    <cellStyle name="Currency 3 12 5" xfId="27045"/>
    <cellStyle name="Currency 3 13" xfId="2808"/>
    <cellStyle name="Currency 3 13 2" xfId="3040"/>
    <cellStyle name="Currency 3 13 2 2" xfId="15142"/>
    <cellStyle name="Currency 3 13 2 2 2" xfId="39342"/>
    <cellStyle name="Currency 3 13 2 3" xfId="27242"/>
    <cellStyle name="Currency 3 13 3" xfId="6903"/>
    <cellStyle name="Currency 3 13 3 2" xfId="19001"/>
    <cellStyle name="Currency 3 13 3 2 2" xfId="43201"/>
    <cellStyle name="Currency 3 13 3 3" xfId="31104"/>
    <cellStyle name="Currency 3 13 4" xfId="14961"/>
    <cellStyle name="Currency 3 13 4 2" xfId="39161"/>
    <cellStyle name="Currency 3 13 5" xfId="27061"/>
    <cellStyle name="Currency 3 14" xfId="2947"/>
    <cellStyle name="Currency 3 14 2" xfId="15052"/>
    <cellStyle name="Currency 3 14 2 2" xfId="39252"/>
    <cellStyle name="Currency 3 14 3" xfId="27152"/>
    <cellStyle name="Currency 3 15" xfId="2976"/>
    <cellStyle name="Currency 3 15 2" xfId="15081"/>
    <cellStyle name="Currency 3 15 2 2" xfId="39281"/>
    <cellStyle name="Currency 3 15 3" xfId="27181"/>
    <cellStyle name="Currency 3 16" xfId="6824"/>
    <cellStyle name="Currency 3 16 2" xfId="18925"/>
    <cellStyle name="Currency 3 16 2 2" xfId="43125"/>
    <cellStyle name="Currency 3 16 3" xfId="31025"/>
    <cellStyle name="Currency 3 17" xfId="14775"/>
    <cellStyle name="Currency 3 17 2" xfId="38975"/>
    <cellStyle name="Currency 3 18" xfId="266"/>
    <cellStyle name="Currency 3 19" xfId="24934"/>
    <cellStyle name="Currency 3 2" xfId="107"/>
    <cellStyle name="Currency 3 2 10" xfId="3059"/>
    <cellStyle name="Currency 3 2 10 2" xfId="15161"/>
    <cellStyle name="Currency 3 2 10 2 2" xfId="39361"/>
    <cellStyle name="Currency 3 2 10 3" xfId="27261"/>
    <cellStyle name="Currency 3 2 11" xfId="6928"/>
    <cellStyle name="Currency 3 2 11 2" xfId="19017"/>
    <cellStyle name="Currency 3 2 11 2 2" xfId="43217"/>
    <cellStyle name="Currency 3 2 11 3" xfId="31129"/>
    <cellStyle name="Currency 3 2 12" xfId="14777"/>
    <cellStyle name="Currency 3 2 12 2" xfId="38977"/>
    <cellStyle name="Currency 3 2 13" xfId="284"/>
    <cellStyle name="Currency 3 2 14" xfId="24936"/>
    <cellStyle name="Currency 3 2 2" xfId="414"/>
    <cellStyle name="Currency 3 2 3" xfId="1496"/>
    <cellStyle name="Currency 3 2 3 2" xfId="2728"/>
    <cellStyle name="Currency 3 2 3 2 2" xfId="5374"/>
    <cellStyle name="Currency 3 2 3 2 2 2" xfId="17475"/>
    <cellStyle name="Currency 3 2 3 2 2 2 2" xfId="41675"/>
    <cellStyle name="Currency 3 2 3 2 2 3" xfId="29575"/>
    <cellStyle name="Currency 3 2 3 2 3" xfId="9354"/>
    <cellStyle name="Currency 3 2 3 2 3 2" xfId="21388"/>
    <cellStyle name="Currency 3 2 3 2 3 2 2" xfId="45588"/>
    <cellStyle name="Currency 3 2 3 2 3 3" xfId="33555"/>
    <cellStyle name="Currency 3 2 3 2 4" xfId="14910"/>
    <cellStyle name="Currency 3 2 3 2 4 2" xfId="39110"/>
    <cellStyle name="Currency 3 2 3 2 5" xfId="27009"/>
    <cellStyle name="Currency 3 2 3 3" xfId="2142"/>
    <cellStyle name="Currency 3 2 3 3 2" xfId="4798"/>
    <cellStyle name="Currency 3 2 3 3 2 2" xfId="16899"/>
    <cellStyle name="Currency 3 2 3 3 2 2 2" xfId="41099"/>
    <cellStyle name="Currency 3 2 3 3 2 3" xfId="28999"/>
    <cellStyle name="Currency 3 2 3 3 3" xfId="8768"/>
    <cellStyle name="Currency 3 2 3 3 3 2" xfId="20803"/>
    <cellStyle name="Currency 3 2 3 3 3 2 2" xfId="45003"/>
    <cellStyle name="Currency 3 2 3 3 3 3" xfId="32969"/>
    <cellStyle name="Currency 3 2 3 3 4" xfId="14854"/>
    <cellStyle name="Currency 3 2 3 3 4 2" xfId="39054"/>
    <cellStyle name="Currency 3 2 3 3 5" xfId="26426"/>
    <cellStyle name="Currency 3 2 3 4" xfId="4168"/>
    <cellStyle name="Currency 3 2 3 4 2" xfId="16270"/>
    <cellStyle name="Currency 3 2 3 4 2 2" xfId="40470"/>
    <cellStyle name="Currency 3 2 3 4 3" xfId="28370"/>
    <cellStyle name="Currency 3 2 3 5" xfId="8125"/>
    <cellStyle name="Currency 3 2 3 5 2" xfId="20168"/>
    <cellStyle name="Currency 3 2 3 5 2 2" xfId="44368"/>
    <cellStyle name="Currency 3 2 3 5 3" xfId="32326"/>
    <cellStyle name="Currency 3 2 3 6" xfId="14798"/>
    <cellStyle name="Currency 3 2 3 6 2" xfId="38998"/>
    <cellStyle name="Currency 3 2 3 7" xfId="25832"/>
    <cellStyle name="Currency 3 2 4" xfId="1561"/>
    <cellStyle name="Currency 3 2 4 2" xfId="2739"/>
    <cellStyle name="Currency 3 2 4 2 2" xfId="5385"/>
    <cellStyle name="Currency 3 2 4 2 2 2" xfId="17486"/>
    <cellStyle name="Currency 3 2 4 2 2 2 2" xfId="41686"/>
    <cellStyle name="Currency 3 2 4 2 2 3" xfId="29586"/>
    <cellStyle name="Currency 3 2 4 2 3" xfId="9365"/>
    <cellStyle name="Currency 3 2 4 2 3 2" xfId="21399"/>
    <cellStyle name="Currency 3 2 4 2 3 2 2" xfId="45599"/>
    <cellStyle name="Currency 3 2 4 2 3 3" xfId="33566"/>
    <cellStyle name="Currency 3 2 4 2 4" xfId="14921"/>
    <cellStyle name="Currency 3 2 4 2 4 2" xfId="39121"/>
    <cellStyle name="Currency 3 2 4 2 5" xfId="27020"/>
    <cellStyle name="Currency 3 2 4 3" xfId="2153"/>
    <cellStyle name="Currency 3 2 4 3 2" xfId="4809"/>
    <cellStyle name="Currency 3 2 4 3 2 2" xfId="16910"/>
    <cellStyle name="Currency 3 2 4 3 2 2 2" xfId="41110"/>
    <cellStyle name="Currency 3 2 4 3 2 3" xfId="29010"/>
    <cellStyle name="Currency 3 2 4 3 3" xfId="8779"/>
    <cellStyle name="Currency 3 2 4 3 3 2" xfId="20814"/>
    <cellStyle name="Currency 3 2 4 3 3 2 2" xfId="45014"/>
    <cellStyle name="Currency 3 2 4 3 3 3" xfId="32980"/>
    <cellStyle name="Currency 3 2 4 3 4" xfId="14865"/>
    <cellStyle name="Currency 3 2 4 3 4 2" xfId="39065"/>
    <cellStyle name="Currency 3 2 4 3 5" xfId="26437"/>
    <cellStyle name="Currency 3 2 4 4" xfId="4226"/>
    <cellStyle name="Currency 3 2 4 4 2" xfId="16328"/>
    <cellStyle name="Currency 3 2 4 4 2 2" xfId="40528"/>
    <cellStyle name="Currency 3 2 4 4 3" xfId="28428"/>
    <cellStyle name="Currency 3 2 4 5" xfId="8188"/>
    <cellStyle name="Currency 3 2 4 5 2" xfId="20225"/>
    <cellStyle name="Currency 3 2 4 5 2 2" xfId="44425"/>
    <cellStyle name="Currency 3 2 4 5 3" xfId="32389"/>
    <cellStyle name="Currency 3 2 4 6" xfId="14809"/>
    <cellStyle name="Currency 3 2 4 6 2" xfId="39009"/>
    <cellStyle name="Currency 3 2 4 7" xfId="25854"/>
    <cellStyle name="Currency 3 2 5" xfId="1580"/>
    <cellStyle name="Currency 3 2 5 2" xfId="2752"/>
    <cellStyle name="Currency 3 2 5 2 2" xfId="5398"/>
    <cellStyle name="Currency 3 2 5 2 2 2" xfId="17499"/>
    <cellStyle name="Currency 3 2 5 2 2 2 2" xfId="41699"/>
    <cellStyle name="Currency 3 2 5 2 2 3" xfId="29599"/>
    <cellStyle name="Currency 3 2 5 2 3" xfId="9378"/>
    <cellStyle name="Currency 3 2 5 2 3 2" xfId="21412"/>
    <cellStyle name="Currency 3 2 5 2 3 2 2" xfId="45612"/>
    <cellStyle name="Currency 3 2 5 2 3 3" xfId="33579"/>
    <cellStyle name="Currency 3 2 5 2 4" xfId="14934"/>
    <cellStyle name="Currency 3 2 5 2 4 2" xfId="39134"/>
    <cellStyle name="Currency 3 2 5 2 5" xfId="27033"/>
    <cellStyle name="Currency 3 2 5 3" xfId="2166"/>
    <cellStyle name="Currency 3 2 5 3 2" xfId="4822"/>
    <cellStyle name="Currency 3 2 5 3 2 2" xfId="16923"/>
    <cellStyle name="Currency 3 2 5 3 2 2 2" xfId="41123"/>
    <cellStyle name="Currency 3 2 5 3 2 3" xfId="29023"/>
    <cellStyle name="Currency 3 2 5 3 3" xfId="8792"/>
    <cellStyle name="Currency 3 2 5 3 3 2" xfId="20827"/>
    <cellStyle name="Currency 3 2 5 3 3 2 2" xfId="45027"/>
    <cellStyle name="Currency 3 2 5 3 3 3" xfId="32993"/>
    <cellStyle name="Currency 3 2 5 3 4" xfId="14878"/>
    <cellStyle name="Currency 3 2 5 3 4 2" xfId="39078"/>
    <cellStyle name="Currency 3 2 5 3 5" xfId="26450"/>
    <cellStyle name="Currency 3 2 5 4" xfId="4244"/>
    <cellStyle name="Currency 3 2 5 4 2" xfId="16345"/>
    <cellStyle name="Currency 3 2 5 4 2 2" xfId="40545"/>
    <cellStyle name="Currency 3 2 5 4 3" xfId="28445"/>
    <cellStyle name="Currency 3 2 5 5" xfId="8206"/>
    <cellStyle name="Currency 3 2 5 5 2" xfId="20243"/>
    <cellStyle name="Currency 3 2 5 5 2 2" xfId="44443"/>
    <cellStyle name="Currency 3 2 5 5 3" xfId="32407"/>
    <cellStyle name="Currency 3 2 5 6" xfId="14822"/>
    <cellStyle name="Currency 3 2 5 6 2" xfId="39022"/>
    <cellStyle name="Currency 3 2 5 7" xfId="25867"/>
    <cellStyle name="Currency 3 2 6" xfId="2177"/>
    <cellStyle name="Currency 3 2 6 2" xfId="4833"/>
    <cellStyle name="Currency 3 2 6 2 2" xfId="16934"/>
    <cellStyle name="Currency 3 2 6 2 2 2" xfId="41134"/>
    <cellStyle name="Currency 3 2 6 2 3" xfId="29034"/>
    <cellStyle name="Currency 3 2 6 3" xfId="8803"/>
    <cellStyle name="Currency 3 2 6 3 2" xfId="20838"/>
    <cellStyle name="Currency 3 2 6 3 2 2" xfId="45038"/>
    <cellStyle name="Currency 3 2 6 3 3" xfId="33004"/>
    <cellStyle name="Currency 3 2 6 4" xfId="14889"/>
    <cellStyle name="Currency 3 2 6 4 2" xfId="39089"/>
    <cellStyle name="Currency 3 2 6 5" xfId="26461"/>
    <cellStyle name="Currency 3 2 7" xfId="1591"/>
    <cellStyle name="Currency 3 2 7 2" xfId="4255"/>
    <cellStyle name="Currency 3 2 7 2 2" xfId="16356"/>
    <cellStyle name="Currency 3 2 7 2 2 2" xfId="40556"/>
    <cellStyle name="Currency 3 2 7 2 3" xfId="28456"/>
    <cellStyle name="Currency 3 2 7 3" xfId="8217"/>
    <cellStyle name="Currency 3 2 7 3 2" xfId="20254"/>
    <cellStyle name="Currency 3 2 7 3 2 2" xfId="44454"/>
    <cellStyle name="Currency 3 2 7 3 3" xfId="32418"/>
    <cellStyle name="Currency 3 2 7 4" xfId="14833"/>
    <cellStyle name="Currency 3 2 7 4 2" xfId="39033"/>
    <cellStyle name="Currency 3 2 7 5" xfId="25878"/>
    <cellStyle name="Currency 3 2 8" xfId="2816"/>
    <cellStyle name="Currency 3 2 8 2" xfId="14969"/>
    <cellStyle name="Currency 3 2 8 2 2" xfId="39169"/>
    <cellStyle name="Currency 3 2 8 3" xfId="27069"/>
    <cellStyle name="Currency 3 2 9" xfId="2950"/>
    <cellStyle name="Currency 3 2 9 2" xfId="15055"/>
    <cellStyle name="Currency 3 2 9 2 2" xfId="39255"/>
    <cellStyle name="Currency 3 2 9 3" xfId="27155"/>
    <cellStyle name="Currency 3 3" xfId="121"/>
    <cellStyle name="Currency 3 3 10" xfId="3060"/>
    <cellStyle name="Currency 3 3 10 2" xfId="15162"/>
    <cellStyle name="Currency 3 3 10 2 2" xfId="39362"/>
    <cellStyle name="Currency 3 3 10 3" xfId="27262"/>
    <cellStyle name="Currency 3 3 11" xfId="6929"/>
    <cellStyle name="Currency 3 3 11 2" xfId="19018"/>
    <cellStyle name="Currency 3 3 11 2 2" xfId="43218"/>
    <cellStyle name="Currency 3 3 11 3" xfId="31130"/>
    <cellStyle name="Currency 3 3 12" xfId="14778"/>
    <cellStyle name="Currency 3 3 12 2" xfId="38978"/>
    <cellStyle name="Currency 3 3 13" xfId="285"/>
    <cellStyle name="Currency 3 3 14" xfId="24937"/>
    <cellStyle name="Currency 3 3 2" xfId="415"/>
    <cellStyle name="Currency 3 3 3" xfId="1498"/>
    <cellStyle name="Currency 3 3 3 2" xfId="2729"/>
    <cellStyle name="Currency 3 3 3 2 2" xfId="5375"/>
    <cellStyle name="Currency 3 3 3 2 2 2" xfId="17476"/>
    <cellStyle name="Currency 3 3 3 2 2 2 2" xfId="41676"/>
    <cellStyle name="Currency 3 3 3 2 2 3" xfId="29576"/>
    <cellStyle name="Currency 3 3 3 2 3" xfId="9355"/>
    <cellStyle name="Currency 3 3 3 2 3 2" xfId="21389"/>
    <cellStyle name="Currency 3 3 3 2 3 2 2" xfId="45589"/>
    <cellStyle name="Currency 3 3 3 2 3 3" xfId="33556"/>
    <cellStyle name="Currency 3 3 3 2 4" xfId="14911"/>
    <cellStyle name="Currency 3 3 3 2 4 2" xfId="39111"/>
    <cellStyle name="Currency 3 3 3 2 5" xfId="27010"/>
    <cellStyle name="Currency 3 3 3 3" xfId="2143"/>
    <cellStyle name="Currency 3 3 3 3 2" xfId="4799"/>
    <cellStyle name="Currency 3 3 3 3 2 2" xfId="16900"/>
    <cellStyle name="Currency 3 3 3 3 2 2 2" xfId="41100"/>
    <cellStyle name="Currency 3 3 3 3 2 3" xfId="29000"/>
    <cellStyle name="Currency 3 3 3 3 3" xfId="8769"/>
    <cellStyle name="Currency 3 3 3 3 3 2" xfId="20804"/>
    <cellStyle name="Currency 3 3 3 3 3 2 2" xfId="45004"/>
    <cellStyle name="Currency 3 3 3 3 3 3" xfId="32970"/>
    <cellStyle name="Currency 3 3 3 3 4" xfId="14855"/>
    <cellStyle name="Currency 3 3 3 3 4 2" xfId="39055"/>
    <cellStyle name="Currency 3 3 3 3 5" xfId="26427"/>
    <cellStyle name="Currency 3 3 3 4" xfId="4170"/>
    <cellStyle name="Currency 3 3 3 4 2" xfId="16272"/>
    <cellStyle name="Currency 3 3 3 4 2 2" xfId="40472"/>
    <cellStyle name="Currency 3 3 3 4 3" xfId="28372"/>
    <cellStyle name="Currency 3 3 3 5" xfId="8127"/>
    <cellStyle name="Currency 3 3 3 5 2" xfId="20170"/>
    <cellStyle name="Currency 3 3 3 5 2 2" xfId="44370"/>
    <cellStyle name="Currency 3 3 3 5 3" xfId="32328"/>
    <cellStyle name="Currency 3 3 3 6" xfId="14799"/>
    <cellStyle name="Currency 3 3 3 6 2" xfId="38999"/>
    <cellStyle name="Currency 3 3 3 7" xfId="25833"/>
    <cellStyle name="Currency 3 3 4" xfId="1562"/>
    <cellStyle name="Currency 3 3 4 2" xfId="2740"/>
    <cellStyle name="Currency 3 3 4 2 2" xfId="5386"/>
    <cellStyle name="Currency 3 3 4 2 2 2" xfId="17487"/>
    <cellStyle name="Currency 3 3 4 2 2 2 2" xfId="41687"/>
    <cellStyle name="Currency 3 3 4 2 2 3" xfId="29587"/>
    <cellStyle name="Currency 3 3 4 2 3" xfId="9366"/>
    <cellStyle name="Currency 3 3 4 2 3 2" xfId="21400"/>
    <cellStyle name="Currency 3 3 4 2 3 2 2" xfId="45600"/>
    <cellStyle name="Currency 3 3 4 2 3 3" xfId="33567"/>
    <cellStyle name="Currency 3 3 4 2 4" xfId="14922"/>
    <cellStyle name="Currency 3 3 4 2 4 2" xfId="39122"/>
    <cellStyle name="Currency 3 3 4 2 5" xfId="27021"/>
    <cellStyle name="Currency 3 3 4 3" xfId="2154"/>
    <cellStyle name="Currency 3 3 4 3 2" xfId="4810"/>
    <cellStyle name="Currency 3 3 4 3 2 2" xfId="16911"/>
    <cellStyle name="Currency 3 3 4 3 2 2 2" xfId="41111"/>
    <cellStyle name="Currency 3 3 4 3 2 3" xfId="29011"/>
    <cellStyle name="Currency 3 3 4 3 3" xfId="8780"/>
    <cellStyle name="Currency 3 3 4 3 3 2" xfId="20815"/>
    <cellStyle name="Currency 3 3 4 3 3 2 2" xfId="45015"/>
    <cellStyle name="Currency 3 3 4 3 3 3" xfId="32981"/>
    <cellStyle name="Currency 3 3 4 3 4" xfId="14866"/>
    <cellStyle name="Currency 3 3 4 3 4 2" xfId="39066"/>
    <cellStyle name="Currency 3 3 4 3 5" xfId="26438"/>
    <cellStyle name="Currency 3 3 4 4" xfId="4227"/>
    <cellStyle name="Currency 3 3 4 4 2" xfId="16329"/>
    <cellStyle name="Currency 3 3 4 4 2 2" xfId="40529"/>
    <cellStyle name="Currency 3 3 4 4 3" xfId="28429"/>
    <cellStyle name="Currency 3 3 4 5" xfId="8189"/>
    <cellStyle name="Currency 3 3 4 5 2" xfId="20226"/>
    <cellStyle name="Currency 3 3 4 5 2 2" xfId="44426"/>
    <cellStyle name="Currency 3 3 4 5 3" xfId="32390"/>
    <cellStyle name="Currency 3 3 4 6" xfId="14810"/>
    <cellStyle name="Currency 3 3 4 6 2" xfId="39010"/>
    <cellStyle name="Currency 3 3 4 7" xfId="25855"/>
    <cellStyle name="Currency 3 3 5" xfId="1581"/>
    <cellStyle name="Currency 3 3 5 2" xfId="2753"/>
    <cellStyle name="Currency 3 3 5 2 2" xfId="5399"/>
    <cellStyle name="Currency 3 3 5 2 2 2" xfId="17500"/>
    <cellStyle name="Currency 3 3 5 2 2 2 2" xfId="41700"/>
    <cellStyle name="Currency 3 3 5 2 2 3" xfId="29600"/>
    <cellStyle name="Currency 3 3 5 2 3" xfId="9379"/>
    <cellStyle name="Currency 3 3 5 2 3 2" xfId="21413"/>
    <cellStyle name="Currency 3 3 5 2 3 2 2" xfId="45613"/>
    <cellStyle name="Currency 3 3 5 2 3 3" xfId="33580"/>
    <cellStyle name="Currency 3 3 5 2 4" xfId="14935"/>
    <cellStyle name="Currency 3 3 5 2 4 2" xfId="39135"/>
    <cellStyle name="Currency 3 3 5 2 5" xfId="27034"/>
    <cellStyle name="Currency 3 3 5 3" xfId="2167"/>
    <cellStyle name="Currency 3 3 5 3 2" xfId="4823"/>
    <cellStyle name="Currency 3 3 5 3 2 2" xfId="16924"/>
    <cellStyle name="Currency 3 3 5 3 2 2 2" xfId="41124"/>
    <cellStyle name="Currency 3 3 5 3 2 3" xfId="29024"/>
    <cellStyle name="Currency 3 3 5 3 3" xfId="8793"/>
    <cellStyle name="Currency 3 3 5 3 3 2" xfId="20828"/>
    <cellStyle name="Currency 3 3 5 3 3 2 2" xfId="45028"/>
    <cellStyle name="Currency 3 3 5 3 3 3" xfId="32994"/>
    <cellStyle name="Currency 3 3 5 3 4" xfId="14879"/>
    <cellStyle name="Currency 3 3 5 3 4 2" xfId="39079"/>
    <cellStyle name="Currency 3 3 5 3 5" xfId="26451"/>
    <cellStyle name="Currency 3 3 5 4" xfId="4245"/>
    <cellStyle name="Currency 3 3 5 4 2" xfId="16346"/>
    <cellStyle name="Currency 3 3 5 4 2 2" xfId="40546"/>
    <cellStyle name="Currency 3 3 5 4 3" xfId="28446"/>
    <cellStyle name="Currency 3 3 5 5" xfId="8207"/>
    <cellStyle name="Currency 3 3 5 5 2" xfId="20244"/>
    <cellStyle name="Currency 3 3 5 5 2 2" xfId="44444"/>
    <cellStyle name="Currency 3 3 5 5 3" xfId="32408"/>
    <cellStyle name="Currency 3 3 5 6" xfId="14823"/>
    <cellStyle name="Currency 3 3 5 6 2" xfId="39023"/>
    <cellStyle name="Currency 3 3 5 7" xfId="25868"/>
    <cellStyle name="Currency 3 3 6" xfId="2178"/>
    <cellStyle name="Currency 3 3 6 2" xfId="4834"/>
    <cellStyle name="Currency 3 3 6 2 2" xfId="16935"/>
    <cellStyle name="Currency 3 3 6 2 2 2" xfId="41135"/>
    <cellStyle name="Currency 3 3 6 2 3" xfId="29035"/>
    <cellStyle name="Currency 3 3 6 3" xfId="8804"/>
    <cellStyle name="Currency 3 3 6 3 2" xfId="20839"/>
    <cellStyle name="Currency 3 3 6 3 2 2" xfId="45039"/>
    <cellStyle name="Currency 3 3 6 3 3" xfId="33005"/>
    <cellStyle name="Currency 3 3 6 4" xfId="14890"/>
    <cellStyle name="Currency 3 3 6 4 2" xfId="39090"/>
    <cellStyle name="Currency 3 3 6 5" xfId="26462"/>
    <cellStyle name="Currency 3 3 7" xfId="1592"/>
    <cellStyle name="Currency 3 3 7 2" xfId="4256"/>
    <cellStyle name="Currency 3 3 7 2 2" xfId="16357"/>
    <cellStyle name="Currency 3 3 7 2 2 2" xfId="40557"/>
    <cellStyle name="Currency 3 3 7 2 3" xfId="28457"/>
    <cellStyle name="Currency 3 3 7 3" xfId="8218"/>
    <cellStyle name="Currency 3 3 7 3 2" xfId="20255"/>
    <cellStyle name="Currency 3 3 7 3 2 2" xfId="44455"/>
    <cellStyle name="Currency 3 3 7 3 3" xfId="32419"/>
    <cellStyle name="Currency 3 3 7 4" xfId="14834"/>
    <cellStyle name="Currency 3 3 7 4 2" xfId="39034"/>
    <cellStyle name="Currency 3 3 7 5" xfId="25879"/>
    <cellStyle name="Currency 3 3 8" xfId="2817"/>
    <cellStyle name="Currency 3 3 8 2" xfId="14970"/>
    <cellStyle name="Currency 3 3 8 2 2" xfId="39170"/>
    <cellStyle name="Currency 3 3 8 3" xfId="27070"/>
    <cellStyle name="Currency 3 3 9" xfId="2951"/>
    <cellStyle name="Currency 3 3 9 2" xfId="15056"/>
    <cellStyle name="Currency 3 3 9 2 2" xfId="39256"/>
    <cellStyle name="Currency 3 3 9 3" xfId="27156"/>
    <cellStyle name="Currency 3 4" xfId="122"/>
    <cellStyle name="Currency 3 4 10" xfId="3061"/>
    <cellStyle name="Currency 3 4 10 2" xfId="15163"/>
    <cellStyle name="Currency 3 4 10 2 2" xfId="39363"/>
    <cellStyle name="Currency 3 4 10 3" xfId="27263"/>
    <cellStyle name="Currency 3 4 11" xfId="6930"/>
    <cellStyle name="Currency 3 4 11 2" xfId="19019"/>
    <cellStyle name="Currency 3 4 11 2 2" xfId="43219"/>
    <cellStyle name="Currency 3 4 11 3" xfId="31131"/>
    <cellStyle name="Currency 3 4 12" xfId="14779"/>
    <cellStyle name="Currency 3 4 12 2" xfId="38979"/>
    <cellStyle name="Currency 3 4 13" xfId="286"/>
    <cellStyle name="Currency 3 4 14" xfId="24938"/>
    <cellStyle name="Currency 3 4 2" xfId="416"/>
    <cellStyle name="Currency 3 4 3" xfId="1499"/>
    <cellStyle name="Currency 3 4 3 2" xfId="2730"/>
    <cellStyle name="Currency 3 4 3 2 2" xfId="5376"/>
    <cellStyle name="Currency 3 4 3 2 2 2" xfId="17477"/>
    <cellStyle name="Currency 3 4 3 2 2 2 2" xfId="41677"/>
    <cellStyle name="Currency 3 4 3 2 2 3" xfId="29577"/>
    <cellStyle name="Currency 3 4 3 2 3" xfId="9356"/>
    <cellStyle name="Currency 3 4 3 2 3 2" xfId="21390"/>
    <cellStyle name="Currency 3 4 3 2 3 2 2" xfId="45590"/>
    <cellStyle name="Currency 3 4 3 2 3 3" xfId="33557"/>
    <cellStyle name="Currency 3 4 3 2 4" xfId="14912"/>
    <cellStyle name="Currency 3 4 3 2 4 2" xfId="39112"/>
    <cellStyle name="Currency 3 4 3 2 5" xfId="27011"/>
    <cellStyle name="Currency 3 4 3 3" xfId="2144"/>
    <cellStyle name="Currency 3 4 3 3 2" xfId="4800"/>
    <cellStyle name="Currency 3 4 3 3 2 2" xfId="16901"/>
    <cellStyle name="Currency 3 4 3 3 2 2 2" xfId="41101"/>
    <cellStyle name="Currency 3 4 3 3 2 3" xfId="29001"/>
    <cellStyle name="Currency 3 4 3 3 3" xfId="8770"/>
    <cellStyle name="Currency 3 4 3 3 3 2" xfId="20805"/>
    <cellStyle name="Currency 3 4 3 3 3 2 2" xfId="45005"/>
    <cellStyle name="Currency 3 4 3 3 3 3" xfId="32971"/>
    <cellStyle name="Currency 3 4 3 3 4" xfId="14856"/>
    <cellStyle name="Currency 3 4 3 3 4 2" xfId="39056"/>
    <cellStyle name="Currency 3 4 3 3 5" xfId="26428"/>
    <cellStyle name="Currency 3 4 3 4" xfId="4171"/>
    <cellStyle name="Currency 3 4 3 4 2" xfId="16273"/>
    <cellStyle name="Currency 3 4 3 4 2 2" xfId="40473"/>
    <cellStyle name="Currency 3 4 3 4 3" xfId="28373"/>
    <cellStyle name="Currency 3 4 3 5" xfId="8128"/>
    <cellStyle name="Currency 3 4 3 5 2" xfId="20171"/>
    <cellStyle name="Currency 3 4 3 5 2 2" xfId="44371"/>
    <cellStyle name="Currency 3 4 3 5 3" xfId="32329"/>
    <cellStyle name="Currency 3 4 3 6" xfId="14800"/>
    <cellStyle name="Currency 3 4 3 6 2" xfId="39000"/>
    <cellStyle name="Currency 3 4 3 7" xfId="25834"/>
    <cellStyle name="Currency 3 4 4" xfId="1563"/>
    <cellStyle name="Currency 3 4 4 2" xfId="2741"/>
    <cellStyle name="Currency 3 4 4 2 2" xfId="5387"/>
    <cellStyle name="Currency 3 4 4 2 2 2" xfId="17488"/>
    <cellStyle name="Currency 3 4 4 2 2 2 2" xfId="41688"/>
    <cellStyle name="Currency 3 4 4 2 2 3" xfId="29588"/>
    <cellStyle name="Currency 3 4 4 2 3" xfId="9367"/>
    <cellStyle name="Currency 3 4 4 2 3 2" xfId="21401"/>
    <cellStyle name="Currency 3 4 4 2 3 2 2" xfId="45601"/>
    <cellStyle name="Currency 3 4 4 2 3 3" xfId="33568"/>
    <cellStyle name="Currency 3 4 4 2 4" xfId="14923"/>
    <cellStyle name="Currency 3 4 4 2 4 2" xfId="39123"/>
    <cellStyle name="Currency 3 4 4 2 5" xfId="27022"/>
    <cellStyle name="Currency 3 4 4 3" xfId="2155"/>
    <cellStyle name="Currency 3 4 4 3 2" xfId="4811"/>
    <cellStyle name="Currency 3 4 4 3 2 2" xfId="16912"/>
    <cellStyle name="Currency 3 4 4 3 2 2 2" xfId="41112"/>
    <cellStyle name="Currency 3 4 4 3 2 3" xfId="29012"/>
    <cellStyle name="Currency 3 4 4 3 3" xfId="8781"/>
    <cellStyle name="Currency 3 4 4 3 3 2" xfId="20816"/>
    <cellStyle name="Currency 3 4 4 3 3 2 2" xfId="45016"/>
    <cellStyle name="Currency 3 4 4 3 3 3" xfId="32982"/>
    <cellStyle name="Currency 3 4 4 3 4" xfId="14867"/>
    <cellStyle name="Currency 3 4 4 3 4 2" xfId="39067"/>
    <cellStyle name="Currency 3 4 4 3 5" xfId="26439"/>
    <cellStyle name="Currency 3 4 4 4" xfId="4228"/>
    <cellStyle name="Currency 3 4 4 4 2" xfId="16330"/>
    <cellStyle name="Currency 3 4 4 4 2 2" xfId="40530"/>
    <cellStyle name="Currency 3 4 4 4 3" xfId="28430"/>
    <cellStyle name="Currency 3 4 4 5" xfId="8190"/>
    <cellStyle name="Currency 3 4 4 5 2" xfId="20227"/>
    <cellStyle name="Currency 3 4 4 5 2 2" xfId="44427"/>
    <cellStyle name="Currency 3 4 4 5 3" xfId="32391"/>
    <cellStyle name="Currency 3 4 4 6" xfId="14811"/>
    <cellStyle name="Currency 3 4 4 6 2" xfId="39011"/>
    <cellStyle name="Currency 3 4 4 7" xfId="25856"/>
    <cellStyle name="Currency 3 4 5" xfId="1582"/>
    <cellStyle name="Currency 3 4 5 2" xfId="2754"/>
    <cellStyle name="Currency 3 4 5 2 2" xfId="5400"/>
    <cellStyle name="Currency 3 4 5 2 2 2" xfId="17501"/>
    <cellStyle name="Currency 3 4 5 2 2 2 2" xfId="41701"/>
    <cellStyle name="Currency 3 4 5 2 2 3" xfId="29601"/>
    <cellStyle name="Currency 3 4 5 2 3" xfId="9380"/>
    <cellStyle name="Currency 3 4 5 2 3 2" xfId="21414"/>
    <cellStyle name="Currency 3 4 5 2 3 2 2" xfId="45614"/>
    <cellStyle name="Currency 3 4 5 2 3 3" xfId="33581"/>
    <cellStyle name="Currency 3 4 5 2 4" xfId="14936"/>
    <cellStyle name="Currency 3 4 5 2 4 2" xfId="39136"/>
    <cellStyle name="Currency 3 4 5 2 5" xfId="27035"/>
    <cellStyle name="Currency 3 4 5 3" xfId="2168"/>
    <cellStyle name="Currency 3 4 5 3 2" xfId="4824"/>
    <cellStyle name="Currency 3 4 5 3 2 2" xfId="16925"/>
    <cellStyle name="Currency 3 4 5 3 2 2 2" xfId="41125"/>
    <cellStyle name="Currency 3 4 5 3 2 3" xfId="29025"/>
    <cellStyle name="Currency 3 4 5 3 3" xfId="8794"/>
    <cellStyle name="Currency 3 4 5 3 3 2" xfId="20829"/>
    <cellStyle name="Currency 3 4 5 3 3 2 2" xfId="45029"/>
    <cellStyle name="Currency 3 4 5 3 3 3" xfId="32995"/>
    <cellStyle name="Currency 3 4 5 3 4" xfId="14880"/>
    <cellStyle name="Currency 3 4 5 3 4 2" xfId="39080"/>
    <cellStyle name="Currency 3 4 5 3 5" xfId="26452"/>
    <cellStyle name="Currency 3 4 5 4" xfId="4246"/>
    <cellStyle name="Currency 3 4 5 4 2" xfId="16347"/>
    <cellStyle name="Currency 3 4 5 4 2 2" xfId="40547"/>
    <cellStyle name="Currency 3 4 5 4 3" xfId="28447"/>
    <cellStyle name="Currency 3 4 5 5" xfId="8208"/>
    <cellStyle name="Currency 3 4 5 5 2" xfId="20245"/>
    <cellStyle name="Currency 3 4 5 5 2 2" xfId="44445"/>
    <cellStyle name="Currency 3 4 5 5 3" xfId="32409"/>
    <cellStyle name="Currency 3 4 5 6" xfId="14824"/>
    <cellStyle name="Currency 3 4 5 6 2" xfId="39024"/>
    <cellStyle name="Currency 3 4 5 7" xfId="25869"/>
    <cellStyle name="Currency 3 4 6" xfId="2179"/>
    <cellStyle name="Currency 3 4 6 2" xfId="4835"/>
    <cellStyle name="Currency 3 4 6 2 2" xfId="16936"/>
    <cellStyle name="Currency 3 4 6 2 2 2" xfId="41136"/>
    <cellStyle name="Currency 3 4 6 2 3" xfId="29036"/>
    <cellStyle name="Currency 3 4 6 3" xfId="8805"/>
    <cellStyle name="Currency 3 4 6 3 2" xfId="20840"/>
    <cellStyle name="Currency 3 4 6 3 2 2" xfId="45040"/>
    <cellStyle name="Currency 3 4 6 3 3" xfId="33006"/>
    <cellStyle name="Currency 3 4 6 4" xfId="14891"/>
    <cellStyle name="Currency 3 4 6 4 2" xfId="39091"/>
    <cellStyle name="Currency 3 4 6 5" xfId="26463"/>
    <cellStyle name="Currency 3 4 7" xfId="1593"/>
    <cellStyle name="Currency 3 4 7 2" xfId="4257"/>
    <cellStyle name="Currency 3 4 7 2 2" xfId="16358"/>
    <cellStyle name="Currency 3 4 7 2 2 2" xfId="40558"/>
    <cellStyle name="Currency 3 4 7 2 3" xfId="28458"/>
    <cellStyle name="Currency 3 4 7 3" xfId="8219"/>
    <cellStyle name="Currency 3 4 7 3 2" xfId="20256"/>
    <cellStyle name="Currency 3 4 7 3 2 2" xfId="44456"/>
    <cellStyle name="Currency 3 4 7 3 3" xfId="32420"/>
    <cellStyle name="Currency 3 4 7 4" xfId="14835"/>
    <cellStyle name="Currency 3 4 7 4 2" xfId="39035"/>
    <cellStyle name="Currency 3 4 7 5" xfId="25880"/>
    <cellStyle name="Currency 3 4 8" xfId="2818"/>
    <cellStyle name="Currency 3 4 8 2" xfId="14971"/>
    <cellStyle name="Currency 3 4 8 2 2" xfId="39171"/>
    <cellStyle name="Currency 3 4 8 3" xfId="27071"/>
    <cellStyle name="Currency 3 4 9" xfId="2952"/>
    <cellStyle name="Currency 3 4 9 2" xfId="15057"/>
    <cellStyle name="Currency 3 4 9 2 2" xfId="39257"/>
    <cellStyle name="Currency 3 4 9 3" xfId="27157"/>
    <cellStyle name="Currency 3 5" xfId="123"/>
    <cellStyle name="Currency 3 5 10" xfId="3062"/>
    <cellStyle name="Currency 3 5 10 2" xfId="15164"/>
    <cellStyle name="Currency 3 5 10 2 2" xfId="39364"/>
    <cellStyle name="Currency 3 5 10 3" xfId="27264"/>
    <cellStyle name="Currency 3 5 11" xfId="6931"/>
    <cellStyle name="Currency 3 5 11 2" xfId="19020"/>
    <cellStyle name="Currency 3 5 11 2 2" xfId="43220"/>
    <cellStyle name="Currency 3 5 11 3" xfId="31132"/>
    <cellStyle name="Currency 3 5 12" xfId="14780"/>
    <cellStyle name="Currency 3 5 12 2" xfId="38980"/>
    <cellStyle name="Currency 3 5 13" xfId="287"/>
    <cellStyle name="Currency 3 5 14" xfId="24939"/>
    <cellStyle name="Currency 3 5 2" xfId="417"/>
    <cellStyle name="Currency 3 5 3" xfId="1500"/>
    <cellStyle name="Currency 3 5 3 2" xfId="2731"/>
    <cellStyle name="Currency 3 5 3 2 2" xfId="5377"/>
    <cellStyle name="Currency 3 5 3 2 2 2" xfId="17478"/>
    <cellStyle name="Currency 3 5 3 2 2 2 2" xfId="41678"/>
    <cellStyle name="Currency 3 5 3 2 2 3" xfId="29578"/>
    <cellStyle name="Currency 3 5 3 2 3" xfId="9357"/>
    <cellStyle name="Currency 3 5 3 2 3 2" xfId="21391"/>
    <cellStyle name="Currency 3 5 3 2 3 2 2" xfId="45591"/>
    <cellStyle name="Currency 3 5 3 2 3 3" xfId="33558"/>
    <cellStyle name="Currency 3 5 3 2 4" xfId="14913"/>
    <cellStyle name="Currency 3 5 3 2 4 2" xfId="39113"/>
    <cellStyle name="Currency 3 5 3 2 5" xfId="27012"/>
    <cellStyle name="Currency 3 5 3 3" xfId="2145"/>
    <cellStyle name="Currency 3 5 3 3 2" xfId="4801"/>
    <cellStyle name="Currency 3 5 3 3 2 2" xfId="16902"/>
    <cellStyle name="Currency 3 5 3 3 2 2 2" xfId="41102"/>
    <cellStyle name="Currency 3 5 3 3 2 3" xfId="29002"/>
    <cellStyle name="Currency 3 5 3 3 3" xfId="8771"/>
    <cellStyle name="Currency 3 5 3 3 3 2" xfId="20806"/>
    <cellStyle name="Currency 3 5 3 3 3 2 2" xfId="45006"/>
    <cellStyle name="Currency 3 5 3 3 3 3" xfId="32972"/>
    <cellStyle name="Currency 3 5 3 3 4" xfId="14857"/>
    <cellStyle name="Currency 3 5 3 3 4 2" xfId="39057"/>
    <cellStyle name="Currency 3 5 3 3 5" xfId="26429"/>
    <cellStyle name="Currency 3 5 3 4" xfId="4172"/>
    <cellStyle name="Currency 3 5 3 4 2" xfId="16274"/>
    <cellStyle name="Currency 3 5 3 4 2 2" xfId="40474"/>
    <cellStyle name="Currency 3 5 3 4 3" xfId="28374"/>
    <cellStyle name="Currency 3 5 3 5" xfId="8129"/>
    <cellStyle name="Currency 3 5 3 5 2" xfId="20172"/>
    <cellStyle name="Currency 3 5 3 5 2 2" xfId="44372"/>
    <cellStyle name="Currency 3 5 3 5 3" xfId="32330"/>
    <cellStyle name="Currency 3 5 3 6" xfId="14801"/>
    <cellStyle name="Currency 3 5 3 6 2" xfId="39001"/>
    <cellStyle name="Currency 3 5 3 7" xfId="25835"/>
    <cellStyle name="Currency 3 5 4" xfId="1564"/>
    <cellStyle name="Currency 3 5 4 2" xfId="2742"/>
    <cellStyle name="Currency 3 5 4 2 2" xfId="5388"/>
    <cellStyle name="Currency 3 5 4 2 2 2" xfId="17489"/>
    <cellStyle name="Currency 3 5 4 2 2 2 2" xfId="41689"/>
    <cellStyle name="Currency 3 5 4 2 2 3" xfId="29589"/>
    <cellStyle name="Currency 3 5 4 2 3" xfId="9368"/>
    <cellStyle name="Currency 3 5 4 2 3 2" xfId="21402"/>
    <cellStyle name="Currency 3 5 4 2 3 2 2" xfId="45602"/>
    <cellStyle name="Currency 3 5 4 2 3 3" xfId="33569"/>
    <cellStyle name="Currency 3 5 4 2 4" xfId="14924"/>
    <cellStyle name="Currency 3 5 4 2 4 2" xfId="39124"/>
    <cellStyle name="Currency 3 5 4 2 5" xfId="27023"/>
    <cellStyle name="Currency 3 5 4 3" xfId="2156"/>
    <cellStyle name="Currency 3 5 4 3 2" xfId="4812"/>
    <cellStyle name="Currency 3 5 4 3 2 2" xfId="16913"/>
    <cellStyle name="Currency 3 5 4 3 2 2 2" xfId="41113"/>
    <cellStyle name="Currency 3 5 4 3 2 3" xfId="29013"/>
    <cellStyle name="Currency 3 5 4 3 3" xfId="8782"/>
    <cellStyle name="Currency 3 5 4 3 3 2" xfId="20817"/>
    <cellStyle name="Currency 3 5 4 3 3 2 2" xfId="45017"/>
    <cellStyle name="Currency 3 5 4 3 3 3" xfId="32983"/>
    <cellStyle name="Currency 3 5 4 3 4" xfId="14868"/>
    <cellStyle name="Currency 3 5 4 3 4 2" xfId="39068"/>
    <cellStyle name="Currency 3 5 4 3 5" xfId="26440"/>
    <cellStyle name="Currency 3 5 4 4" xfId="4229"/>
    <cellStyle name="Currency 3 5 4 4 2" xfId="16331"/>
    <cellStyle name="Currency 3 5 4 4 2 2" xfId="40531"/>
    <cellStyle name="Currency 3 5 4 4 3" xfId="28431"/>
    <cellStyle name="Currency 3 5 4 5" xfId="8191"/>
    <cellStyle name="Currency 3 5 4 5 2" xfId="20228"/>
    <cellStyle name="Currency 3 5 4 5 2 2" xfId="44428"/>
    <cellStyle name="Currency 3 5 4 5 3" xfId="32392"/>
    <cellStyle name="Currency 3 5 4 6" xfId="14812"/>
    <cellStyle name="Currency 3 5 4 6 2" xfId="39012"/>
    <cellStyle name="Currency 3 5 4 7" xfId="25857"/>
    <cellStyle name="Currency 3 5 5" xfId="1583"/>
    <cellStyle name="Currency 3 5 5 2" xfId="2755"/>
    <cellStyle name="Currency 3 5 5 2 2" xfId="5401"/>
    <cellStyle name="Currency 3 5 5 2 2 2" xfId="17502"/>
    <cellStyle name="Currency 3 5 5 2 2 2 2" xfId="41702"/>
    <cellStyle name="Currency 3 5 5 2 2 3" xfId="29602"/>
    <cellStyle name="Currency 3 5 5 2 3" xfId="9381"/>
    <cellStyle name="Currency 3 5 5 2 3 2" xfId="21415"/>
    <cellStyle name="Currency 3 5 5 2 3 2 2" xfId="45615"/>
    <cellStyle name="Currency 3 5 5 2 3 3" xfId="33582"/>
    <cellStyle name="Currency 3 5 5 2 4" xfId="14937"/>
    <cellStyle name="Currency 3 5 5 2 4 2" xfId="39137"/>
    <cellStyle name="Currency 3 5 5 2 5" xfId="27036"/>
    <cellStyle name="Currency 3 5 5 3" xfId="2169"/>
    <cellStyle name="Currency 3 5 5 3 2" xfId="4825"/>
    <cellStyle name="Currency 3 5 5 3 2 2" xfId="16926"/>
    <cellStyle name="Currency 3 5 5 3 2 2 2" xfId="41126"/>
    <cellStyle name="Currency 3 5 5 3 2 3" xfId="29026"/>
    <cellStyle name="Currency 3 5 5 3 3" xfId="8795"/>
    <cellStyle name="Currency 3 5 5 3 3 2" xfId="20830"/>
    <cellStyle name="Currency 3 5 5 3 3 2 2" xfId="45030"/>
    <cellStyle name="Currency 3 5 5 3 3 3" xfId="32996"/>
    <cellStyle name="Currency 3 5 5 3 4" xfId="14881"/>
    <cellStyle name="Currency 3 5 5 3 4 2" xfId="39081"/>
    <cellStyle name="Currency 3 5 5 3 5" xfId="26453"/>
    <cellStyle name="Currency 3 5 5 4" xfId="4247"/>
    <cellStyle name="Currency 3 5 5 4 2" xfId="16348"/>
    <cellStyle name="Currency 3 5 5 4 2 2" xfId="40548"/>
    <cellStyle name="Currency 3 5 5 4 3" xfId="28448"/>
    <cellStyle name="Currency 3 5 5 5" xfId="8209"/>
    <cellStyle name="Currency 3 5 5 5 2" xfId="20246"/>
    <cellStyle name="Currency 3 5 5 5 2 2" xfId="44446"/>
    <cellStyle name="Currency 3 5 5 5 3" xfId="32410"/>
    <cellStyle name="Currency 3 5 5 6" xfId="14825"/>
    <cellStyle name="Currency 3 5 5 6 2" xfId="39025"/>
    <cellStyle name="Currency 3 5 5 7" xfId="25870"/>
    <cellStyle name="Currency 3 5 6" xfId="2180"/>
    <cellStyle name="Currency 3 5 6 2" xfId="4836"/>
    <cellStyle name="Currency 3 5 6 2 2" xfId="16937"/>
    <cellStyle name="Currency 3 5 6 2 2 2" xfId="41137"/>
    <cellStyle name="Currency 3 5 6 2 3" xfId="29037"/>
    <cellStyle name="Currency 3 5 6 3" xfId="8806"/>
    <cellStyle name="Currency 3 5 6 3 2" xfId="20841"/>
    <cellStyle name="Currency 3 5 6 3 2 2" xfId="45041"/>
    <cellStyle name="Currency 3 5 6 3 3" xfId="33007"/>
    <cellStyle name="Currency 3 5 6 4" xfId="14892"/>
    <cellStyle name="Currency 3 5 6 4 2" xfId="39092"/>
    <cellStyle name="Currency 3 5 6 5" xfId="26464"/>
    <cellStyle name="Currency 3 5 7" xfId="1594"/>
    <cellStyle name="Currency 3 5 7 2" xfId="4258"/>
    <cellStyle name="Currency 3 5 7 2 2" xfId="16359"/>
    <cellStyle name="Currency 3 5 7 2 2 2" xfId="40559"/>
    <cellStyle name="Currency 3 5 7 2 3" xfId="28459"/>
    <cellStyle name="Currency 3 5 7 3" xfId="8220"/>
    <cellStyle name="Currency 3 5 7 3 2" xfId="20257"/>
    <cellStyle name="Currency 3 5 7 3 2 2" xfId="44457"/>
    <cellStyle name="Currency 3 5 7 3 3" xfId="32421"/>
    <cellStyle name="Currency 3 5 7 4" xfId="14836"/>
    <cellStyle name="Currency 3 5 7 4 2" xfId="39036"/>
    <cellStyle name="Currency 3 5 7 5" xfId="25881"/>
    <cellStyle name="Currency 3 5 8" xfId="2819"/>
    <cellStyle name="Currency 3 5 8 2" xfId="14972"/>
    <cellStyle name="Currency 3 5 8 2 2" xfId="39172"/>
    <cellStyle name="Currency 3 5 8 3" xfId="27072"/>
    <cellStyle name="Currency 3 5 9" xfId="2953"/>
    <cellStyle name="Currency 3 5 9 2" xfId="15058"/>
    <cellStyle name="Currency 3 5 9 2 2" xfId="39258"/>
    <cellStyle name="Currency 3 5 9 3" xfId="27158"/>
    <cellStyle name="Currency 3 6" xfId="192"/>
    <cellStyle name="Currency 3 6 2" xfId="2844"/>
    <cellStyle name="Currency 3 6 2 2" xfId="14991"/>
    <cellStyle name="Currency 3 6 2 2 2" xfId="39191"/>
    <cellStyle name="Currency 3 6 2 3" xfId="27091"/>
    <cellStyle name="Currency 3 6 3" xfId="2961"/>
    <cellStyle name="Currency 3 6 3 2" xfId="15066"/>
    <cellStyle name="Currency 3 6 3 2 2" xfId="39266"/>
    <cellStyle name="Currency 3 6 3 3" xfId="27166"/>
    <cellStyle name="Currency 3 6 4" xfId="413"/>
    <cellStyle name="Currency 3 7" xfId="1479"/>
    <cellStyle name="Currency 3 7 2" xfId="2725"/>
    <cellStyle name="Currency 3 7 2 2" xfId="5371"/>
    <cellStyle name="Currency 3 7 2 2 2" xfId="17472"/>
    <cellStyle name="Currency 3 7 2 2 2 2" xfId="41672"/>
    <cellStyle name="Currency 3 7 2 2 3" xfId="29572"/>
    <cellStyle name="Currency 3 7 2 3" xfId="9351"/>
    <cellStyle name="Currency 3 7 2 3 2" xfId="21385"/>
    <cellStyle name="Currency 3 7 2 3 2 2" xfId="45585"/>
    <cellStyle name="Currency 3 7 2 3 3" xfId="33552"/>
    <cellStyle name="Currency 3 7 2 4" xfId="14907"/>
    <cellStyle name="Currency 3 7 2 4 2" xfId="39107"/>
    <cellStyle name="Currency 3 7 2 5" xfId="27006"/>
    <cellStyle name="Currency 3 7 3" xfId="2139"/>
    <cellStyle name="Currency 3 7 3 2" xfId="4795"/>
    <cellStyle name="Currency 3 7 3 2 2" xfId="16896"/>
    <cellStyle name="Currency 3 7 3 2 2 2" xfId="41096"/>
    <cellStyle name="Currency 3 7 3 2 3" xfId="28996"/>
    <cellStyle name="Currency 3 7 3 3" xfId="8765"/>
    <cellStyle name="Currency 3 7 3 3 2" xfId="20800"/>
    <cellStyle name="Currency 3 7 3 3 2 2" xfId="45000"/>
    <cellStyle name="Currency 3 7 3 3 3" xfId="32966"/>
    <cellStyle name="Currency 3 7 3 4" xfId="14851"/>
    <cellStyle name="Currency 3 7 3 4 2" xfId="39051"/>
    <cellStyle name="Currency 3 7 3 5" xfId="26423"/>
    <cellStyle name="Currency 3 7 4" xfId="2849"/>
    <cellStyle name="Currency 3 7 4 2" xfId="14994"/>
    <cellStyle name="Currency 3 7 4 2 2" xfId="39194"/>
    <cellStyle name="Currency 3 7 4 3" xfId="27094"/>
    <cellStyle name="Currency 3 7 5" xfId="2964"/>
    <cellStyle name="Currency 3 7 5 2" xfId="15069"/>
    <cellStyle name="Currency 3 7 5 2 2" xfId="39269"/>
    <cellStyle name="Currency 3 7 5 3" xfId="27169"/>
    <cellStyle name="Currency 3 7 6" xfId="4157"/>
    <cellStyle name="Currency 3 7 6 2" xfId="16259"/>
    <cellStyle name="Currency 3 7 6 2 2" xfId="40459"/>
    <cellStyle name="Currency 3 7 6 3" xfId="28359"/>
    <cellStyle name="Currency 3 7 7" xfId="8110"/>
    <cellStyle name="Currency 3 7 7 2" xfId="20158"/>
    <cellStyle name="Currency 3 7 7 2 2" xfId="44358"/>
    <cellStyle name="Currency 3 7 7 3" xfId="32311"/>
    <cellStyle name="Currency 3 7 8" xfId="14795"/>
    <cellStyle name="Currency 3 7 8 2" xfId="38995"/>
    <cellStyle name="Currency 3 7 9" xfId="25829"/>
    <cellStyle name="Currency 3 8" xfId="1558"/>
    <cellStyle name="Currency 3 8 2" xfId="2737"/>
    <cellStyle name="Currency 3 8 2 2" xfId="5383"/>
    <cellStyle name="Currency 3 8 2 2 2" xfId="17484"/>
    <cellStyle name="Currency 3 8 2 2 2 2" xfId="41684"/>
    <cellStyle name="Currency 3 8 2 2 3" xfId="29584"/>
    <cellStyle name="Currency 3 8 2 3" xfId="9363"/>
    <cellStyle name="Currency 3 8 2 3 2" xfId="21397"/>
    <cellStyle name="Currency 3 8 2 3 2 2" xfId="45597"/>
    <cellStyle name="Currency 3 8 2 3 3" xfId="33564"/>
    <cellStyle name="Currency 3 8 2 4" xfId="14919"/>
    <cellStyle name="Currency 3 8 2 4 2" xfId="39119"/>
    <cellStyle name="Currency 3 8 2 5" xfId="27018"/>
    <cellStyle name="Currency 3 8 3" xfId="2151"/>
    <cellStyle name="Currency 3 8 3 2" xfId="4807"/>
    <cellStyle name="Currency 3 8 3 2 2" xfId="16908"/>
    <cellStyle name="Currency 3 8 3 2 2 2" xfId="41108"/>
    <cellStyle name="Currency 3 8 3 2 3" xfId="29008"/>
    <cellStyle name="Currency 3 8 3 3" xfId="8777"/>
    <cellStyle name="Currency 3 8 3 3 2" xfId="20812"/>
    <cellStyle name="Currency 3 8 3 3 2 2" xfId="45012"/>
    <cellStyle name="Currency 3 8 3 3 3" xfId="32978"/>
    <cellStyle name="Currency 3 8 3 4" xfId="14863"/>
    <cellStyle name="Currency 3 8 3 4 2" xfId="39063"/>
    <cellStyle name="Currency 3 8 3 5" xfId="26435"/>
    <cellStyle name="Currency 3 8 4" xfId="2898"/>
    <cellStyle name="Currency 3 8 4 2" xfId="15005"/>
    <cellStyle name="Currency 3 8 4 2 2" xfId="39205"/>
    <cellStyle name="Currency 3 8 4 3" xfId="27105"/>
    <cellStyle name="Currency 3 8 5" xfId="4223"/>
    <cellStyle name="Currency 3 8 5 2" xfId="16325"/>
    <cellStyle name="Currency 3 8 5 2 2" xfId="40525"/>
    <cellStyle name="Currency 3 8 5 3" xfId="28425"/>
    <cellStyle name="Currency 3 8 6" xfId="8185"/>
    <cellStyle name="Currency 3 8 6 2" xfId="20222"/>
    <cellStyle name="Currency 3 8 6 2 2" xfId="44422"/>
    <cellStyle name="Currency 3 8 6 3" xfId="32386"/>
    <cellStyle name="Currency 3 8 7" xfId="14807"/>
    <cellStyle name="Currency 3 8 7 2" xfId="39007"/>
    <cellStyle name="Currency 3 8 8" xfId="25852"/>
    <cellStyle name="Currency 3 9" xfId="1577"/>
    <cellStyle name="Currency 3 9 2" xfId="2749"/>
    <cellStyle name="Currency 3 9 2 2" xfId="5395"/>
    <cellStyle name="Currency 3 9 2 2 2" xfId="17496"/>
    <cellStyle name="Currency 3 9 2 2 2 2" xfId="41696"/>
    <cellStyle name="Currency 3 9 2 2 3" xfId="29596"/>
    <cellStyle name="Currency 3 9 2 3" xfId="9375"/>
    <cellStyle name="Currency 3 9 2 3 2" xfId="21409"/>
    <cellStyle name="Currency 3 9 2 3 2 2" xfId="45609"/>
    <cellStyle name="Currency 3 9 2 3 3" xfId="33576"/>
    <cellStyle name="Currency 3 9 2 4" xfId="14931"/>
    <cellStyle name="Currency 3 9 2 4 2" xfId="39131"/>
    <cellStyle name="Currency 3 9 2 5" xfId="27030"/>
    <cellStyle name="Currency 3 9 3" xfId="2163"/>
    <cellStyle name="Currency 3 9 3 2" xfId="4819"/>
    <cellStyle name="Currency 3 9 3 2 2" xfId="16920"/>
    <cellStyle name="Currency 3 9 3 2 2 2" xfId="41120"/>
    <cellStyle name="Currency 3 9 3 2 3" xfId="29020"/>
    <cellStyle name="Currency 3 9 3 3" xfId="8789"/>
    <cellStyle name="Currency 3 9 3 3 2" xfId="20824"/>
    <cellStyle name="Currency 3 9 3 3 2 2" xfId="45024"/>
    <cellStyle name="Currency 3 9 3 3 3" xfId="32990"/>
    <cellStyle name="Currency 3 9 3 4" xfId="14875"/>
    <cellStyle name="Currency 3 9 3 4 2" xfId="39075"/>
    <cellStyle name="Currency 3 9 3 5" xfId="26447"/>
    <cellStyle name="Currency 3 9 4" xfId="4241"/>
    <cellStyle name="Currency 3 9 4 2" xfId="16342"/>
    <cellStyle name="Currency 3 9 4 2 2" xfId="40542"/>
    <cellStyle name="Currency 3 9 4 3" xfId="28442"/>
    <cellStyle name="Currency 3 9 5" xfId="8203"/>
    <cellStyle name="Currency 3 9 5 2" xfId="20240"/>
    <cellStyle name="Currency 3 9 5 2 2" xfId="44440"/>
    <cellStyle name="Currency 3 9 5 3" xfId="32404"/>
    <cellStyle name="Currency 3 9 6" xfId="14819"/>
    <cellStyle name="Currency 3 9 6 2" xfId="39019"/>
    <cellStyle name="Currency 3 9 7" xfId="25864"/>
    <cellStyle name="Currency 4" xfId="244"/>
    <cellStyle name="Currency 4 2" xfId="418"/>
    <cellStyle name="Currency 5" xfId="368"/>
    <cellStyle name="Currency 6" xfId="49130"/>
    <cellStyle name="Explanatory Text" xfId="49" builtinId="53" customBuiltin="1"/>
    <cellStyle name="Explanatory Text 2" xfId="245"/>
    <cellStyle name="Explanatory Text 2 2" xfId="2883"/>
    <cellStyle name="Explanatory Text 3" xfId="1330"/>
    <cellStyle name="Explanatory Text 4" xfId="1458"/>
    <cellStyle name="Explanatory Text 5" xfId="2780"/>
    <cellStyle name="Good" xfId="50" builtinId="26" customBuiltin="1"/>
    <cellStyle name="Good 2" xfId="246"/>
    <cellStyle name="Good 2 2" xfId="2884"/>
    <cellStyle name="Good 3" xfId="370"/>
    <cellStyle name="Good 4" xfId="1331"/>
    <cellStyle name="Good 5" xfId="1459"/>
    <cellStyle name="Good 6" xfId="2771"/>
    <cellStyle name="Heading 1" xfId="51" builtinId="16" customBuiltin="1"/>
    <cellStyle name="Heading 1 2" xfId="247"/>
    <cellStyle name="Heading 1 2 2" xfId="2885"/>
    <cellStyle name="Heading 1 3" xfId="1332"/>
    <cellStyle name="Heading 1 4" xfId="1460"/>
    <cellStyle name="Heading 1 5" xfId="2767"/>
    <cellStyle name="Heading 2" xfId="52" builtinId="17" customBuiltin="1"/>
    <cellStyle name="Heading 2 2" xfId="248"/>
    <cellStyle name="Heading 2 2 2" xfId="2886"/>
    <cellStyle name="Heading 2 3" xfId="1333"/>
    <cellStyle name="Heading 2 4" xfId="1461"/>
    <cellStyle name="Heading 2 5" xfId="2768"/>
    <cellStyle name="Heading 3" xfId="53" builtinId="18" customBuiltin="1"/>
    <cellStyle name="Heading 3 2" xfId="249"/>
    <cellStyle name="Heading 3 2 2" xfId="2887"/>
    <cellStyle name="Heading 3 3" xfId="1334"/>
    <cellStyle name="Heading 3 4" xfId="1462"/>
    <cellStyle name="Heading 3 5" xfId="2769"/>
    <cellStyle name="Heading 4" xfId="54" builtinId="19" customBuiltin="1"/>
    <cellStyle name="Heading 4 2" xfId="250"/>
    <cellStyle name="Heading 4 2 2" xfId="2888"/>
    <cellStyle name="Heading 4 3" xfId="1335"/>
    <cellStyle name="Heading 4 4" xfId="1463"/>
    <cellStyle name="Heading 4 5" xfId="2770"/>
    <cellStyle name="Hyperlink" xfId="55" builtinId="8"/>
    <cellStyle name="Hyperlink 2" xfId="90"/>
    <cellStyle name="Hyperlink 2 2" xfId="1348"/>
    <cellStyle name="Hyperlink 2 3" xfId="1480"/>
    <cellStyle name="Hyperlink 2 4" xfId="267"/>
    <cellStyle name="Input" xfId="56" builtinId="20" customBuiltin="1"/>
    <cellStyle name="Input 2" xfId="251"/>
    <cellStyle name="Input 2 10" xfId="3021"/>
    <cellStyle name="Input 2 10 2" xfId="15124"/>
    <cellStyle name="Input 2 10 2 2" xfId="39324"/>
    <cellStyle name="Input 2 10 3" xfId="27224"/>
    <cellStyle name="Input 2 11" xfId="5472"/>
    <cellStyle name="Input 2 11 2" xfId="17573"/>
    <cellStyle name="Input 2 11 2 2" xfId="41773"/>
    <cellStyle name="Input 2 11 3" xfId="29673"/>
    <cellStyle name="Input 2 12" xfId="6884"/>
    <cellStyle name="Input 2 12 2" xfId="18984"/>
    <cellStyle name="Input 2 12 2 2" xfId="43184"/>
    <cellStyle name="Input 2 12 3" xfId="31085"/>
    <cellStyle name="Input 2 13" xfId="8022"/>
    <cellStyle name="Input 2 13 2" xfId="20073"/>
    <cellStyle name="Input 2 13 2 2" xfId="44273"/>
    <cellStyle name="Input 2 13 3" xfId="32223"/>
    <cellStyle name="Input 2 14" xfId="6914"/>
    <cellStyle name="Input 2 14 2" xfId="19009"/>
    <cellStyle name="Input 2 14 2 2" xfId="43209"/>
    <cellStyle name="Input 2 14 3" xfId="31115"/>
    <cellStyle name="Input 2 15" xfId="8013"/>
    <cellStyle name="Input 2 15 2" xfId="32214"/>
    <cellStyle name="Input 2 16" xfId="24930"/>
    <cellStyle name="Input 2 2" xfId="419"/>
    <cellStyle name="Input 2 2 10" xfId="7051"/>
    <cellStyle name="Input 2 2 10 2" xfId="19124"/>
    <cellStyle name="Input 2 2 10 2 2" xfId="43324"/>
    <cellStyle name="Input 2 2 10 3" xfId="31252"/>
    <cellStyle name="Input 2 2 11" xfId="10240"/>
    <cellStyle name="Input 2 2 11 2" xfId="22237"/>
    <cellStyle name="Input 2 2 11 2 2" xfId="46437"/>
    <cellStyle name="Input 2 2 11 3" xfId="34441"/>
    <cellStyle name="Input 2 2 12" xfId="12082"/>
    <cellStyle name="Input 2 2 12 2" xfId="36283"/>
    <cellStyle name="Input 2 2 13" xfId="24975"/>
    <cellStyle name="Input 2 2 2" xfId="556"/>
    <cellStyle name="Input 2 2 2 10" xfId="12077"/>
    <cellStyle name="Input 2 2 2 10 2" xfId="36278"/>
    <cellStyle name="Input 2 2 2 11" xfId="25074"/>
    <cellStyle name="Input 2 2 2 2" xfId="857"/>
    <cellStyle name="Input 2 2 2 2 10" xfId="25375"/>
    <cellStyle name="Input 2 2 2 2 2" xfId="2427"/>
    <cellStyle name="Input 2 2 2 2 2 2" xfId="5077"/>
    <cellStyle name="Input 2 2 2 2 2 2 2" xfId="17178"/>
    <cellStyle name="Input 2 2 2 2 2 2 2 2" xfId="41378"/>
    <cellStyle name="Input 2 2 2 2 2 2 3" xfId="29278"/>
    <cellStyle name="Input 2 2 2 2 2 3" xfId="6706"/>
    <cellStyle name="Input 2 2 2 2 2 3 2" xfId="18807"/>
    <cellStyle name="Input 2 2 2 2 2 3 2 2" xfId="43007"/>
    <cellStyle name="Input 2 2 2 2 2 3 3" xfId="30907"/>
    <cellStyle name="Input 2 2 2 2 2 4" xfId="9053"/>
    <cellStyle name="Input 2 2 2 2 2 4 2" xfId="21087"/>
    <cellStyle name="Input 2 2 2 2 2 4 2 2" xfId="45287"/>
    <cellStyle name="Input 2 2 2 2 2 4 3" xfId="33254"/>
    <cellStyle name="Input 2 2 2 2 2 5" xfId="11129"/>
    <cellStyle name="Input 2 2 2 2 2 5 2" xfId="23072"/>
    <cellStyle name="Input 2 2 2 2 2 5 2 2" xfId="47272"/>
    <cellStyle name="Input 2 2 2 2 2 5 3" xfId="35330"/>
    <cellStyle name="Input 2 2 2 2 2 6" xfId="12917"/>
    <cellStyle name="Input 2 2 2 2 2 6 2" xfId="24639"/>
    <cellStyle name="Input 2 2 2 2 2 6 2 2" xfId="48839"/>
    <cellStyle name="Input 2 2 2 2 2 6 3" xfId="37118"/>
    <cellStyle name="Input 2 2 2 2 2 7" xfId="14484"/>
    <cellStyle name="Input 2 2 2 2 2 7 2" xfId="38685"/>
    <cellStyle name="Input 2 2 2 2 2 8" xfId="26709"/>
    <cellStyle name="Input 2 2 2 2 3" xfId="1841"/>
    <cellStyle name="Input 2 2 2 2 3 2" xfId="4501"/>
    <cellStyle name="Input 2 2 2 2 3 2 2" xfId="16602"/>
    <cellStyle name="Input 2 2 2 2 3 2 2 2" xfId="40802"/>
    <cellStyle name="Input 2 2 2 2 3 2 3" xfId="28702"/>
    <cellStyle name="Input 2 2 2 2 3 3" xfId="6360"/>
    <cellStyle name="Input 2 2 2 2 3 3 2" xfId="18461"/>
    <cellStyle name="Input 2 2 2 2 3 3 2 2" xfId="42661"/>
    <cellStyle name="Input 2 2 2 2 3 3 3" xfId="30561"/>
    <cellStyle name="Input 2 2 2 2 3 4" xfId="8467"/>
    <cellStyle name="Input 2 2 2 2 3 4 2" xfId="20503"/>
    <cellStyle name="Input 2 2 2 2 3 4 2 2" xfId="44703"/>
    <cellStyle name="Input 2 2 2 2 3 4 3" xfId="32668"/>
    <cellStyle name="Input 2 2 2 2 3 5" xfId="10557"/>
    <cellStyle name="Input 2 2 2 2 3 5 2" xfId="22520"/>
    <cellStyle name="Input 2 2 2 2 3 5 2 2" xfId="46720"/>
    <cellStyle name="Input 2 2 2 2 3 5 3" xfId="34758"/>
    <cellStyle name="Input 2 2 2 2 3 6" xfId="12365"/>
    <cellStyle name="Input 2 2 2 2 3 6 2" xfId="24112"/>
    <cellStyle name="Input 2 2 2 2 3 6 2 2" xfId="48312"/>
    <cellStyle name="Input 2 2 2 2 3 6 3" xfId="36566"/>
    <cellStyle name="Input 2 2 2 2 3 7" xfId="13957"/>
    <cellStyle name="Input 2 2 2 2 3 7 2" xfId="38158"/>
    <cellStyle name="Input 2 2 2 2 3 8" xfId="26126"/>
    <cellStyle name="Input 2 2 2 2 4" xfId="3587"/>
    <cellStyle name="Input 2 2 2 2 4 2" xfId="15689"/>
    <cellStyle name="Input 2 2 2 2 4 2 2" xfId="39889"/>
    <cellStyle name="Input 2 2 2 2 4 3" xfId="27789"/>
    <cellStyle name="Input 2 2 2 2 5" xfId="3052"/>
    <cellStyle name="Input 2 2 2 2 5 2" xfId="15154"/>
    <cellStyle name="Input 2 2 2 2 5 2 2" xfId="39354"/>
    <cellStyle name="Input 2 2 2 2 5 3" xfId="27254"/>
    <cellStyle name="Input 2 2 2 2 6" xfId="7493"/>
    <cellStyle name="Input 2 2 2 2 6 2" xfId="19554"/>
    <cellStyle name="Input 2 2 2 2 6 2 2" xfId="43754"/>
    <cellStyle name="Input 2 2 2 2 6 3" xfId="31694"/>
    <cellStyle name="Input 2 2 2 2 7" xfId="9609"/>
    <cellStyle name="Input 2 2 2 2 7 2" xfId="21643"/>
    <cellStyle name="Input 2 2 2 2 7 2 2" xfId="45843"/>
    <cellStyle name="Input 2 2 2 2 7 3" xfId="33810"/>
    <cellStyle name="Input 2 2 2 2 8" xfId="11488"/>
    <cellStyle name="Input 2 2 2 2 8 2" xfId="23417"/>
    <cellStyle name="Input 2 2 2 2 8 2 2" xfId="47617"/>
    <cellStyle name="Input 2 2 2 2 8 3" xfId="35689"/>
    <cellStyle name="Input 2 2 2 2 9" xfId="13262"/>
    <cellStyle name="Input 2 2 2 2 9 2" xfId="37463"/>
    <cellStyle name="Input 2 2 2 3" xfId="1080"/>
    <cellStyle name="Input 2 2 2 3 10" xfId="25598"/>
    <cellStyle name="Input 2 2 2 3 2" xfId="2638"/>
    <cellStyle name="Input 2 2 2 3 2 2" xfId="5284"/>
    <cellStyle name="Input 2 2 2 3 2 2 2" xfId="17385"/>
    <cellStyle name="Input 2 2 2 3 2 2 2 2" xfId="41585"/>
    <cellStyle name="Input 2 2 2 3 2 2 3" xfId="29485"/>
    <cellStyle name="Input 2 2 2 3 2 3" xfId="5828"/>
    <cellStyle name="Input 2 2 2 3 2 3 2" xfId="17929"/>
    <cellStyle name="Input 2 2 2 3 2 3 2 2" xfId="42129"/>
    <cellStyle name="Input 2 2 2 3 2 3 3" xfId="30029"/>
    <cellStyle name="Input 2 2 2 3 2 4" xfId="9264"/>
    <cellStyle name="Input 2 2 2 3 2 4 2" xfId="21298"/>
    <cellStyle name="Input 2 2 2 3 2 4 2 2" xfId="45498"/>
    <cellStyle name="Input 2 2 2 3 2 4 3" xfId="33465"/>
    <cellStyle name="Input 2 2 2 3 2 5" xfId="11340"/>
    <cellStyle name="Input 2 2 2 3 2 5 2" xfId="23283"/>
    <cellStyle name="Input 2 2 2 3 2 5 2 2" xfId="47483"/>
    <cellStyle name="Input 2 2 2 3 2 5 3" xfId="35541"/>
    <cellStyle name="Input 2 2 2 3 2 6" xfId="13128"/>
    <cellStyle name="Input 2 2 2 3 2 6 2" xfId="24850"/>
    <cellStyle name="Input 2 2 2 3 2 6 2 2" xfId="49050"/>
    <cellStyle name="Input 2 2 2 3 2 6 3" xfId="37329"/>
    <cellStyle name="Input 2 2 2 3 2 7" xfId="14695"/>
    <cellStyle name="Input 2 2 2 3 2 7 2" xfId="38896"/>
    <cellStyle name="Input 2 2 2 3 2 8" xfId="26920"/>
    <cellStyle name="Input 2 2 2 3 3" xfId="2052"/>
    <cellStyle name="Input 2 2 2 3 3 2" xfId="4710"/>
    <cellStyle name="Input 2 2 2 3 3 2 2" xfId="16811"/>
    <cellStyle name="Input 2 2 2 3 3 2 2 2" xfId="41011"/>
    <cellStyle name="Input 2 2 2 3 3 2 3" xfId="28911"/>
    <cellStyle name="Input 2 2 2 3 3 3" xfId="6270"/>
    <cellStyle name="Input 2 2 2 3 3 3 2" xfId="18371"/>
    <cellStyle name="Input 2 2 2 3 3 3 2 2" xfId="42571"/>
    <cellStyle name="Input 2 2 2 3 3 3 3" xfId="30471"/>
    <cellStyle name="Input 2 2 2 3 3 4" xfId="8678"/>
    <cellStyle name="Input 2 2 2 3 3 4 2" xfId="20714"/>
    <cellStyle name="Input 2 2 2 3 3 4 2 2" xfId="44914"/>
    <cellStyle name="Input 2 2 2 3 3 4 3" xfId="32879"/>
    <cellStyle name="Input 2 2 2 3 3 5" xfId="10768"/>
    <cellStyle name="Input 2 2 2 3 3 5 2" xfId="22731"/>
    <cellStyle name="Input 2 2 2 3 3 5 2 2" xfId="46931"/>
    <cellStyle name="Input 2 2 2 3 3 5 3" xfId="34969"/>
    <cellStyle name="Input 2 2 2 3 3 6" xfId="12576"/>
    <cellStyle name="Input 2 2 2 3 3 6 2" xfId="24323"/>
    <cellStyle name="Input 2 2 2 3 3 6 2 2" xfId="48523"/>
    <cellStyle name="Input 2 2 2 3 3 6 3" xfId="36777"/>
    <cellStyle name="Input 2 2 2 3 3 7" xfId="14168"/>
    <cellStyle name="Input 2 2 2 3 3 7 2" xfId="38369"/>
    <cellStyle name="Input 2 2 2 3 3 8" xfId="26337"/>
    <cellStyle name="Input 2 2 2 3 4" xfId="3805"/>
    <cellStyle name="Input 2 2 2 3 4 2" xfId="15907"/>
    <cellStyle name="Input 2 2 2 3 4 2 2" xfId="40107"/>
    <cellStyle name="Input 2 2 2 3 4 3" xfId="28007"/>
    <cellStyle name="Input 2 2 2 3 5" xfId="6077"/>
    <cellStyle name="Input 2 2 2 3 5 2" xfId="18178"/>
    <cellStyle name="Input 2 2 2 3 5 2 2" xfId="42378"/>
    <cellStyle name="Input 2 2 2 3 5 3" xfId="30278"/>
    <cellStyle name="Input 2 2 2 3 6" xfId="7716"/>
    <cellStyle name="Input 2 2 2 3 6 2" xfId="19777"/>
    <cellStyle name="Input 2 2 2 3 6 2 2" xfId="43977"/>
    <cellStyle name="Input 2 2 2 3 6 3" xfId="31917"/>
    <cellStyle name="Input 2 2 2 3 7" xfId="9832"/>
    <cellStyle name="Input 2 2 2 3 7 2" xfId="21866"/>
    <cellStyle name="Input 2 2 2 3 7 2 2" xfId="46066"/>
    <cellStyle name="Input 2 2 2 3 7 3" xfId="34033"/>
    <cellStyle name="Input 2 2 2 3 8" xfId="11711"/>
    <cellStyle name="Input 2 2 2 3 8 2" xfId="23640"/>
    <cellStyle name="Input 2 2 2 3 8 2 2" xfId="47840"/>
    <cellStyle name="Input 2 2 2 3 8 3" xfId="35912"/>
    <cellStyle name="Input 2 2 2 3 9" xfId="13485"/>
    <cellStyle name="Input 2 2 2 3 9 2" xfId="37686"/>
    <cellStyle name="Input 2 2 2 4" xfId="1213"/>
    <cellStyle name="Input 2 2 2 4 2" xfId="3938"/>
    <cellStyle name="Input 2 2 2 4 2 2" xfId="16040"/>
    <cellStyle name="Input 2 2 2 4 2 2 2" xfId="40240"/>
    <cellStyle name="Input 2 2 2 4 2 3" xfId="28140"/>
    <cellStyle name="Input 2 2 2 4 3" xfId="6243"/>
    <cellStyle name="Input 2 2 2 4 3 2" xfId="18344"/>
    <cellStyle name="Input 2 2 2 4 3 2 2" xfId="42544"/>
    <cellStyle name="Input 2 2 2 4 3 3" xfId="30444"/>
    <cellStyle name="Input 2 2 2 4 4" xfId="7849"/>
    <cellStyle name="Input 2 2 2 4 4 2" xfId="19910"/>
    <cellStyle name="Input 2 2 2 4 4 2 2" xfId="44110"/>
    <cellStyle name="Input 2 2 2 4 4 3" xfId="32050"/>
    <cellStyle name="Input 2 2 2 4 5" xfId="9965"/>
    <cellStyle name="Input 2 2 2 4 5 2" xfId="21999"/>
    <cellStyle name="Input 2 2 2 4 5 2 2" xfId="46199"/>
    <cellStyle name="Input 2 2 2 4 5 3" xfId="34166"/>
    <cellStyle name="Input 2 2 2 4 6" xfId="11844"/>
    <cellStyle name="Input 2 2 2 4 6 2" xfId="23773"/>
    <cellStyle name="Input 2 2 2 4 6 2 2" xfId="47973"/>
    <cellStyle name="Input 2 2 2 4 6 3" xfId="36045"/>
    <cellStyle name="Input 2 2 2 4 7" xfId="13618"/>
    <cellStyle name="Input 2 2 2 4 7 2" xfId="37819"/>
    <cellStyle name="Input 2 2 2 4 8" xfId="25731"/>
    <cellStyle name="Input 2 2 2 5" xfId="3291"/>
    <cellStyle name="Input 2 2 2 5 2" xfId="15393"/>
    <cellStyle name="Input 2 2 2 5 2 2" xfId="39593"/>
    <cellStyle name="Input 2 2 2 5 3" xfId="27493"/>
    <cellStyle name="Input 2 2 2 6" xfId="6535"/>
    <cellStyle name="Input 2 2 2 6 2" xfId="18636"/>
    <cellStyle name="Input 2 2 2 6 2 2" xfId="42836"/>
    <cellStyle name="Input 2 2 2 6 3" xfId="30736"/>
    <cellStyle name="Input 2 2 2 7" xfId="7192"/>
    <cellStyle name="Input 2 2 2 7 2" xfId="19253"/>
    <cellStyle name="Input 2 2 2 7 2 2" xfId="43453"/>
    <cellStyle name="Input 2 2 2 7 3" xfId="31393"/>
    <cellStyle name="Input 2 2 2 8" xfId="8063"/>
    <cellStyle name="Input 2 2 2 8 2" xfId="20113"/>
    <cellStyle name="Input 2 2 2 8 2 2" xfId="44313"/>
    <cellStyle name="Input 2 2 2 8 3" xfId="32264"/>
    <cellStyle name="Input 2 2 2 9" xfId="10234"/>
    <cellStyle name="Input 2 2 2 9 2" xfId="22232"/>
    <cellStyle name="Input 2 2 2 9 2 2" xfId="46432"/>
    <cellStyle name="Input 2 2 2 9 3" xfId="34435"/>
    <cellStyle name="Input 2 2 3" xfId="699"/>
    <cellStyle name="Input 2 2 3 10" xfId="25217"/>
    <cellStyle name="Input 2 2 3 2" xfId="2269"/>
    <cellStyle name="Input 2 2 3 2 2" xfId="4921"/>
    <cellStyle name="Input 2 2 3 2 2 2" xfId="17022"/>
    <cellStyle name="Input 2 2 3 2 2 2 2" xfId="41222"/>
    <cellStyle name="Input 2 2 3 2 2 3" xfId="29122"/>
    <cellStyle name="Input 2 2 3 2 3" xfId="5744"/>
    <cellStyle name="Input 2 2 3 2 3 2" xfId="17845"/>
    <cellStyle name="Input 2 2 3 2 3 2 2" xfId="42045"/>
    <cellStyle name="Input 2 2 3 2 3 3" xfId="29945"/>
    <cellStyle name="Input 2 2 3 2 4" xfId="8895"/>
    <cellStyle name="Input 2 2 3 2 4 2" xfId="20929"/>
    <cellStyle name="Input 2 2 3 2 4 2 2" xfId="45129"/>
    <cellStyle name="Input 2 2 3 2 4 3" xfId="33096"/>
    <cellStyle name="Input 2 2 3 2 5" xfId="10971"/>
    <cellStyle name="Input 2 2 3 2 5 2" xfId="22914"/>
    <cellStyle name="Input 2 2 3 2 5 2 2" xfId="47114"/>
    <cellStyle name="Input 2 2 3 2 5 3" xfId="35172"/>
    <cellStyle name="Input 2 2 3 2 6" xfId="12759"/>
    <cellStyle name="Input 2 2 3 2 6 2" xfId="24481"/>
    <cellStyle name="Input 2 2 3 2 6 2 2" xfId="48681"/>
    <cellStyle name="Input 2 2 3 2 6 3" xfId="36960"/>
    <cellStyle name="Input 2 2 3 2 7" xfId="14326"/>
    <cellStyle name="Input 2 2 3 2 7 2" xfId="38527"/>
    <cellStyle name="Input 2 2 3 2 8" xfId="26551"/>
    <cellStyle name="Input 2 2 3 3" xfId="1683"/>
    <cellStyle name="Input 2 2 3 3 2" xfId="4345"/>
    <cellStyle name="Input 2 2 3 3 2 2" xfId="16446"/>
    <cellStyle name="Input 2 2 3 3 2 2 2" xfId="40646"/>
    <cellStyle name="Input 2 2 3 3 2 3" xfId="28546"/>
    <cellStyle name="Input 2 2 3 3 3" xfId="5639"/>
    <cellStyle name="Input 2 2 3 3 3 2" xfId="17740"/>
    <cellStyle name="Input 2 2 3 3 3 2 2" xfId="41940"/>
    <cellStyle name="Input 2 2 3 3 3 3" xfId="29840"/>
    <cellStyle name="Input 2 2 3 3 4" xfId="8309"/>
    <cellStyle name="Input 2 2 3 3 4 2" xfId="20345"/>
    <cellStyle name="Input 2 2 3 3 4 2 2" xfId="44545"/>
    <cellStyle name="Input 2 2 3 3 4 3" xfId="32510"/>
    <cellStyle name="Input 2 2 3 3 5" xfId="10399"/>
    <cellStyle name="Input 2 2 3 3 5 2" xfId="22362"/>
    <cellStyle name="Input 2 2 3 3 5 2 2" xfId="46562"/>
    <cellStyle name="Input 2 2 3 3 5 3" xfId="34600"/>
    <cellStyle name="Input 2 2 3 3 6" xfId="12207"/>
    <cellStyle name="Input 2 2 3 3 6 2" xfId="23954"/>
    <cellStyle name="Input 2 2 3 3 6 2 2" xfId="48154"/>
    <cellStyle name="Input 2 2 3 3 6 3" xfId="36408"/>
    <cellStyle name="Input 2 2 3 3 7" xfId="13799"/>
    <cellStyle name="Input 2 2 3 3 7 2" xfId="38000"/>
    <cellStyle name="Input 2 2 3 3 8" xfId="25968"/>
    <cellStyle name="Input 2 2 3 4" xfId="3432"/>
    <cellStyle name="Input 2 2 3 4 2" xfId="15534"/>
    <cellStyle name="Input 2 2 3 4 2 2" xfId="39734"/>
    <cellStyle name="Input 2 2 3 4 3" xfId="27634"/>
    <cellStyle name="Input 2 2 3 5" xfId="5536"/>
    <cellStyle name="Input 2 2 3 5 2" xfId="17637"/>
    <cellStyle name="Input 2 2 3 5 2 2" xfId="41837"/>
    <cellStyle name="Input 2 2 3 5 3" xfId="29737"/>
    <cellStyle name="Input 2 2 3 6" xfId="7335"/>
    <cellStyle name="Input 2 2 3 6 2" xfId="19396"/>
    <cellStyle name="Input 2 2 3 6 2 2" xfId="43596"/>
    <cellStyle name="Input 2 2 3 6 3" xfId="31536"/>
    <cellStyle name="Input 2 2 3 7" xfId="9451"/>
    <cellStyle name="Input 2 2 3 7 2" xfId="21485"/>
    <cellStyle name="Input 2 2 3 7 2 2" xfId="45685"/>
    <cellStyle name="Input 2 2 3 7 3" xfId="33652"/>
    <cellStyle name="Input 2 2 3 8" xfId="10066"/>
    <cellStyle name="Input 2 2 3 8 2" xfId="22100"/>
    <cellStyle name="Input 2 2 3 8 2 2" xfId="46300"/>
    <cellStyle name="Input 2 2 3 8 3" xfId="34267"/>
    <cellStyle name="Input 2 2 3 9" xfId="11945"/>
    <cellStyle name="Input 2 2 3 9 2" xfId="36146"/>
    <cellStyle name="Input 2 2 4" xfId="677"/>
    <cellStyle name="Input 2 2 4 10" xfId="25195"/>
    <cellStyle name="Input 2 2 4 2" xfId="2247"/>
    <cellStyle name="Input 2 2 4 2 2" xfId="4899"/>
    <cellStyle name="Input 2 2 4 2 2 2" xfId="17000"/>
    <cellStyle name="Input 2 2 4 2 2 2 2" xfId="41200"/>
    <cellStyle name="Input 2 2 4 2 2 3" xfId="29100"/>
    <cellStyle name="Input 2 2 4 2 3" xfId="4852"/>
    <cellStyle name="Input 2 2 4 2 3 2" xfId="16953"/>
    <cellStyle name="Input 2 2 4 2 3 2 2" xfId="41153"/>
    <cellStyle name="Input 2 2 4 2 3 3" xfId="29053"/>
    <cellStyle name="Input 2 2 4 2 4" xfId="8873"/>
    <cellStyle name="Input 2 2 4 2 4 2" xfId="20907"/>
    <cellStyle name="Input 2 2 4 2 4 2 2" xfId="45107"/>
    <cellStyle name="Input 2 2 4 2 4 3" xfId="33074"/>
    <cellStyle name="Input 2 2 4 2 5" xfId="10949"/>
    <cellStyle name="Input 2 2 4 2 5 2" xfId="22892"/>
    <cellStyle name="Input 2 2 4 2 5 2 2" xfId="47092"/>
    <cellStyle name="Input 2 2 4 2 5 3" xfId="35150"/>
    <cellStyle name="Input 2 2 4 2 6" xfId="12737"/>
    <cellStyle name="Input 2 2 4 2 6 2" xfId="24459"/>
    <cellStyle name="Input 2 2 4 2 6 2 2" xfId="48659"/>
    <cellStyle name="Input 2 2 4 2 6 3" xfId="36938"/>
    <cellStyle name="Input 2 2 4 2 7" xfId="14304"/>
    <cellStyle name="Input 2 2 4 2 7 2" xfId="38505"/>
    <cellStyle name="Input 2 2 4 2 8" xfId="26529"/>
    <cellStyle name="Input 2 2 4 3" xfId="1661"/>
    <cellStyle name="Input 2 2 4 3 2" xfId="4323"/>
    <cellStyle name="Input 2 2 4 3 2 2" xfId="16424"/>
    <cellStyle name="Input 2 2 4 3 2 2 2" xfId="40624"/>
    <cellStyle name="Input 2 2 4 3 2 3" xfId="28524"/>
    <cellStyle name="Input 2 2 4 3 3" xfId="3011"/>
    <cellStyle name="Input 2 2 4 3 3 2" xfId="15114"/>
    <cellStyle name="Input 2 2 4 3 3 2 2" xfId="39314"/>
    <cellStyle name="Input 2 2 4 3 3 3" xfId="27214"/>
    <cellStyle name="Input 2 2 4 3 4" xfId="8287"/>
    <cellStyle name="Input 2 2 4 3 4 2" xfId="20323"/>
    <cellStyle name="Input 2 2 4 3 4 2 2" xfId="44523"/>
    <cellStyle name="Input 2 2 4 3 4 3" xfId="32488"/>
    <cellStyle name="Input 2 2 4 3 5" xfId="10377"/>
    <cellStyle name="Input 2 2 4 3 5 2" xfId="22340"/>
    <cellStyle name="Input 2 2 4 3 5 2 2" xfId="46540"/>
    <cellStyle name="Input 2 2 4 3 5 3" xfId="34578"/>
    <cellStyle name="Input 2 2 4 3 6" xfId="12185"/>
    <cellStyle name="Input 2 2 4 3 6 2" xfId="23932"/>
    <cellStyle name="Input 2 2 4 3 6 2 2" xfId="48132"/>
    <cellStyle name="Input 2 2 4 3 6 3" xfId="36386"/>
    <cellStyle name="Input 2 2 4 3 7" xfId="13777"/>
    <cellStyle name="Input 2 2 4 3 7 2" xfId="37978"/>
    <cellStyle name="Input 2 2 4 3 8" xfId="25946"/>
    <cellStyle name="Input 2 2 4 4" xfId="3410"/>
    <cellStyle name="Input 2 2 4 4 2" xfId="15512"/>
    <cellStyle name="Input 2 2 4 4 2 2" xfId="39712"/>
    <cellStyle name="Input 2 2 4 4 3" xfId="27612"/>
    <cellStyle name="Input 2 2 4 5" xfId="3864"/>
    <cellStyle name="Input 2 2 4 5 2" xfId="15966"/>
    <cellStyle name="Input 2 2 4 5 2 2" xfId="40166"/>
    <cellStyle name="Input 2 2 4 5 3" xfId="28066"/>
    <cellStyle name="Input 2 2 4 6" xfId="7313"/>
    <cellStyle name="Input 2 2 4 6 2" xfId="19374"/>
    <cellStyle name="Input 2 2 4 6 2 2" xfId="43574"/>
    <cellStyle name="Input 2 2 4 6 3" xfId="31514"/>
    <cellStyle name="Input 2 2 4 7" xfId="9429"/>
    <cellStyle name="Input 2 2 4 7 2" xfId="21463"/>
    <cellStyle name="Input 2 2 4 7 2 2" xfId="45663"/>
    <cellStyle name="Input 2 2 4 7 3" xfId="33630"/>
    <cellStyle name="Input 2 2 4 8" xfId="8814"/>
    <cellStyle name="Input 2 2 4 8 2" xfId="20848"/>
    <cellStyle name="Input 2 2 4 8 2 2" xfId="45048"/>
    <cellStyle name="Input 2 2 4 8 3" xfId="33015"/>
    <cellStyle name="Input 2 2 4 9" xfId="11422"/>
    <cellStyle name="Input 2 2 4 9 2" xfId="35623"/>
    <cellStyle name="Input 2 2 5" xfId="981"/>
    <cellStyle name="Input 2 2 5 10" xfId="25499"/>
    <cellStyle name="Input 2 2 5 2" xfId="2539"/>
    <cellStyle name="Input 2 2 5 2 2" xfId="5188"/>
    <cellStyle name="Input 2 2 5 2 2 2" xfId="17289"/>
    <cellStyle name="Input 2 2 5 2 2 2 2" xfId="41489"/>
    <cellStyle name="Input 2 2 5 2 2 3" xfId="29389"/>
    <cellStyle name="Input 2 2 5 2 3" xfId="6238"/>
    <cellStyle name="Input 2 2 5 2 3 2" xfId="18339"/>
    <cellStyle name="Input 2 2 5 2 3 2 2" xfId="42539"/>
    <cellStyle name="Input 2 2 5 2 3 3" xfId="30439"/>
    <cellStyle name="Input 2 2 5 2 4" xfId="9165"/>
    <cellStyle name="Input 2 2 5 2 4 2" xfId="21199"/>
    <cellStyle name="Input 2 2 5 2 4 2 2" xfId="45399"/>
    <cellStyle name="Input 2 2 5 2 4 3" xfId="33366"/>
    <cellStyle name="Input 2 2 5 2 5" xfId="11241"/>
    <cellStyle name="Input 2 2 5 2 5 2" xfId="23184"/>
    <cellStyle name="Input 2 2 5 2 5 2 2" xfId="47384"/>
    <cellStyle name="Input 2 2 5 2 5 3" xfId="35442"/>
    <cellStyle name="Input 2 2 5 2 6" xfId="13029"/>
    <cellStyle name="Input 2 2 5 2 6 2" xfId="24751"/>
    <cellStyle name="Input 2 2 5 2 6 2 2" xfId="48951"/>
    <cellStyle name="Input 2 2 5 2 6 3" xfId="37230"/>
    <cellStyle name="Input 2 2 5 2 7" xfId="14596"/>
    <cellStyle name="Input 2 2 5 2 7 2" xfId="38797"/>
    <cellStyle name="Input 2 2 5 2 8" xfId="26821"/>
    <cellStyle name="Input 2 2 5 3" xfId="1953"/>
    <cellStyle name="Input 2 2 5 3 2" xfId="4612"/>
    <cellStyle name="Input 2 2 5 3 2 2" xfId="16713"/>
    <cellStyle name="Input 2 2 5 3 2 2 2" xfId="40913"/>
    <cellStyle name="Input 2 2 5 3 2 3" xfId="28813"/>
    <cellStyle name="Input 2 2 5 3 3" xfId="4849"/>
    <cellStyle name="Input 2 2 5 3 3 2" xfId="16950"/>
    <cellStyle name="Input 2 2 5 3 3 2 2" xfId="41150"/>
    <cellStyle name="Input 2 2 5 3 3 3" xfId="29050"/>
    <cellStyle name="Input 2 2 5 3 4" xfId="8579"/>
    <cellStyle name="Input 2 2 5 3 4 2" xfId="20615"/>
    <cellStyle name="Input 2 2 5 3 4 2 2" xfId="44815"/>
    <cellStyle name="Input 2 2 5 3 4 3" xfId="32780"/>
    <cellStyle name="Input 2 2 5 3 5" xfId="10669"/>
    <cellStyle name="Input 2 2 5 3 5 2" xfId="22632"/>
    <cellStyle name="Input 2 2 5 3 5 2 2" xfId="46832"/>
    <cellStyle name="Input 2 2 5 3 5 3" xfId="34870"/>
    <cellStyle name="Input 2 2 5 3 6" xfId="12477"/>
    <cellStyle name="Input 2 2 5 3 6 2" xfId="24224"/>
    <cellStyle name="Input 2 2 5 3 6 2 2" xfId="48424"/>
    <cellStyle name="Input 2 2 5 3 6 3" xfId="36678"/>
    <cellStyle name="Input 2 2 5 3 7" xfId="14069"/>
    <cellStyle name="Input 2 2 5 3 7 2" xfId="38270"/>
    <cellStyle name="Input 2 2 5 3 8" xfId="26238"/>
    <cellStyle name="Input 2 2 5 4" xfId="3708"/>
    <cellStyle name="Input 2 2 5 4 2" xfId="15810"/>
    <cellStyle name="Input 2 2 5 4 2 2" xfId="40010"/>
    <cellStyle name="Input 2 2 5 4 3" xfId="27910"/>
    <cellStyle name="Input 2 2 5 5" xfId="6613"/>
    <cellStyle name="Input 2 2 5 5 2" xfId="18714"/>
    <cellStyle name="Input 2 2 5 5 2 2" xfId="42914"/>
    <cellStyle name="Input 2 2 5 5 3" xfId="30814"/>
    <cellStyle name="Input 2 2 5 6" xfId="7617"/>
    <cellStyle name="Input 2 2 5 6 2" xfId="19678"/>
    <cellStyle name="Input 2 2 5 6 2 2" xfId="43878"/>
    <cellStyle name="Input 2 2 5 6 3" xfId="31818"/>
    <cellStyle name="Input 2 2 5 7" xfId="9733"/>
    <cellStyle name="Input 2 2 5 7 2" xfId="21767"/>
    <cellStyle name="Input 2 2 5 7 2 2" xfId="45967"/>
    <cellStyle name="Input 2 2 5 7 3" xfId="33934"/>
    <cellStyle name="Input 2 2 5 8" xfId="11612"/>
    <cellStyle name="Input 2 2 5 8 2" xfId="23541"/>
    <cellStyle name="Input 2 2 5 8 2 2" xfId="47741"/>
    <cellStyle name="Input 2 2 5 8 3" xfId="35813"/>
    <cellStyle name="Input 2 2 5 9" xfId="13386"/>
    <cellStyle name="Input 2 2 5 9 2" xfId="37587"/>
    <cellStyle name="Input 2 2 6" xfId="937"/>
    <cellStyle name="Input 2 2 6 2" xfId="3665"/>
    <cellStyle name="Input 2 2 6 2 2" xfId="15767"/>
    <cellStyle name="Input 2 2 6 2 2 2" xfId="39967"/>
    <cellStyle name="Input 2 2 6 2 3" xfId="27867"/>
    <cellStyle name="Input 2 2 6 3" xfId="5803"/>
    <cellStyle name="Input 2 2 6 3 2" xfId="17904"/>
    <cellStyle name="Input 2 2 6 3 2 2" xfId="42104"/>
    <cellStyle name="Input 2 2 6 3 3" xfId="30004"/>
    <cellStyle name="Input 2 2 6 4" xfId="7573"/>
    <cellStyle name="Input 2 2 6 4 2" xfId="19634"/>
    <cellStyle name="Input 2 2 6 4 2 2" xfId="43834"/>
    <cellStyle name="Input 2 2 6 4 3" xfId="31774"/>
    <cellStyle name="Input 2 2 6 5" xfId="9689"/>
    <cellStyle name="Input 2 2 6 5 2" xfId="21723"/>
    <cellStyle name="Input 2 2 6 5 2 2" xfId="45923"/>
    <cellStyle name="Input 2 2 6 5 3" xfId="33890"/>
    <cellStyle name="Input 2 2 6 6" xfId="11568"/>
    <cellStyle name="Input 2 2 6 6 2" xfId="23497"/>
    <cellStyle name="Input 2 2 6 6 2 2" xfId="47697"/>
    <cellStyle name="Input 2 2 6 6 3" xfId="35769"/>
    <cellStyle name="Input 2 2 6 7" xfId="13342"/>
    <cellStyle name="Input 2 2 6 7 2" xfId="37543"/>
    <cellStyle name="Input 2 2 6 8" xfId="25455"/>
    <cellStyle name="Input 2 2 7" xfId="3167"/>
    <cellStyle name="Input 2 2 7 2" xfId="15269"/>
    <cellStyle name="Input 2 2 7 2 2" xfId="39469"/>
    <cellStyle name="Input 2 2 7 3" xfId="27369"/>
    <cellStyle name="Input 2 2 8" xfId="6588"/>
    <cellStyle name="Input 2 2 8 2" xfId="18689"/>
    <cellStyle name="Input 2 2 8 2 2" xfId="42889"/>
    <cellStyle name="Input 2 2 8 3" xfId="30789"/>
    <cellStyle name="Input 2 2 9" xfId="7055"/>
    <cellStyle name="Input 2 2 9 2" xfId="19128"/>
    <cellStyle name="Input 2 2 9 2 2" xfId="43328"/>
    <cellStyle name="Input 2 2 9 3" xfId="31256"/>
    <cellStyle name="Input 2 3" xfId="389"/>
    <cellStyle name="Input 2 3 10" xfId="7973"/>
    <cellStyle name="Input 2 3 10 2" xfId="20034"/>
    <cellStyle name="Input 2 3 10 2 2" xfId="44234"/>
    <cellStyle name="Input 2 3 10 3" xfId="32174"/>
    <cellStyle name="Input 2 3 11" xfId="7040"/>
    <cellStyle name="Input 2 3 11 2" xfId="19117"/>
    <cellStyle name="Input 2 3 11 2 2" xfId="43317"/>
    <cellStyle name="Input 2 3 11 3" xfId="31241"/>
    <cellStyle name="Input 2 3 12" xfId="6926"/>
    <cellStyle name="Input 2 3 12 2" xfId="31127"/>
    <cellStyle name="Input 2 3 13" xfId="24969"/>
    <cellStyle name="Input 2 3 2" xfId="550"/>
    <cellStyle name="Input 2 3 2 10" xfId="12119"/>
    <cellStyle name="Input 2 3 2 10 2" xfId="36320"/>
    <cellStyle name="Input 2 3 2 11" xfId="25068"/>
    <cellStyle name="Input 2 3 2 2" xfId="851"/>
    <cellStyle name="Input 2 3 2 2 10" xfId="25369"/>
    <cellStyle name="Input 2 3 2 2 2" xfId="2421"/>
    <cellStyle name="Input 2 3 2 2 2 2" xfId="5071"/>
    <cellStyle name="Input 2 3 2 2 2 2 2" xfId="17172"/>
    <cellStyle name="Input 2 3 2 2 2 2 2 2" xfId="41372"/>
    <cellStyle name="Input 2 3 2 2 2 2 3" xfId="29272"/>
    <cellStyle name="Input 2 3 2 2 2 3" xfId="3156"/>
    <cellStyle name="Input 2 3 2 2 2 3 2" xfId="15258"/>
    <cellStyle name="Input 2 3 2 2 2 3 2 2" xfId="39458"/>
    <cellStyle name="Input 2 3 2 2 2 3 3" xfId="27358"/>
    <cellStyle name="Input 2 3 2 2 2 4" xfId="9047"/>
    <cellStyle name="Input 2 3 2 2 2 4 2" xfId="21081"/>
    <cellStyle name="Input 2 3 2 2 2 4 2 2" xfId="45281"/>
    <cellStyle name="Input 2 3 2 2 2 4 3" xfId="33248"/>
    <cellStyle name="Input 2 3 2 2 2 5" xfId="11123"/>
    <cellStyle name="Input 2 3 2 2 2 5 2" xfId="23066"/>
    <cellStyle name="Input 2 3 2 2 2 5 2 2" xfId="47266"/>
    <cellStyle name="Input 2 3 2 2 2 5 3" xfId="35324"/>
    <cellStyle name="Input 2 3 2 2 2 6" xfId="12911"/>
    <cellStyle name="Input 2 3 2 2 2 6 2" xfId="24633"/>
    <cellStyle name="Input 2 3 2 2 2 6 2 2" xfId="48833"/>
    <cellStyle name="Input 2 3 2 2 2 6 3" xfId="37112"/>
    <cellStyle name="Input 2 3 2 2 2 7" xfId="14478"/>
    <cellStyle name="Input 2 3 2 2 2 7 2" xfId="38679"/>
    <cellStyle name="Input 2 3 2 2 2 8" xfId="26703"/>
    <cellStyle name="Input 2 3 2 2 3" xfId="1835"/>
    <cellStyle name="Input 2 3 2 2 3 2" xfId="4495"/>
    <cellStyle name="Input 2 3 2 2 3 2 2" xfId="16596"/>
    <cellStyle name="Input 2 3 2 2 3 2 2 2" xfId="40796"/>
    <cellStyle name="Input 2 3 2 2 3 2 3" xfId="28696"/>
    <cellStyle name="Input 2 3 2 2 3 3" xfId="6811"/>
    <cellStyle name="Input 2 3 2 2 3 3 2" xfId="18912"/>
    <cellStyle name="Input 2 3 2 2 3 3 2 2" xfId="43112"/>
    <cellStyle name="Input 2 3 2 2 3 3 3" xfId="31012"/>
    <cellStyle name="Input 2 3 2 2 3 4" xfId="8461"/>
    <cellStyle name="Input 2 3 2 2 3 4 2" xfId="20497"/>
    <cellStyle name="Input 2 3 2 2 3 4 2 2" xfId="44697"/>
    <cellStyle name="Input 2 3 2 2 3 4 3" xfId="32662"/>
    <cellStyle name="Input 2 3 2 2 3 5" xfId="10551"/>
    <cellStyle name="Input 2 3 2 2 3 5 2" xfId="22514"/>
    <cellStyle name="Input 2 3 2 2 3 5 2 2" xfId="46714"/>
    <cellStyle name="Input 2 3 2 2 3 5 3" xfId="34752"/>
    <cellStyle name="Input 2 3 2 2 3 6" xfId="12359"/>
    <cellStyle name="Input 2 3 2 2 3 6 2" xfId="24106"/>
    <cellStyle name="Input 2 3 2 2 3 6 2 2" xfId="48306"/>
    <cellStyle name="Input 2 3 2 2 3 6 3" xfId="36560"/>
    <cellStyle name="Input 2 3 2 2 3 7" xfId="13951"/>
    <cellStyle name="Input 2 3 2 2 3 7 2" xfId="38152"/>
    <cellStyle name="Input 2 3 2 2 3 8" xfId="26120"/>
    <cellStyle name="Input 2 3 2 2 4" xfId="3581"/>
    <cellStyle name="Input 2 3 2 2 4 2" xfId="15683"/>
    <cellStyle name="Input 2 3 2 2 4 2 2" xfId="39883"/>
    <cellStyle name="Input 2 3 2 2 4 3" xfId="27783"/>
    <cellStyle name="Input 2 3 2 2 5" xfId="5804"/>
    <cellStyle name="Input 2 3 2 2 5 2" xfId="17905"/>
    <cellStyle name="Input 2 3 2 2 5 2 2" xfId="42105"/>
    <cellStyle name="Input 2 3 2 2 5 3" xfId="30005"/>
    <cellStyle name="Input 2 3 2 2 6" xfId="7487"/>
    <cellStyle name="Input 2 3 2 2 6 2" xfId="19548"/>
    <cellStyle name="Input 2 3 2 2 6 2 2" xfId="43748"/>
    <cellStyle name="Input 2 3 2 2 6 3" xfId="31688"/>
    <cellStyle name="Input 2 3 2 2 7" xfId="9603"/>
    <cellStyle name="Input 2 3 2 2 7 2" xfId="21637"/>
    <cellStyle name="Input 2 3 2 2 7 2 2" xfId="45837"/>
    <cellStyle name="Input 2 3 2 2 7 3" xfId="33804"/>
    <cellStyle name="Input 2 3 2 2 8" xfId="11482"/>
    <cellStyle name="Input 2 3 2 2 8 2" xfId="23411"/>
    <cellStyle name="Input 2 3 2 2 8 2 2" xfId="47611"/>
    <cellStyle name="Input 2 3 2 2 8 3" xfId="35683"/>
    <cellStyle name="Input 2 3 2 2 9" xfId="13256"/>
    <cellStyle name="Input 2 3 2 2 9 2" xfId="37457"/>
    <cellStyle name="Input 2 3 2 3" xfId="1074"/>
    <cellStyle name="Input 2 3 2 3 10" xfId="25592"/>
    <cellStyle name="Input 2 3 2 3 2" xfId="2632"/>
    <cellStyle name="Input 2 3 2 3 2 2" xfId="5278"/>
    <cellStyle name="Input 2 3 2 3 2 2 2" xfId="17379"/>
    <cellStyle name="Input 2 3 2 3 2 2 2 2" xfId="41579"/>
    <cellStyle name="Input 2 3 2 3 2 2 3" xfId="29479"/>
    <cellStyle name="Input 2 3 2 3 2 3" xfId="4630"/>
    <cellStyle name="Input 2 3 2 3 2 3 2" xfId="16731"/>
    <cellStyle name="Input 2 3 2 3 2 3 2 2" xfId="40931"/>
    <cellStyle name="Input 2 3 2 3 2 3 3" xfId="28831"/>
    <cellStyle name="Input 2 3 2 3 2 4" xfId="9258"/>
    <cellStyle name="Input 2 3 2 3 2 4 2" xfId="21292"/>
    <cellStyle name="Input 2 3 2 3 2 4 2 2" xfId="45492"/>
    <cellStyle name="Input 2 3 2 3 2 4 3" xfId="33459"/>
    <cellStyle name="Input 2 3 2 3 2 5" xfId="11334"/>
    <cellStyle name="Input 2 3 2 3 2 5 2" xfId="23277"/>
    <cellStyle name="Input 2 3 2 3 2 5 2 2" xfId="47477"/>
    <cellStyle name="Input 2 3 2 3 2 5 3" xfId="35535"/>
    <cellStyle name="Input 2 3 2 3 2 6" xfId="13122"/>
    <cellStyle name="Input 2 3 2 3 2 6 2" xfId="24844"/>
    <cellStyle name="Input 2 3 2 3 2 6 2 2" xfId="49044"/>
    <cellStyle name="Input 2 3 2 3 2 6 3" xfId="37323"/>
    <cellStyle name="Input 2 3 2 3 2 7" xfId="14689"/>
    <cellStyle name="Input 2 3 2 3 2 7 2" xfId="38890"/>
    <cellStyle name="Input 2 3 2 3 2 8" xfId="26914"/>
    <cellStyle name="Input 2 3 2 3 3" xfId="2046"/>
    <cellStyle name="Input 2 3 2 3 3 2" xfId="4704"/>
    <cellStyle name="Input 2 3 2 3 3 2 2" xfId="16805"/>
    <cellStyle name="Input 2 3 2 3 3 2 2 2" xfId="41005"/>
    <cellStyle name="Input 2 3 2 3 3 2 3" xfId="28905"/>
    <cellStyle name="Input 2 3 2 3 3 3" xfId="6632"/>
    <cellStyle name="Input 2 3 2 3 3 3 2" xfId="18733"/>
    <cellStyle name="Input 2 3 2 3 3 3 2 2" xfId="42933"/>
    <cellStyle name="Input 2 3 2 3 3 3 3" xfId="30833"/>
    <cellStyle name="Input 2 3 2 3 3 4" xfId="8672"/>
    <cellStyle name="Input 2 3 2 3 3 4 2" xfId="20708"/>
    <cellStyle name="Input 2 3 2 3 3 4 2 2" xfId="44908"/>
    <cellStyle name="Input 2 3 2 3 3 4 3" xfId="32873"/>
    <cellStyle name="Input 2 3 2 3 3 5" xfId="10762"/>
    <cellStyle name="Input 2 3 2 3 3 5 2" xfId="22725"/>
    <cellStyle name="Input 2 3 2 3 3 5 2 2" xfId="46925"/>
    <cellStyle name="Input 2 3 2 3 3 5 3" xfId="34963"/>
    <cellStyle name="Input 2 3 2 3 3 6" xfId="12570"/>
    <cellStyle name="Input 2 3 2 3 3 6 2" xfId="24317"/>
    <cellStyle name="Input 2 3 2 3 3 6 2 2" xfId="48517"/>
    <cellStyle name="Input 2 3 2 3 3 6 3" xfId="36771"/>
    <cellStyle name="Input 2 3 2 3 3 7" xfId="14162"/>
    <cellStyle name="Input 2 3 2 3 3 7 2" xfId="38363"/>
    <cellStyle name="Input 2 3 2 3 3 8" xfId="26331"/>
    <cellStyle name="Input 2 3 2 3 4" xfId="3799"/>
    <cellStyle name="Input 2 3 2 3 4 2" xfId="15901"/>
    <cellStyle name="Input 2 3 2 3 4 2 2" xfId="40101"/>
    <cellStyle name="Input 2 3 2 3 4 3" xfId="28001"/>
    <cellStyle name="Input 2 3 2 3 5" xfId="6298"/>
    <cellStyle name="Input 2 3 2 3 5 2" xfId="18399"/>
    <cellStyle name="Input 2 3 2 3 5 2 2" xfId="42599"/>
    <cellStyle name="Input 2 3 2 3 5 3" xfId="30499"/>
    <cellStyle name="Input 2 3 2 3 6" xfId="7710"/>
    <cellStyle name="Input 2 3 2 3 6 2" xfId="19771"/>
    <cellStyle name="Input 2 3 2 3 6 2 2" xfId="43971"/>
    <cellStyle name="Input 2 3 2 3 6 3" xfId="31911"/>
    <cellStyle name="Input 2 3 2 3 7" xfId="9826"/>
    <cellStyle name="Input 2 3 2 3 7 2" xfId="21860"/>
    <cellStyle name="Input 2 3 2 3 7 2 2" xfId="46060"/>
    <cellStyle name="Input 2 3 2 3 7 3" xfId="34027"/>
    <cellStyle name="Input 2 3 2 3 8" xfId="11705"/>
    <cellStyle name="Input 2 3 2 3 8 2" xfId="23634"/>
    <cellStyle name="Input 2 3 2 3 8 2 2" xfId="47834"/>
    <cellStyle name="Input 2 3 2 3 8 3" xfId="35906"/>
    <cellStyle name="Input 2 3 2 3 9" xfId="13479"/>
    <cellStyle name="Input 2 3 2 3 9 2" xfId="37680"/>
    <cellStyle name="Input 2 3 2 4" xfId="1207"/>
    <cellStyle name="Input 2 3 2 4 2" xfId="3932"/>
    <cellStyle name="Input 2 3 2 4 2 2" xfId="16034"/>
    <cellStyle name="Input 2 3 2 4 2 2 2" xfId="40234"/>
    <cellStyle name="Input 2 3 2 4 2 3" xfId="28134"/>
    <cellStyle name="Input 2 3 2 4 3" xfId="6541"/>
    <cellStyle name="Input 2 3 2 4 3 2" xfId="18642"/>
    <cellStyle name="Input 2 3 2 4 3 2 2" xfId="42842"/>
    <cellStyle name="Input 2 3 2 4 3 3" xfId="30742"/>
    <cellStyle name="Input 2 3 2 4 4" xfId="7843"/>
    <cellStyle name="Input 2 3 2 4 4 2" xfId="19904"/>
    <cellStyle name="Input 2 3 2 4 4 2 2" xfId="44104"/>
    <cellStyle name="Input 2 3 2 4 4 3" xfId="32044"/>
    <cellStyle name="Input 2 3 2 4 5" xfId="9959"/>
    <cellStyle name="Input 2 3 2 4 5 2" xfId="21993"/>
    <cellStyle name="Input 2 3 2 4 5 2 2" xfId="46193"/>
    <cellStyle name="Input 2 3 2 4 5 3" xfId="34160"/>
    <cellStyle name="Input 2 3 2 4 6" xfId="11838"/>
    <cellStyle name="Input 2 3 2 4 6 2" xfId="23767"/>
    <cellStyle name="Input 2 3 2 4 6 2 2" xfId="47967"/>
    <cellStyle name="Input 2 3 2 4 6 3" xfId="36039"/>
    <cellStyle name="Input 2 3 2 4 7" xfId="13612"/>
    <cellStyle name="Input 2 3 2 4 7 2" xfId="37813"/>
    <cellStyle name="Input 2 3 2 4 8" xfId="25725"/>
    <cellStyle name="Input 2 3 2 5" xfId="3285"/>
    <cellStyle name="Input 2 3 2 5 2" xfId="15387"/>
    <cellStyle name="Input 2 3 2 5 2 2" xfId="39587"/>
    <cellStyle name="Input 2 3 2 5 3" xfId="27487"/>
    <cellStyle name="Input 2 3 2 6" xfId="3072"/>
    <cellStyle name="Input 2 3 2 6 2" xfId="15174"/>
    <cellStyle name="Input 2 3 2 6 2 2" xfId="39374"/>
    <cellStyle name="Input 2 3 2 6 3" xfId="27274"/>
    <cellStyle name="Input 2 3 2 7" xfId="7186"/>
    <cellStyle name="Input 2 3 2 7 2" xfId="19247"/>
    <cellStyle name="Input 2 3 2 7 2 2" xfId="43447"/>
    <cellStyle name="Input 2 3 2 7 3" xfId="31387"/>
    <cellStyle name="Input 2 3 2 8" xfId="6985"/>
    <cellStyle name="Input 2 3 2 8 2" xfId="19068"/>
    <cellStyle name="Input 2 3 2 8 2 2" xfId="43268"/>
    <cellStyle name="Input 2 3 2 8 3" xfId="31186"/>
    <cellStyle name="Input 2 3 2 9" xfId="10303"/>
    <cellStyle name="Input 2 3 2 9 2" xfId="22274"/>
    <cellStyle name="Input 2 3 2 9 2 2" xfId="46474"/>
    <cellStyle name="Input 2 3 2 9 3" xfId="34504"/>
    <cellStyle name="Input 2 3 3" xfId="691"/>
    <cellStyle name="Input 2 3 3 10" xfId="25209"/>
    <cellStyle name="Input 2 3 3 2" xfId="2261"/>
    <cellStyle name="Input 2 3 3 2 2" xfId="4913"/>
    <cellStyle name="Input 2 3 3 2 2 2" xfId="17014"/>
    <cellStyle name="Input 2 3 3 2 2 2 2" xfId="41214"/>
    <cellStyle name="Input 2 3 3 2 2 3" xfId="29114"/>
    <cellStyle name="Input 2 3 3 2 3" xfId="5845"/>
    <cellStyle name="Input 2 3 3 2 3 2" xfId="17946"/>
    <cellStyle name="Input 2 3 3 2 3 2 2" xfId="42146"/>
    <cellStyle name="Input 2 3 3 2 3 3" xfId="30046"/>
    <cellStyle name="Input 2 3 3 2 4" xfId="8887"/>
    <cellStyle name="Input 2 3 3 2 4 2" xfId="20921"/>
    <cellStyle name="Input 2 3 3 2 4 2 2" xfId="45121"/>
    <cellStyle name="Input 2 3 3 2 4 3" xfId="33088"/>
    <cellStyle name="Input 2 3 3 2 5" xfId="10963"/>
    <cellStyle name="Input 2 3 3 2 5 2" xfId="22906"/>
    <cellStyle name="Input 2 3 3 2 5 2 2" xfId="47106"/>
    <cellStyle name="Input 2 3 3 2 5 3" xfId="35164"/>
    <cellStyle name="Input 2 3 3 2 6" xfId="12751"/>
    <cellStyle name="Input 2 3 3 2 6 2" xfId="24473"/>
    <cellStyle name="Input 2 3 3 2 6 2 2" xfId="48673"/>
    <cellStyle name="Input 2 3 3 2 6 3" xfId="36952"/>
    <cellStyle name="Input 2 3 3 2 7" xfId="14318"/>
    <cellStyle name="Input 2 3 3 2 7 2" xfId="38519"/>
    <cellStyle name="Input 2 3 3 2 8" xfId="26543"/>
    <cellStyle name="Input 2 3 3 3" xfId="1675"/>
    <cellStyle name="Input 2 3 3 3 2" xfId="4337"/>
    <cellStyle name="Input 2 3 3 3 2 2" xfId="16438"/>
    <cellStyle name="Input 2 3 3 3 2 2 2" xfId="40638"/>
    <cellStyle name="Input 2 3 3 3 2 3" xfId="28538"/>
    <cellStyle name="Input 2 3 3 3 3" xfId="5904"/>
    <cellStyle name="Input 2 3 3 3 3 2" xfId="18005"/>
    <cellStyle name="Input 2 3 3 3 3 2 2" xfId="42205"/>
    <cellStyle name="Input 2 3 3 3 3 3" xfId="30105"/>
    <cellStyle name="Input 2 3 3 3 4" xfId="8301"/>
    <cellStyle name="Input 2 3 3 3 4 2" xfId="20337"/>
    <cellStyle name="Input 2 3 3 3 4 2 2" xfId="44537"/>
    <cellStyle name="Input 2 3 3 3 4 3" xfId="32502"/>
    <cellStyle name="Input 2 3 3 3 5" xfId="10391"/>
    <cellStyle name="Input 2 3 3 3 5 2" xfId="22354"/>
    <cellStyle name="Input 2 3 3 3 5 2 2" xfId="46554"/>
    <cellStyle name="Input 2 3 3 3 5 3" xfId="34592"/>
    <cellStyle name="Input 2 3 3 3 6" xfId="12199"/>
    <cellStyle name="Input 2 3 3 3 6 2" xfId="23946"/>
    <cellStyle name="Input 2 3 3 3 6 2 2" xfId="48146"/>
    <cellStyle name="Input 2 3 3 3 6 3" xfId="36400"/>
    <cellStyle name="Input 2 3 3 3 7" xfId="13791"/>
    <cellStyle name="Input 2 3 3 3 7 2" xfId="37992"/>
    <cellStyle name="Input 2 3 3 3 8" xfId="25960"/>
    <cellStyle name="Input 2 3 3 4" xfId="3424"/>
    <cellStyle name="Input 2 3 3 4 2" xfId="15526"/>
    <cellStyle name="Input 2 3 3 4 2 2" xfId="39726"/>
    <cellStyle name="Input 2 3 3 4 3" xfId="27626"/>
    <cellStyle name="Input 2 3 3 5" xfId="6547"/>
    <cellStyle name="Input 2 3 3 5 2" xfId="18648"/>
    <cellStyle name="Input 2 3 3 5 2 2" xfId="42848"/>
    <cellStyle name="Input 2 3 3 5 3" xfId="30748"/>
    <cellStyle name="Input 2 3 3 6" xfId="7327"/>
    <cellStyle name="Input 2 3 3 6 2" xfId="19388"/>
    <cellStyle name="Input 2 3 3 6 2 2" xfId="43588"/>
    <cellStyle name="Input 2 3 3 6 3" xfId="31528"/>
    <cellStyle name="Input 2 3 3 7" xfId="9443"/>
    <cellStyle name="Input 2 3 3 7 2" xfId="21477"/>
    <cellStyle name="Input 2 3 3 7 2 2" xfId="45677"/>
    <cellStyle name="Input 2 3 3 7 3" xfId="33644"/>
    <cellStyle name="Input 2 3 3 8" xfId="10068"/>
    <cellStyle name="Input 2 3 3 8 2" xfId="22102"/>
    <cellStyle name="Input 2 3 3 8 2 2" xfId="46302"/>
    <cellStyle name="Input 2 3 3 8 3" xfId="34269"/>
    <cellStyle name="Input 2 3 3 9" xfId="11947"/>
    <cellStyle name="Input 2 3 3 9 2" xfId="36148"/>
    <cellStyle name="Input 2 3 4" xfId="697"/>
    <cellStyle name="Input 2 3 4 10" xfId="25215"/>
    <cellStyle name="Input 2 3 4 2" xfId="2267"/>
    <cellStyle name="Input 2 3 4 2 2" xfId="4919"/>
    <cellStyle name="Input 2 3 4 2 2 2" xfId="17020"/>
    <cellStyle name="Input 2 3 4 2 2 2 2" xfId="41220"/>
    <cellStyle name="Input 2 3 4 2 2 3" xfId="29120"/>
    <cellStyle name="Input 2 3 4 2 3" xfId="4332"/>
    <cellStyle name="Input 2 3 4 2 3 2" xfId="16433"/>
    <cellStyle name="Input 2 3 4 2 3 2 2" xfId="40633"/>
    <cellStyle name="Input 2 3 4 2 3 3" xfId="28533"/>
    <cellStyle name="Input 2 3 4 2 4" xfId="8893"/>
    <cellStyle name="Input 2 3 4 2 4 2" xfId="20927"/>
    <cellStyle name="Input 2 3 4 2 4 2 2" xfId="45127"/>
    <cellStyle name="Input 2 3 4 2 4 3" xfId="33094"/>
    <cellStyle name="Input 2 3 4 2 5" xfId="10969"/>
    <cellStyle name="Input 2 3 4 2 5 2" xfId="22912"/>
    <cellStyle name="Input 2 3 4 2 5 2 2" xfId="47112"/>
    <cellStyle name="Input 2 3 4 2 5 3" xfId="35170"/>
    <cellStyle name="Input 2 3 4 2 6" xfId="12757"/>
    <cellStyle name="Input 2 3 4 2 6 2" xfId="24479"/>
    <cellStyle name="Input 2 3 4 2 6 2 2" xfId="48679"/>
    <cellStyle name="Input 2 3 4 2 6 3" xfId="36958"/>
    <cellStyle name="Input 2 3 4 2 7" xfId="14324"/>
    <cellStyle name="Input 2 3 4 2 7 2" xfId="38525"/>
    <cellStyle name="Input 2 3 4 2 8" xfId="26549"/>
    <cellStyle name="Input 2 3 4 3" xfId="1681"/>
    <cellStyle name="Input 2 3 4 3 2" xfId="4343"/>
    <cellStyle name="Input 2 3 4 3 2 2" xfId="16444"/>
    <cellStyle name="Input 2 3 4 3 2 2 2" xfId="40644"/>
    <cellStyle name="Input 2 3 4 3 2 3" xfId="28544"/>
    <cellStyle name="Input 2 3 4 3 3" xfId="6421"/>
    <cellStyle name="Input 2 3 4 3 3 2" xfId="18522"/>
    <cellStyle name="Input 2 3 4 3 3 2 2" xfId="42722"/>
    <cellStyle name="Input 2 3 4 3 3 3" xfId="30622"/>
    <cellStyle name="Input 2 3 4 3 4" xfId="8307"/>
    <cellStyle name="Input 2 3 4 3 4 2" xfId="20343"/>
    <cellStyle name="Input 2 3 4 3 4 2 2" xfId="44543"/>
    <cellStyle name="Input 2 3 4 3 4 3" xfId="32508"/>
    <cellStyle name="Input 2 3 4 3 5" xfId="10397"/>
    <cellStyle name="Input 2 3 4 3 5 2" xfId="22360"/>
    <cellStyle name="Input 2 3 4 3 5 2 2" xfId="46560"/>
    <cellStyle name="Input 2 3 4 3 5 3" xfId="34598"/>
    <cellStyle name="Input 2 3 4 3 6" xfId="12205"/>
    <cellStyle name="Input 2 3 4 3 6 2" xfId="23952"/>
    <cellStyle name="Input 2 3 4 3 6 2 2" xfId="48152"/>
    <cellStyle name="Input 2 3 4 3 6 3" xfId="36406"/>
    <cellStyle name="Input 2 3 4 3 7" xfId="13797"/>
    <cellStyle name="Input 2 3 4 3 7 2" xfId="37998"/>
    <cellStyle name="Input 2 3 4 3 8" xfId="25966"/>
    <cellStyle name="Input 2 3 4 4" xfId="3430"/>
    <cellStyle name="Input 2 3 4 4 2" xfId="15532"/>
    <cellStyle name="Input 2 3 4 4 2 2" xfId="39732"/>
    <cellStyle name="Input 2 3 4 4 3" xfId="27632"/>
    <cellStyle name="Input 2 3 4 5" xfId="6249"/>
    <cellStyle name="Input 2 3 4 5 2" xfId="18350"/>
    <cellStyle name="Input 2 3 4 5 2 2" xfId="42550"/>
    <cellStyle name="Input 2 3 4 5 3" xfId="30450"/>
    <cellStyle name="Input 2 3 4 6" xfId="7333"/>
    <cellStyle name="Input 2 3 4 6 2" xfId="19394"/>
    <cellStyle name="Input 2 3 4 6 2 2" xfId="43594"/>
    <cellStyle name="Input 2 3 4 6 3" xfId="31534"/>
    <cellStyle name="Input 2 3 4 7" xfId="9449"/>
    <cellStyle name="Input 2 3 4 7 2" xfId="21483"/>
    <cellStyle name="Input 2 3 4 7 2 2" xfId="45683"/>
    <cellStyle name="Input 2 3 4 7 3" xfId="33650"/>
    <cellStyle name="Input 2 3 4 8" xfId="6971"/>
    <cellStyle name="Input 2 3 4 8 2" xfId="19055"/>
    <cellStyle name="Input 2 3 4 8 2 2" xfId="43255"/>
    <cellStyle name="Input 2 3 4 8 3" xfId="31172"/>
    <cellStyle name="Input 2 3 4 9" xfId="8115"/>
    <cellStyle name="Input 2 3 4 9 2" xfId="32316"/>
    <cellStyle name="Input 2 3 5" xfId="975"/>
    <cellStyle name="Input 2 3 5 10" xfId="25493"/>
    <cellStyle name="Input 2 3 5 2" xfId="2533"/>
    <cellStyle name="Input 2 3 5 2 2" xfId="5182"/>
    <cellStyle name="Input 2 3 5 2 2 2" xfId="17283"/>
    <cellStyle name="Input 2 3 5 2 2 2 2" xfId="41483"/>
    <cellStyle name="Input 2 3 5 2 2 3" xfId="29383"/>
    <cellStyle name="Input 2 3 5 2 3" xfId="6537"/>
    <cellStyle name="Input 2 3 5 2 3 2" xfId="18638"/>
    <cellStyle name="Input 2 3 5 2 3 2 2" xfId="42838"/>
    <cellStyle name="Input 2 3 5 2 3 3" xfId="30738"/>
    <cellStyle name="Input 2 3 5 2 4" xfId="9159"/>
    <cellStyle name="Input 2 3 5 2 4 2" xfId="21193"/>
    <cellStyle name="Input 2 3 5 2 4 2 2" xfId="45393"/>
    <cellStyle name="Input 2 3 5 2 4 3" xfId="33360"/>
    <cellStyle name="Input 2 3 5 2 5" xfId="11235"/>
    <cellStyle name="Input 2 3 5 2 5 2" xfId="23178"/>
    <cellStyle name="Input 2 3 5 2 5 2 2" xfId="47378"/>
    <cellStyle name="Input 2 3 5 2 5 3" xfId="35436"/>
    <cellStyle name="Input 2 3 5 2 6" xfId="13023"/>
    <cellStyle name="Input 2 3 5 2 6 2" xfId="24745"/>
    <cellStyle name="Input 2 3 5 2 6 2 2" xfId="48945"/>
    <cellStyle name="Input 2 3 5 2 6 3" xfId="37224"/>
    <cellStyle name="Input 2 3 5 2 7" xfId="14590"/>
    <cellStyle name="Input 2 3 5 2 7 2" xfId="38791"/>
    <cellStyle name="Input 2 3 5 2 8" xfId="26815"/>
    <cellStyle name="Input 2 3 5 3" xfId="1947"/>
    <cellStyle name="Input 2 3 5 3 2" xfId="4606"/>
    <cellStyle name="Input 2 3 5 3 2 2" xfId="16707"/>
    <cellStyle name="Input 2 3 5 3 2 2 2" xfId="40907"/>
    <cellStyle name="Input 2 3 5 3 2 3" xfId="28807"/>
    <cellStyle name="Input 2 3 5 3 3" xfId="5224"/>
    <cellStyle name="Input 2 3 5 3 3 2" xfId="17325"/>
    <cellStyle name="Input 2 3 5 3 3 2 2" xfId="41525"/>
    <cellStyle name="Input 2 3 5 3 3 3" xfId="29425"/>
    <cellStyle name="Input 2 3 5 3 4" xfId="8573"/>
    <cellStyle name="Input 2 3 5 3 4 2" xfId="20609"/>
    <cellStyle name="Input 2 3 5 3 4 2 2" xfId="44809"/>
    <cellStyle name="Input 2 3 5 3 4 3" xfId="32774"/>
    <cellStyle name="Input 2 3 5 3 5" xfId="10663"/>
    <cellStyle name="Input 2 3 5 3 5 2" xfId="22626"/>
    <cellStyle name="Input 2 3 5 3 5 2 2" xfId="46826"/>
    <cellStyle name="Input 2 3 5 3 5 3" xfId="34864"/>
    <cellStyle name="Input 2 3 5 3 6" xfId="12471"/>
    <cellStyle name="Input 2 3 5 3 6 2" xfId="24218"/>
    <cellStyle name="Input 2 3 5 3 6 2 2" xfId="48418"/>
    <cellStyle name="Input 2 3 5 3 6 3" xfId="36672"/>
    <cellStyle name="Input 2 3 5 3 7" xfId="14063"/>
    <cellStyle name="Input 2 3 5 3 7 2" xfId="38264"/>
    <cellStyle name="Input 2 3 5 3 8" xfId="26232"/>
    <cellStyle name="Input 2 3 5 4" xfId="3702"/>
    <cellStyle name="Input 2 3 5 4 2" xfId="15804"/>
    <cellStyle name="Input 2 3 5 4 2 2" xfId="40004"/>
    <cellStyle name="Input 2 3 5 4 3" xfId="27904"/>
    <cellStyle name="Input 2 3 5 5" xfId="4031"/>
    <cellStyle name="Input 2 3 5 5 2" xfId="16133"/>
    <cellStyle name="Input 2 3 5 5 2 2" xfId="40333"/>
    <cellStyle name="Input 2 3 5 5 3" xfId="28233"/>
    <cellStyle name="Input 2 3 5 6" xfId="7611"/>
    <cellStyle name="Input 2 3 5 6 2" xfId="19672"/>
    <cellStyle name="Input 2 3 5 6 2 2" xfId="43872"/>
    <cellStyle name="Input 2 3 5 6 3" xfId="31812"/>
    <cellStyle name="Input 2 3 5 7" xfId="9727"/>
    <cellStyle name="Input 2 3 5 7 2" xfId="21761"/>
    <cellStyle name="Input 2 3 5 7 2 2" xfId="45961"/>
    <cellStyle name="Input 2 3 5 7 3" xfId="33928"/>
    <cellStyle name="Input 2 3 5 8" xfId="11606"/>
    <cellStyle name="Input 2 3 5 8 2" xfId="23535"/>
    <cellStyle name="Input 2 3 5 8 2 2" xfId="47735"/>
    <cellStyle name="Input 2 3 5 8 3" xfId="35807"/>
    <cellStyle name="Input 2 3 5 9" xfId="13380"/>
    <cellStyle name="Input 2 3 5 9 2" xfId="37581"/>
    <cellStyle name="Input 2 3 6" xfId="961"/>
    <cellStyle name="Input 2 3 6 2" xfId="3688"/>
    <cellStyle name="Input 2 3 6 2 2" xfId="15790"/>
    <cellStyle name="Input 2 3 6 2 2 2" xfId="39990"/>
    <cellStyle name="Input 2 3 6 2 3" xfId="27890"/>
    <cellStyle name="Input 2 3 6 3" xfId="5603"/>
    <cellStyle name="Input 2 3 6 3 2" xfId="17704"/>
    <cellStyle name="Input 2 3 6 3 2 2" xfId="41904"/>
    <cellStyle name="Input 2 3 6 3 3" xfId="29804"/>
    <cellStyle name="Input 2 3 6 4" xfId="7597"/>
    <cellStyle name="Input 2 3 6 4 2" xfId="19658"/>
    <cellStyle name="Input 2 3 6 4 2 2" xfId="43858"/>
    <cellStyle name="Input 2 3 6 4 3" xfId="31798"/>
    <cellStyle name="Input 2 3 6 5" xfId="9713"/>
    <cellStyle name="Input 2 3 6 5 2" xfId="21747"/>
    <cellStyle name="Input 2 3 6 5 2 2" xfId="45947"/>
    <cellStyle name="Input 2 3 6 5 3" xfId="33914"/>
    <cellStyle name="Input 2 3 6 6" xfId="11592"/>
    <cellStyle name="Input 2 3 6 6 2" xfId="23521"/>
    <cellStyle name="Input 2 3 6 6 2 2" xfId="47721"/>
    <cellStyle name="Input 2 3 6 6 3" xfId="35793"/>
    <cellStyle name="Input 2 3 6 7" xfId="13366"/>
    <cellStyle name="Input 2 3 6 7 2" xfId="37567"/>
    <cellStyle name="Input 2 3 6 8" xfId="25479"/>
    <cellStyle name="Input 2 3 7" xfId="3145"/>
    <cellStyle name="Input 2 3 7 2" xfId="15247"/>
    <cellStyle name="Input 2 3 7 2 2" xfId="39447"/>
    <cellStyle name="Input 2 3 7 3" xfId="27347"/>
    <cellStyle name="Input 2 3 8" xfId="6391"/>
    <cellStyle name="Input 2 3 8 2" xfId="18492"/>
    <cellStyle name="Input 2 3 8 2 2" xfId="42692"/>
    <cellStyle name="Input 2 3 8 3" xfId="30592"/>
    <cellStyle name="Input 2 3 9" xfId="7029"/>
    <cellStyle name="Input 2 3 9 2" xfId="19110"/>
    <cellStyle name="Input 2 3 9 2 2" xfId="43310"/>
    <cellStyle name="Input 2 3 9 3" xfId="31230"/>
    <cellStyle name="Input 2 4" xfId="498"/>
    <cellStyle name="Input 2 4 10" xfId="25016"/>
    <cellStyle name="Input 2 4 2" xfId="597"/>
    <cellStyle name="Input 2 4 2 10" xfId="10849"/>
    <cellStyle name="Input 2 4 2 10 2" xfId="35050"/>
    <cellStyle name="Input 2 4 2 11" xfId="25115"/>
    <cellStyle name="Input 2 4 2 2" xfId="898"/>
    <cellStyle name="Input 2 4 2 2 10" xfId="25416"/>
    <cellStyle name="Input 2 4 2 2 2" xfId="2468"/>
    <cellStyle name="Input 2 4 2 2 2 2" xfId="5118"/>
    <cellStyle name="Input 2 4 2 2 2 2 2" xfId="17219"/>
    <cellStyle name="Input 2 4 2 2 2 2 2 2" xfId="41419"/>
    <cellStyle name="Input 2 4 2 2 2 2 3" xfId="29319"/>
    <cellStyle name="Input 2 4 2 2 2 3" xfId="6487"/>
    <cellStyle name="Input 2 4 2 2 2 3 2" xfId="18588"/>
    <cellStyle name="Input 2 4 2 2 2 3 2 2" xfId="42788"/>
    <cellStyle name="Input 2 4 2 2 2 3 3" xfId="30688"/>
    <cellStyle name="Input 2 4 2 2 2 4" xfId="9094"/>
    <cellStyle name="Input 2 4 2 2 2 4 2" xfId="21128"/>
    <cellStyle name="Input 2 4 2 2 2 4 2 2" xfId="45328"/>
    <cellStyle name="Input 2 4 2 2 2 4 3" xfId="33295"/>
    <cellStyle name="Input 2 4 2 2 2 5" xfId="11170"/>
    <cellStyle name="Input 2 4 2 2 2 5 2" xfId="23113"/>
    <cellStyle name="Input 2 4 2 2 2 5 2 2" xfId="47313"/>
    <cellStyle name="Input 2 4 2 2 2 5 3" xfId="35371"/>
    <cellStyle name="Input 2 4 2 2 2 6" xfId="12958"/>
    <cellStyle name="Input 2 4 2 2 2 6 2" xfId="24680"/>
    <cellStyle name="Input 2 4 2 2 2 6 2 2" xfId="48880"/>
    <cellStyle name="Input 2 4 2 2 2 6 3" xfId="37159"/>
    <cellStyle name="Input 2 4 2 2 2 7" xfId="14525"/>
    <cellStyle name="Input 2 4 2 2 2 7 2" xfId="38726"/>
    <cellStyle name="Input 2 4 2 2 2 8" xfId="26750"/>
    <cellStyle name="Input 2 4 2 2 3" xfId="1882"/>
    <cellStyle name="Input 2 4 2 2 3 2" xfId="4542"/>
    <cellStyle name="Input 2 4 2 2 3 2 2" xfId="16643"/>
    <cellStyle name="Input 2 4 2 2 3 2 2 2" xfId="40843"/>
    <cellStyle name="Input 2 4 2 2 3 2 3" xfId="28743"/>
    <cellStyle name="Input 2 4 2 2 3 3" xfId="3903"/>
    <cellStyle name="Input 2 4 2 2 3 3 2" xfId="16005"/>
    <cellStyle name="Input 2 4 2 2 3 3 2 2" xfId="40205"/>
    <cellStyle name="Input 2 4 2 2 3 3 3" xfId="28105"/>
    <cellStyle name="Input 2 4 2 2 3 4" xfId="8508"/>
    <cellStyle name="Input 2 4 2 2 3 4 2" xfId="20544"/>
    <cellStyle name="Input 2 4 2 2 3 4 2 2" xfId="44744"/>
    <cellStyle name="Input 2 4 2 2 3 4 3" xfId="32709"/>
    <cellStyle name="Input 2 4 2 2 3 5" xfId="10598"/>
    <cellStyle name="Input 2 4 2 2 3 5 2" xfId="22561"/>
    <cellStyle name="Input 2 4 2 2 3 5 2 2" xfId="46761"/>
    <cellStyle name="Input 2 4 2 2 3 5 3" xfId="34799"/>
    <cellStyle name="Input 2 4 2 2 3 6" xfId="12406"/>
    <cellStyle name="Input 2 4 2 2 3 6 2" xfId="24153"/>
    <cellStyle name="Input 2 4 2 2 3 6 2 2" xfId="48353"/>
    <cellStyle name="Input 2 4 2 2 3 6 3" xfId="36607"/>
    <cellStyle name="Input 2 4 2 2 3 7" xfId="13998"/>
    <cellStyle name="Input 2 4 2 2 3 7 2" xfId="38199"/>
    <cellStyle name="Input 2 4 2 2 3 8" xfId="26167"/>
    <cellStyle name="Input 2 4 2 2 4" xfId="3627"/>
    <cellStyle name="Input 2 4 2 2 4 2" xfId="15729"/>
    <cellStyle name="Input 2 4 2 2 4 2 2" xfId="39929"/>
    <cellStyle name="Input 2 4 2 2 4 3" xfId="27829"/>
    <cellStyle name="Input 2 4 2 2 5" xfId="6531"/>
    <cellStyle name="Input 2 4 2 2 5 2" xfId="18632"/>
    <cellStyle name="Input 2 4 2 2 5 2 2" xfId="42832"/>
    <cellStyle name="Input 2 4 2 2 5 3" xfId="30732"/>
    <cellStyle name="Input 2 4 2 2 6" xfId="7534"/>
    <cellStyle name="Input 2 4 2 2 6 2" xfId="19595"/>
    <cellStyle name="Input 2 4 2 2 6 2 2" xfId="43795"/>
    <cellStyle name="Input 2 4 2 2 6 3" xfId="31735"/>
    <cellStyle name="Input 2 4 2 2 7" xfId="9650"/>
    <cellStyle name="Input 2 4 2 2 7 2" xfId="21684"/>
    <cellStyle name="Input 2 4 2 2 7 2 2" xfId="45884"/>
    <cellStyle name="Input 2 4 2 2 7 3" xfId="33851"/>
    <cellStyle name="Input 2 4 2 2 8" xfId="11529"/>
    <cellStyle name="Input 2 4 2 2 8 2" xfId="23458"/>
    <cellStyle name="Input 2 4 2 2 8 2 2" xfId="47658"/>
    <cellStyle name="Input 2 4 2 2 8 3" xfId="35730"/>
    <cellStyle name="Input 2 4 2 2 9" xfId="13303"/>
    <cellStyle name="Input 2 4 2 2 9 2" xfId="37504"/>
    <cellStyle name="Input 2 4 2 3" xfId="1121"/>
    <cellStyle name="Input 2 4 2 3 10" xfId="25639"/>
    <cellStyle name="Input 2 4 2 3 2" xfId="2679"/>
    <cellStyle name="Input 2 4 2 3 2 2" xfId="5325"/>
    <cellStyle name="Input 2 4 2 3 2 2 2" xfId="17426"/>
    <cellStyle name="Input 2 4 2 3 2 2 2 2" xfId="41626"/>
    <cellStyle name="Input 2 4 2 3 2 2 3" xfId="29526"/>
    <cellStyle name="Input 2 4 2 3 2 3" xfId="5719"/>
    <cellStyle name="Input 2 4 2 3 2 3 2" xfId="17820"/>
    <cellStyle name="Input 2 4 2 3 2 3 2 2" xfId="42020"/>
    <cellStyle name="Input 2 4 2 3 2 3 3" xfId="29920"/>
    <cellStyle name="Input 2 4 2 3 2 4" xfId="9305"/>
    <cellStyle name="Input 2 4 2 3 2 4 2" xfId="21339"/>
    <cellStyle name="Input 2 4 2 3 2 4 2 2" xfId="45539"/>
    <cellStyle name="Input 2 4 2 3 2 4 3" xfId="33506"/>
    <cellStyle name="Input 2 4 2 3 2 5" xfId="11381"/>
    <cellStyle name="Input 2 4 2 3 2 5 2" xfId="23324"/>
    <cellStyle name="Input 2 4 2 3 2 5 2 2" xfId="47524"/>
    <cellStyle name="Input 2 4 2 3 2 5 3" xfId="35582"/>
    <cellStyle name="Input 2 4 2 3 2 6" xfId="13169"/>
    <cellStyle name="Input 2 4 2 3 2 6 2" xfId="24891"/>
    <cellStyle name="Input 2 4 2 3 2 6 2 2" xfId="49091"/>
    <cellStyle name="Input 2 4 2 3 2 6 3" xfId="37370"/>
    <cellStyle name="Input 2 4 2 3 2 7" xfId="14736"/>
    <cellStyle name="Input 2 4 2 3 2 7 2" xfId="38937"/>
    <cellStyle name="Input 2 4 2 3 2 8" xfId="26961"/>
    <cellStyle name="Input 2 4 2 3 3" xfId="2093"/>
    <cellStyle name="Input 2 4 2 3 3 2" xfId="4750"/>
    <cellStyle name="Input 2 4 2 3 3 2 2" xfId="16851"/>
    <cellStyle name="Input 2 4 2 3 3 2 2 2" xfId="41051"/>
    <cellStyle name="Input 2 4 2 3 3 2 3" xfId="28951"/>
    <cellStyle name="Input 2 4 2 3 3 3" xfId="5464"/>
    <cellStyle name="Input 2 4 2 3 3 3 2" xfId="17565"/>
    <cellStyle name="Input 2 4 2 3 3 3 2 2" xfId="41765"/>
    <cellStyle name="Input 2 4 2 3 3 3 3" xfId="29665"/>
    <cellStyle name="Input 2 4 2 3 3 4" xfId="8719"/>
    <cellStyle name="Input 2 4 2 3 3 4 2" xfId="20755"/>
    <cellStyle name="Input 2 4 2 3 3 4 2 2" xfId="44955"/>
    <cellStyle name="Input 2 4 2 3 3 4 3" xfId="32920"/>
    <cellStyle name="Input 2 4 2 3 3 5" xfId="10809"/>
    <cellStyle name="Input 2 4 2 3 3 5 2" xfId="22772"/>
    <cellStyle name="Input 2 4 2 3 3 5 2 2" xfId="46972"/>
    <cellStyle name="Input 2 4 2 3 3 5 3" xfId="35010"/>
    <cellStyle name="Input 2 4 2 3 3 6" xfId="12617"/>
    <cellStyle name="Input 2 4 2 3 3 6 2" xfId="24364"/>
    <cellStyle name="Input 2 4 2 3 3 6 2 2" xfId="48564"/>
    <cellStyle name="Input 2 4 2 3 3 6 3" xfId="36818"/>
    <cellStyle name="Input 2 4 2 3 3 7" xfId="14209"/>
    <cellStyle name="Input 2 4 2 3 3 7 2" xfId="38410"/>
    <cellStyle name="Input 2 4 2 3 3 8" xfId="26378"/>
    <cellStyle name="Input 2 4 2 3 4" xfId="3846"/>
    <cellStyle name="Input 2 4 2 3 4 2" xfId="15948"/>
    <cellStyle name="Input 2 4 2 3 4 2 2" xfId="40148"/>
    <cellStyle name="Input 2 4 2 3 4 3" xfId="28048"/>
    <cellStyle name="Input 2 4 2 3 5" xfId="6542"/>
    <cellStyle name="Input 2 4 2 3 5 2" xfId="18643"/>
    <cellStyle name="Input 2 4 2 3 5 2 2" xfId="42843"/>
    <cellStyle name="Input 2 4 2 3 5 3" xfId="30743"/>
    <cellStyle name="Input 2 4 2 3 6" xfId="7757"/>
    <cellStyle name="Input 2 4 2 3 6 2" xfId="19818"/>
    <cellStyle name="Input 2 4 2 3 6 2 2" xfId="44018"/>
    <cellStyle name="Input 2 4 2 3 6 3" xfId="31958"/>
    <cellStyle name="Input 2 4 2 3 7" xfId="9873"/>
    <cellStyle name="Input 2 4 2 3 7 2" xfId="21907"/>
    <cellStyle name="Input 2 4 2 3 7 2 2" xfId="46107"/>
    <cellStyle name="Input 2 4 2 3 7 3" xfId="34074"/>
    <cellStyle name="Input 2 4 2 3 8" xfId="11752"/>
    <cellStyle name="Input 2 4 2 3 8 2" xfId="23681"/>
    <cellStyle name="Input 2 4 2 3 8 2 2" xfId="47881"/>
    <cellStyle name="Input 2 4 2 3 8 3" xfId="35953"/>
    <cellStyle name="Input 2 4 2 3 9" xfId="13526"/>
    <cellStyle name="Input 2 4 2 3 9 2" xfId="37727"/>
    <cellStyle name="Input 2 4 2 4" xfId="1248"/>
    <cellStyle name="Input 2 4 2 4 2" xfId="3973"/>
    <cellStyle name="Input 2 4 2 4 2 2" xfId="16075"/>
    <cellStyle name="Input 2 4 2 4 2 2 2" xfId="40275"/>
    <cellStyle name="Input 2 4 2 4 2 3" xfId="28175"/>
    <cellStyle name="Input 2 4 2 4 3" xfId="5584"/>
    <cellStyle name="Input 2 4 2 4 3 2" xfId="17685"/>
    <cellStyle name="Input 2 4 2 4 3 2 2" xfId="41885"/>
    <cellStyle name="Input 2 4 2 4 3 3" xfId="29785"/>
    <cellStyle name="Input 2 4 2 4 4" xfId="7884"/>
    <cellStyle name="Input 2 4 2 4 4 2" xfId="19945"/>
    <cellStyle name="Input 2 4 2 4 4 2 2" xfId="44145"/>
    <cellStyle name="Input 2 4 2 4 4 3" xfId="32085"/>
    <cellStyle name="Input 2 4 2 4 5" xfId="10000"/>
    <cellStyle name="Input 2 4 2 4 5 2" xfId="22034"/>
    <cellStyle name="Input 2 4 2 4 5 2 2" xfId="46234"/>
    <cellStyle name="Input 2 4 2 4 5 3" xfId="34201"/>
    <cellStyle name="Input 2 4 2 4 6" xfId="11879"/>
    <cellStyle name="Input 2 4 2 4 6 2" xfId="23808"/>
    <cellStyle name="Input 2 4 2 4 6 2 2" xfId="48008"/>
    <cellStyle name="Input 2 4 2 4 6 3" xfId="36080"/>
    <cellStyle name="Input 2 4 2 4 7" xfId="13653"/>
    <cellStyle name="Input 2 4 2 4 7 2" xfId="37854"/>
    <cellStyle name="Input 2 4 2 4 8" xfId="25766"/>
    <cellStyle name="Input 2 4 2 5" xfId="3332"/>
    <cellStyle name="Input 2 4 2 5 2" xfId="15434"/>
    <cellStyle name="Input 2 4 2 5 2 2" xfId="39634"/>
    <cellStyle name="Input 2 4 2 5 3" xfId="27534"/>
    <cellStyle name="Input 2 4 2 6" xfId="5997"/>
    <cellStyle name="Input 2 4 2 6 2" xfId="18098"/>
    <cellStyle name="Input 2 4 2 6 2 2" xfId="42298"/>
    <cellStyle name="Input 2 4 2 6 3" xfId="30198"/>
    <cellStyle name="Input 2 4 2 7" xfId="7233"/>
    <cellStyle name="Input 2 4 2 7 2" xfId="19294"/>
    <cellStyle name="Input 2 4 2 7 2 2" xfId="43494"/>
    <cellStyle name="Input 2 4 2 7 3" xfId="31434"/>
    <cellStyle name="Input 2 4 2 8" xfId="6897"/>
    <cellStyle name="Input 2 4 2 8 2" xfId="18996"/>
    <cellStyle name="Input 2 4 2 8 2 2" xfId="43196"/>
    <cellStyle name="Input 2 4 2 8 3" xfId="31098"/>
    <cellStyle name="Input 2 4 2 9" xfId="8010"/>
    <cellStyle name="Input 2 4 2 9 2" xfId="20062"/>
    <cellStyle name="Input 2 4 2 9 2 2" xfId="44262"/>
    <cellStyle name="Input 2 4 2 9 3" xfId="32211"/>
    <cellStyle name="Input 2 4 3" xfId="1022"/>
    <cellStyle name="Input 2 4 3 10" xfId="25540"/>
    <cellStyle name="Input 2 4 3 2" xfId="2580"/>
    <cellStyle name="Input 2 4 3 2 2" xfId="5228"/>
    <cellStyle name="Input 2 4 3 2 2 2" xfId="17329"/>
    <cellStyle name="Input 2 4 3 2 2 2 2" xfId="41529"/>
    <cellStyle name="Input 2 4 3 2 2 3" xfId="29429"/>
    <cellStyle name="Input 2 4 3 2 3" xfId="5658"/>
    <cellStyle name="Input 2 4 3 2 3 2" xfId="17759"/>
    <cellStyle name="Input 2 4 3 2 3 2 2" xfId="41959"/>
    <cellStyle name="Input 2 4 3 2 3 3" xfId="29859"/>
    <cellStyle name="Input 2 4 3 2 4" xfId="9206"/>
    <cellStyle name="Input 2 4 3 2 4 2" xfId="21240"/>
    <cellStyle name="Input 2 4 3 2 4 2 2" xfId="45440"/>
    <cellStyle name="Input 2 4 3 2 4 3" xfId="33407"/>
    <cellStyle name="Input 2 4 3 2 5" xfId="11282"/>
    <cellStyle name="Input 2 4 3 2 5 2" xfId="23225"/>
    <cellStyle name="Input 2 4 3 2 5 2 2" xfId="47425"/>
    <cellStyle name="Input 2 4 3 2 5 3" xfId="35483"/>
    <cellStyle name="Input 2 4 3 2 6" xfId="13070"/>
    <cellStyle name="Input 2 4 3 2 6 2" xfId="24792"/>
    <cellStyle name="Input 2 4 3 2 6 2 2" xfId="48992"/>
    <cellStyle name="Input 2 4 3 2 6 3" xfId="37271"/>
    <cellStyle name="Input 2 4 3 2 7" xfId="14637"/>
    <cellStyle name="Input 2 4 3 2 7 2" xfId="38838"/>
    <cellStyle name="Input 2 4 3 2 8" xfId="26862"/>
    <cellStyle name="Input 2 4 3 3" xfId="1994"/>
    <cellStyle name="Input 2 4 3 3 2" xfId="4653"/>
    <cellStyle name="Input 2 4 3 3 2 2" xfId="16754"/>
    <cellStyle name="Input 2 4 3 3 2 2 2" xfId="40954"/>
    <cellStyle name="Input 2 4 3 3 2 3" xfId="28854"/>
    <cellStyle name="Input 2 4 3 3 3" xfId="5758"/>
    <cellStyle name="Input 2 4 3 3 3 2" xfId="17859"/>
    <cellStyle name="Input 2 4 3 3 3 2 2" xfId="42059"/>
    <cellStyle name="Input 2 4 3 3 3 3" xfId="29959"/>
    <cellStyle name="Input 2 4 3 3 4" xfId="8620"/>
    <cellStyle name="Input 2 4 3 3 4 2" xfId="20656"/>
    <cellStyle name="Input 2 4 3 3 4 2 2" xfId="44856"/>
    <cellStyle name="Input 2 4 3 3 4 3" xfId="32821"/>
    <cellStyle name="Input 2 4 3 3 5" xfId="10710"/>
    <cellStyle name="Input 2 4 3 3 5 2" xfId="22673"/>
    <cellStyle name="Input 2 4 3 3 5 2 2" xfId="46873"/>
    <cellStyle name="Input 2 4 3 3 5 3" xfId="34911"/>
    <cellStyle name="Input 2 4 3 3 6" xfId="12518"/>
    <cellStyle name="Input 2 4 3 3 6 2" xfId="24265"/>
    <cellStyle name="Input 2 4 3 3 6 2 2" xfId="48465"/>
    <cellStyle name="Input 2 4 3 3 6 3" xfId="36719"/>
    <cellStyle name="Input 2 4 3 3 7" xfId="14110"/>
    <cellStyle name="Input 2 4 3 3 7 2" xfId="38311"/>
    <cellStyle name="Input 2 4 3 3 8" xfId="26279"/>
    <cellStyle name="Input 2 4 3 4" xfId="3748"/>
    <cellStyle name="Input 2 4 3 4 2" xfId="15850"/>
    <cellStyle name="Input 2 4 3 4 2 2" xfId="40050"/>
    <cellStyle name="Input 2 4 3 4 3" xfId="27950"/>
    <cellStyle name="Input 2 4 3 5" xfId="5907"/>
    <cellStyle name="Input 2 4 3 5 2" xfId="18008"/>
    <cellStyle name="Input 2 4 3 5 2 2" xfId="42208"/>
    <cellStyle name="Input 2 4 3 5 3" xfId="30108"/>
    <cellStyle name="Input 2 4 3 6" xfId="7658"/>
    <cellStyle name="Input 2 4 3 6 2" xfId="19719"/>
    <cellStyle name="Input 2 4 3 6 2 2" xfId="43919"/>
    <cellStyle name="Input 2 4 3 6 3" xfId="31859"/>
    <cellStyle name="Input 2 4 3 7" xfId="9774"/>
    <cellStyle name="Input 2 4 3 7 2" xfId="21808"/>
    <cellStyle name="Input 2 4 3 7 2 2" xfId="46008"/>
    <cellStyle name="Input 2 4 3 7 3" xfId="33975"/>
    <cellStyle name="Input 2 4 3 8" xfId="11653"/>
    <cellStyle name="Input 2 4 3 8 2" xfId="23582"/>
    <cellStyle name="Input 2 4 3 8 2 2" xfId="47782"/>
    <cellStyle name="Input 2 4 3 8 3" xfId="35854"/>
    <cellStyle name="Input 2 4 3 9" xfId="13427"/>
    <cellStyle name="Input 2 4 3 9 2" xfId="37628"/>
    <cellStyle name="Input 2 4 4" xfId="3235"/>
    <cellStyle name="Input 2 4 4 2" xfId="15337"/>
    <cellStyle name="Input 2 4 4 2 2" xfId="39537"/>
    <cellStyle name="Input 2 4 4 3" xfId="27437"/>
    <cellStyle name="Input 2 4 5" xfId="6224"/>
    <cellStyle name="Input 2 4 5 2" xfId="18325"/>
    <cellStyle name="Input 2 4 5 2 2" xfId="42525"/>
    <cellStyle name="Input 2 4 5 3" xfId="30425"/>
    <cellStyle name="Input 2 4 6" xfId="7134"/>
    <cellStyle name="Input 2 4 6 2" xfId="19195"/>
    <cellStyle name="Input 2 4 6 2 2" xfId="43395"/>
    <cellStyle name="Input 2 4 6 3" xfId="31335"/>
    <cellStyle name="Input 2 4 7" xfId="6998"/>
    <cellStyle name="Input 2 4 7 2" xfId="19081"/>
    <cellStyle name="Input 2 4 7 2 2" xfId="43281"/>
    <cellStyle name="Input 2 4 7 3" xfId="31199"/>
    <cellStyle name="Input 2 4 8" xfId="8009"/>
    <cellStyle name="Input 2 4 8 2" xfId="20061"/>
    <cellStyle name="Input 2 4 8 2 2" xfId="44261"/>
    <cellStyle name="Input 2 4 8 3" xfId="32210"/>
    <cellStyle name="Input 2 4 9" xfId="10315"/>
    <cellStyle name="Input 2 4 9 2" xfId="34516"/>
    <cellStyle name="Input 2 5" xfId="523"/>
    <cellStyle name="Input 2 5 10" xfId="10199"/>
    <cellStyle name="Input 2 5 10 2" xfId="22209"/>
    <cellStyle name="Input 2 5 10 2 2" xfId="46409"/>
    <cellStyle name="Input 2 5 10 3" xfId="34400"/>
    <cellStyle name="Input 2 5 11" xfId="12054"/>
    <cellStyle name="Input 2 5 11 2" xfId="36255"/>
    <cellStyle name="Input 2 5 12" xfId="25041"/>
    <cellStyle name="Input 2 5 2" xfId="740"/>
    <cellStyle name="Input 2 5 2 10" xfId="25258"/>
    <cellStyle name="Input 2 5 2 2" xfId="2310"/>
    <cellStyle name="Input 2 5 2 2 2" xfId="4962"/>
    <cellStyle name="Input 2 5 2 2 2 2" xfId="17063"/>
    <cellStyle name="Input 2 5 2 2 2 2 2" xfId="41263"/>
    <cellStyle name="Input 2 5 2 2 2 3" xfId="29163"/>
    <cellStyle name="Input 2 5 2 2 3" xfId="5949"/>
    <cellStyle name="Input 2 5 2 2 3 2" xfId="18050"/>
    <cellStyle name="Input 2 5 2 2 3 2 2" xfId="42250"/>
    <cellStyle name="Input 2 5 2 2 3 3" xfId="30150"/>
    <cellStyle name="Input 2 5 2 2 4" xfId="8936"/>
    <cellStyle name="Input 2 5 2 2 4 2" xfId="20970"/>
    <cellStyle name="Input 2 5 2 2 4 2 2" xfId="45170"/>
    <cellStyle name="Input 2 5 2 2 4 3" xfId="33137"/>
    <cellStyle name="Input 2 5 2 2 5" xfId="11012"/>
    <cellStyle name="Input 2 5 2 2 5 2" xfId="22955"/>
    <cellStyle name="Input 2 5 2 2 5 2 2" xfId="47155"/>
    <cellStyle name="Input 2 5 2 2 5 3" xfId="35213"/>
    <cellStyle name="Input 2 5 2 2 6" xfId="12800"/>
    <cellStyle name="Input 2 5 2 2 6 2" xfId="24522"/>
    <cellStyle name="Input 2 5 2 2 6 2 2" xfId="48722"/>
    <cellStyle name="Input 2 5 2 2 6 3" xfId="37001"/>
    <cellStyle name="Input 2 5 2 2 7" xfId="14367"/>
    <cellStyle name="Input 2 5 2 2 7 2" xfId="38568"/>
    <cellStyle name="Input 2 5 2 2 8" xfId="26592"/>
    <cellStyle name="Input 2 5 2 3" xfId="1724"/>
    <cellStyle name="Input 2 5 2 3 2" xfId="4386"/>
    <cellStyle name="Input 2 5 2 3 2 2" xfId="16487"/>
    <cellStyle name="Input 2 5 2 3 2 2 2" xfId="40687"/>
    <cellStyle name="Input 2 5 2 3 2 3" xfId="28587"/>
    <cellStyle name="Input 2 5 2 3 3" xfId="4018"/>
    <cellStyle name="Input 2 5 2 3 3 2" xfId="16120"/>
    <cellStyle name="Input 2 5 2 3 3 2 2" xfId="40320"/>
    <cellStyle name="Input 2 5 2 3 3 3" xfId="28220"/>
    <cellStyle name="Input 2 5 2 3 4" xfId="8350"/>
    <cellStyle name="Input 2 5 2 3 4 2" xfId="20386"/>
    <cellStyle name="Input 2 5 2 3 4 2 2" xfId="44586"/>
    <cellStyle name="Input 2 5 2 3 4 3" xfId="32551"/>
    <cellStyle name="Input 2 5 2 3 5" xfId="10440"/>
    <cellStyle name="Input 2 5 2 3 5 2" xfId="22403"/>
    <cellStyle name="Input 2 5 2 3 5 2 2" xfId="46603"/>
    <cellStyle name="Input 2 5 2 3 5 3" xfId="34641"/>
    <cellStyle name="Input 2 5 2 3 6" xfId="12248"/>
    <cellStyle name="Input 2 5 2 3 6 2" xfId="23995"/>
    <cellStyle name="Input 2 5 2 3 6 2 2" xfId="48195"/>
    <cellStyle name="Input 2 5 2 3 6 3" xfId="36449"/>
    <cellStyle name="Input 2 5 2 3 7" xfId="13840"/>
    <cellStyle name="Input 2 5 2 3 7 2" xfId="38041"/>
    <cellStyle name="Input 2 5 2 3 8" xfId="26009"/>
    <cellStyle name="Input 2 5 2 4" xfId="3472"/>
    <cellStyle name="Input 2 5 2 4 2" xfId="15574"/>
    <cellStyle name="Input 2 5 2 4 2 2" xfId="39774"/>
    <cellStyle name="Input 2 5 2 4 3" xfId="27674"/>
    <cellStyle name="Input 2 5 2 5" xfId="4077"/>
    <cellStyle name="Input 2 5 2 5 2" xfId="16179"/>
    <cellStyle name="Input 2 5 2 5 2 2" xfId="40379"/>
    <cellStyle name="Input 2 5 2 5 3" xfId="28279"/>
    <cellStyle name="Input 2 5 2 6" xfId="7376"/>
    <cellStyle name="Input 2 5 2 6 2" xfId="19437"/>
    <cellStyle name="Input 2 5 2 6 2 2" xfId="43637"/>
    <cellStyle name="Input 2 5 2 6 3" xfId="31577"/>
    <cellStyle name="Input 2 5 2 7" xfId="9492"/>
    <cellStyle name="Input 2 5 2 7 2" xfId="21526"/>
    <cellStyle name="Input 2 5 2 7 2 2" xfId="45726"/>
    <cellStyle name="Input 2 5 2 7 3" xfId="33693"/>
    <cellStyle name="Input 2 5 2 8" xfId="7985"/>
    <cellStyle name="Input 2 5 2 8 2" xfId="20045"/>
    <cellStyle name="Input 2 5 2 8 2 2" xfId="44245"/>
    <cellStyle name="Input 2 5 2 8 3" xfId="32186"/>
    <cellStyle name="Input 2 5 2 9" xfId="10213"/>
    <cellStyle name="Input 2 5 2 9 2" xfId="34414"/>
    <cellStyle name="Input 2 5 3" xfId="824"/>
    <cellStyle name="Input 2 5 3 10" xfId="25342"/>
    <cellStyle name="Input 2 5 3 2" xfId="2394"/>
    <cellStyle name="Input 2 5 3 2 2" xfId="5044"/>
    <cellStyle name="Input 2 5 3 2 2 2" xfId="17145"/>
    <cellStyle name="Input 2 5 3 2 2 2 2" xfId="41345"/>
    <cellStyle name="Input 2 5 3 2 2 3" xfId="29245"/>
    <cellStyle name="Input 2 5 3 2 3" xfId="6702"/>
    <cellStyle name="Input 2 5 3 2 3 2" xfId="18803"/>
    <cellStyle name="Input 2 5 3 2 3 2 2" xfId="43003"/>
    <cellStyle name="Input 2 5 3 2 3 3" xfId="30903"/>
    <cellStyle name="Input 2 5 3 2 4" xfId="9020"/>
    <cellStyle name="Input 2 5 3 2 4 2" xfId="21054"/>
    <cellStyle name="Input 2 5 3 2 4 2 2" xfId="45254"/>
    <cellStyle name="Input 2 5 3 2 4 3" xfId="33221"/>
    <cellStyle name="Input 2 5 3 2 5" xfId="11096"/>
    <cellStyle name="Input 2 5 3 2 5 2" xfId="23039"/>
    <cellStyle name="Input 2 5 3 2 5 2 2" xfId="47239"/>
    <cellStyle name="Input 2 5 3 2 5 3" xfId="35297"/>
    <cellStyle name="Input 2 5 3 2 6" xfId="12884"/>
    <cellStyle name="Input 2 5 3 2 6 2" xfId="24606"/>
    <cellStyle name="Input 2 5 3 2 6 2 2" xfId="48806"/>
    <cellStyle name="Input 2 5 3 2 6 3" xfId="37085"/>
    <cellStyle name="Input 2 5 3 2 7" xfId="14451"/>
    <cellStyle name="Input 2 5 3 2 7 2" xfId="38652"/>
    <cellStyle name="Input 2 5 3 2 8" xfId="26676"/>
    <cellStyle name="Input 2 5 3 3" xfId="1808"/>
    <cellStyle name="Input 2 5 3 3 2" xfId="4469"/>
    <cellStyle name="Input 2 5 3 3 2 2" xfId="16570"/>
    <cellStyle name="Input 2 5 3 3 2 2 2" xfId="40770"/>
    <cellStyle name="Input 2 5 3 3 2 3" xfId="28670"/>
    <cellStyle name="Input 2 5 3 3 3" xfId="6808"/>
    <cellStyle name="Input 2 5 3 3 3 2" xfId="18909"/>
    <cellStyle name="Input 2 5 3 3 3 2 2" xfId="43109"/>
    <cellStyle name="Input 2 5 3 3 3 3" xfId="31009"/>
    <cellStyle name="Input 2 5 3 3 4" xfId="8434"/>
    <cellStyle name="Input 2 5 3 3 4 2" xfId="20470"/>
    <cellStyle name="Input 2 5 3 3 4 2 2" xfId="44670"/>
    <cellStyle name="Input 2 5 3 3 4 3" xfId="32635"/>
    <cellStyle name="Input 2 5 3 3 5" xfId="10524"/>
    <cellStyle name="Input 2 5 3 3 5 2" xfId="22487"/>
    <cellStyle name="Input 2 5 3 3 5 2 2" xfId="46687"/>
    <cellStyle name="Input 2 5 3 3 5 3" xfId="34725"/>
    <cellStyle name="Input 2 5 3 3 6" xfId="12332"/>
    <cellStyle name="Input 2 5 3 3 6 2" xfId="24079"/>
    <cellStyle name="Input 2 5 3 3 6 2 2" xfId="48279"/>
    <cellStyle name="Input 2 5 3 3 6 3" xfId="36533"/>
    <cellStyle name="Input 2 5 3 3 7" xfId="13924"/>
    <cellStyle name="Input 2 5 3 3 7 2" xfId="38125"/>
    <cellStyle name="Input 2 5 3 3 8" xfId="26093"/>
    <cellStyle name="Input 2 5 3 4" xfId="3555"/>
    <cellStyle name="Input 2 5 3 4 2" xfId="15657"/>
    <cellStyle name="Input 2 5 3 4 2 2" xfId="39857"/>
    <cellStyle name="Input 2 5 3 4 3" xfId="27757"/>
    <cellStyle name="Input 2 5 3 5" xfId="4022"/>
    <cellStyle name="Input 2 5 3 5 2" xfId="16124"/>
    <cellStyle name="Input 2 5 3 5 2 2" xfId="40324"/>
    <cellStyle name="Input 2 5 3 5 3" xfId="28224"/>
    <cellStyle name="Input 2 5 3 6" xfId="7460"/>
    <cellStyle name="Input 2 5 3 6 2" xfId="19521"/>
    <cellStyle name="Input 2 5 3 6 2 2" xfId="43721"/>
    <cellStyle name="Input 2 5 3 6 3" xfId="31661"/>
    <cellStyle name="Input 2 5 3 7" xfId="9576"/>
    <cellStyle name="Input 2 5 3 7 2" xfId="21610"/>
    <cellStyle name="Input 2 5 3 7 2 2" xfId="45810"/>
    <cellStyle name="Input 2 5 3 7 3" xfId="33777"/>
    <cellStyle name="Input 2 5 3 8" xfId="11455"/>
    <cellStyle name="Input 2 5 3 8 2" xfId="23384"/>
    <cellStyle name="Input 2 5 3 8 2 2" xfId="47584"/>
    <cellStyle name="Input 2 5 3 8 3" xfId="35656"/>
    <cellStyle name="Input 2 5 3 9" xfId="13229"/>
    <cellStyle name="Input 2 5 3 9 2" xfId="37430"/>
    <cellStyle name="Input 2 5 4" xfId="1047"/>
    <cellStyle name="Input 2 5 4 10" xfId="25565"/>
    <cellStyle name="Input 2 5 4 2" xfId="2605"/>
    <cellStyle name="Input 2 5 4 2 2" xfId="5252"/>
    <cellStyle name="Input 2 5 4 2 2 2" xfId="17353"/>
    <cellStyle name="Input 2 5 4 2 2 2 2" xfId="41553"/>
    <cellStyle name="Input 2 5 4 2 2 3" xfId="29453"/>
    <cellStyle name="Input 2 5 4 2 3" xfId="3135"/>
    <cellStyle name="Input 2 5 4 2 3 2" xfId="15237"/>
    <cellStyle name="Input 2 5 4 2 3 2 2" xfId="39437"/>
    <cellStyle name="Input 2 5 4 2 3 3" xfId="27337"/>
    <cellStyle name="Input 2 5 4 2 4" xfId="9231"/>
    <cellStyle name="Input 2 5 4 2 4 2" xfId="21265"/>
    <cellStyle name="Input 2 5 4 2 4 2 2" xfId="45465"/>
    <cellStyle name="Input 2 5 4 2 4 3" xfId="33432"/>
    <cellStyle name="Input 2 5 4 2 5" xfId="11307"/>
    <cellStyle name="Input 2 5 4 2 5 2" xfId="23250"/>
    <cellStyle name="Input 2 5 4 2 5 2 2" xfId="47450"/>
    <cellStyle name="Input 2 5 4 2 5 3" xfId="35508"/>
    <cellStyle name="Input 2 5 4 2 6" xfId="13095"/>
    <cellStyle name="Input 2 5 4 2 6 2" xfId="24817"/>
    <cellStyle name="Input 2 5 4 2 6 2 2" xfId="49017"/>
    <cellStyle name="Input 2 5 4 2 6 3" xfId="37296"/>
    <cellStyle name="Input 2 5 4 2 7" xfId="14662"/>
    <cellStyle name="Input 2 5 4 2 7 2" xfId="38863"/>
    <cellStyle name="Input 2 5 4 2 8" xfId="26887"/>
    <cellStyle name="Input 2 5 4 3" xfId="2019"/>
    <cellStyle name="Input 2 5 4 3 2" xfId="4677"/>
    <cellStyle name="Input 2 5 4 3 2 2" xfId="16778"/>
    <cellStyle name="Input 2 5 4 3 2 2 2" xfId="40978"/>
    <cellStyle name="Input 2 5 4 3 2 3" xfId="28878"/>
    <cellStyle name="Input 2 5 4 3 3" xfId="5916"/>
    <cellStyle name="Input 2 5 4 3 3 2" xfId="18017"/>
    <cellStyle name="Input 2 5 4 3 3 2 2" xfId="42217"/>
    <cellStyle name="Input 2 5 4 3 3 3" xfId="30117"/>
    <cellStyle name="Input 2 5 4 3 4" xfId="8645"/>
    <cellStyle name="Input 2 5 4 3 4 2" xfId="20681"/>
    <cellStyle name="Input 2 5 4 3 4 2 2" xfId="44881"/>
    <cellStyle name="Input 2 5 4 3 4 3" xfId="32846"/>
    <cellStyle name="Input 2 5 4 3 5" xfId="10735"/>
    <cellStyle name="Input 2 5 4 3 5 2" xfId="22698"/>
    <cellStyle name="Input 2 5 4 3 5 2 2" xfId="46898"/>
    <cellStyle name="Input 2 5 4 3 5 3" xfId="34936"/>
    <cellStyle name="Input 2 5 4 3 6" xfId="12543"/>
    <cellStyle name="Input 2 5 4 3 6 2" xfId="24290"/>
    <cellStyle name="Input 2 5 4 3 6 2 2" xfId="48490"/>
    <cellStyle name="Input 2 5 4 3 6 3" xfId="36744"/>
    <cellStyle name="Input 2 5 4 3 7" xfId="14135"/>
    <cellStyle name="Input 2 5 4 3 7 2" xfId="38336"/>
    <cellStyle name="Input 2 5 4 3 8" xfId="26304"/>
    <cellStyle name="Input 2 5 4 4" xfId="3773"/>
    <cellStyle name="Input 2 5 4 4 2" xfId="15875"/>
    <cellStyle name="Input 2 5 4 4 2 2" xfId="40075"/>
    <cellStyle name="Input 2 5 4 4 3" xfId="27975"/>
    <cellStyle name="Input 2 5 4 5" xfId="5602"/>
    <cellStyle name="Input 2 5 4 5 2" xfId="17703"/>
    <cellStyle name="Input 2 5 4 5 2 2" xfId="41903"/>
    <cellStyle name="Input 2 5 4 5 3" xfId="29803"/>
    <cellStyle name="Input 2 5 4 6" xfId="7683"/>
    <cellStyle name="Input 2 5 4 6 2" xfId="19744"/>
    <cellStyle name="Input 2 5 4 6 2 2" xfId="43944"/>
    <cellStyle name="Input 2 5 4 6 3" xfId="31884"/>
    <cellStyle name="Input 2 5 4 7" xfId="9799"/>
    <cellStyle name="Input 2 5 4 7 2" xfId="21833"/>
    <cellStyle name="Input 2 5 4 7 2 2" xfId="46033"/>
    <cellStyle name="Input 2 5 4 7 3" xfId="34000"/>
    <cellStyle name="Input 2 5 4 8" xfId="11678"/>
    <cellStyle name="Input 2 5 4 8 2" xfId="23607"/>
    <cellStyle name="Input 2 5 4 8 2 2" xfId="47807"/>
    <cellStyle name="Input 2 5 4 8 3" xfId="35879"/>
    <cellStyle name="Input 2 5 4 9" xfId="13452"/>
    <cellStyle name="Input 2 5 4 9 2" xfId="37653"/>
    <cellStyle name="Input 2 5 5" xfId="1183"/>
    <cellStyle name="Input 2 5 5 2" xfId="3908"/>
    <cellStyle name="Input 2 5 5 2 2" xfId="16010"/>
    <cellStyle name="Input 2 5 5 2 2 2" xfId="40210"/>
    <cellStyle name="Input 2 5 5 2 3" xfId="28110"/>
    <cellStyle name="Input 2 5 5 3" xfId="6717"/>
    <cellStyle name="Input 2 5 5 3 2" xfId="18818"/>
    <cellStyle name="Input 2 5 5 3 2 2" xfId="43018"/>
    <cellStyle name="Input 2 5 5 3 3" xfId="30918"/>
    <cellStyle name="Input 2 5 5 4" xfId="7819"/>
    <cellStyle name="Input 2 5 5 4 2" xfId="19880"/>
    <cellStyle name="Input 2 5 5 4 2 2" xfId="44080"/>
    <cellStyle name="Input 2 5 5 4 3" xfId="32020"/>
    <cellStyle name="Input 2 5 5 5" xfId="9935"/>
    <cellStyle name="Input 2 5 5 5 2" xfId="21969"/>
    <cellStyle name="Input 2 5 5 5 2 2" xfId="46169"/>
    <cellStyle name="Input 2 5 5 5 3" xfId="34136"/>
    <cellStyle name="Input 2 5 5 6" xfId="11814"/>
    <cellStyle name="Input 2 5 5 6 2" xfId="23743"/>
    <cellStyle name="Input 2 5 5 6 2 2" xfId="47943"/>
    <cellStyle name="Input 2 5 5 6 3" xfId="36015"/>
    <cellStyle name="Input 2 5 5 7" xfId="13588"/>
    <cellStyle name="Input 2 5 5 7 2" xfId="37789"/>
    <cellStyle name="Input 2 5 5 8" xfId="25701"/>
    <cellStyle name="Input 2 5 6" xfId="3259"/>
    <cellStyle name="Input 2 5 6 2" xfId="15361"/>
    <cellStyle name="Input 2 5 6 2 2" xfId="39561"/>
    <cellStyle name="Input 2 5 6 3" xfId="27461"/>
    <cellStyle name="Input 2 5 7" xfId="3159"/>
    <cellStyle name="Input 2 5 7 2" xfId="15261"/>
    <cellStyle name="Input 2 5 7 2 2" xfId="39461"/>
    <cellStyle name="Input 2 5 7 3" xfId="27361"/>
    <cellStyle name="Input 2 5 8" xfId="7159"/>
    <cellStyle name="Input 2 5 8 2" xfId="19220"/>
    <cellStyle name="Input 2 5 8 2 2" xfId="43420"/>
    <cellStyle name="Input 2 5 8 3" xfId="31360"/>
    <cellStyle name="Input 2 5 9" xfId="6860"/>
    <cellStyle name="Input 2 5 9 2" xfId="18961"/>
    <cellStyle name="Input 2 5 9 2 2" xfId="43161"/>
    <cellStyle name="Input 2 5 9 3" xfId="31061"/>
    <cellStyle name="Input 2 6" xfId="653"/>
    <cellStyle name="Input 2 6 10" xfId="25171"/>
    <cellStyle name="Input 2 6 2" xfId="2223"/>
    <cellStyle name="Input 2 6 2 2" xfId="4876"/>
    <cellStyle name="Input 2 6 2 2 2" xfId="16977"/>
    <cellStyle name="Input 2 6 2 2 2 2" xfId="41177"/>
    <cellStyle name="Input 2 6 2 2 3" xfId="29077"/>
    <cellStyle name="Input 2 6 2 3" xfId="5562"/>
    <cellStyle name="Input 2 6 2 3 2" xfId="17663"/>
    <cellStyle name="Input 2 6 2 3 2 2" xfId="41863"/>
    <cellStyle name="Input 2 6 2 3 3" xfId="29763"/>
    <cellStyle name="Input 2 6 2 4" xfId="8849"/>
    <cellStyle name="Input 2 6 2 4 2" xfId="20883"/>
    <cellStyle name="Input 2 6 2 4 2 2" xfId="45083"/>
    <cellStyle name="Input 2 6 2 4 3" xfId="33050"/>
    <cellStyle name="Input 2 6 2 5" xfId="10925"/>
    <cellStyle name="Input 2 6 2 5 2" xfId="22868"/>
    <cellStyle name="Input 2 6 2 5 2 2" xfId="47068"/>
    <cellStyle name="Input 2 6 2 5 3" xfId="35126"/>
    <cellStyle name="Input 2 6 2 6" xfId="12713"/>
    <cellStyle name="Input 2 6 2 6 2" xfId="24435"/>
    <cellStyle name="Input 2 6 2 6 2 2" xfId="48635"/>
    <cellStyle name="Input 2 6 2 6 3" xfId="36914"/>
    <cellStyle name="Input 2 6 2 7" xfId="14280"/>
    <cellStyle name="Input 2 6 2 7 2" xfId="38481"/>
    <cellStyle name="Input 2 6 2 8" xfId="26505"/>
    <cellStyle name="Input 2 6 3" xfId="1637"/>
    <cellStyle name="Input 2 6 3 2" xfId="4299"/>
    <cellStyle name="Input 2 6 3 2 2" xfId="16400"/>
    <cellStyle name="Input 2 6 3 2 2 2" xfId="40600"/>
    <cellStyle name="Input 2 6 3 2 3" xfId="28500"/>
    <cellStyle name="Input 2 6 3 3" xfId="6526"/>
    <cellStyle name="Input 2 6 3 3 2" xfId="18627"/>
    <cellStyle name="Input 2 6 3 3 2 2" xfId="42827"/>
    <cellStyle name="Input 2 6 3 3 3" xfId="30727"/>
    <cellStyle name="Input 2 6 3 4" xfId="8263"/>
    <cellStyle name="Input 2 6 3 4 2" xfId="20299"/>
    <cellStyle name="Input 2 6 3 4 2 2" xfId="44499"/>
    <cellStyle name="Input 2 6 3 4 3" xfId="32464"/>
    <cellStyle name="Input 2 6 3 5" xfId="10353"/>
    <cellStyle name="Input 2 6 3 5 2" xfId="22316"/>
    <cellStyle name="Input 2 6 3 5 2 2" xfId="46516"/>
    <cellStyle name="Input 2 6 3 5 3" xfId="34554"/>
    <cellStyle name="Input 2 6 3 6" xfId="12161"/>
    <cellStyle name="Input 2 6 3 6 2" xfId="23908"/>
    <cellStyle name="Input 2 6 3 6 2 2" xfId="48108"/>
    <cellStyle name="Input 2 6 3 6 3" xfId="36362"/>
    <cellStyle name="Input 2 6 3 7" xfId="13753"/>
    <cellStyle name="Input 2 6 3 7 2" xfId="37954"/>
    <cellStyle name="Input 2 6 3 8" xfId="25922"/>
    <cellStyle name="Input 2 6 4" xfId="3387"/>
    <cellStyle name="Input 2 6 4 2" xfId="15489"/>
    <cellStyle name="Input 2 6 4 2 2" xfId="39689"/>
    <cellStyle name="Input 2 6 4 3" xfId="27589"/>
    <cellStyle name="Input 2 6 5" xfId="3171"/>
    <cellStyle name="Input 2 6 5 2" xfId="15273"/>
    <cellStyle name="Input 2 6 5 2 2" xfId="39473"/>
    <cellStyle name="Input 2 6 5 3" xfId="27373"/>
    <cellStyle name="Input 2 6 6" xfId="7289"/>
    <cellStyle name="Input 2 6 6 2" xfId="19350"/>
    <cellStyle name="Input 2 6 6 2 2" xfId="43550"/>
    <cellStyle name="Input 2 6 6 3" xfId="31490"/>
    <cellStyle name="Input 2 6 7" xfId="9405"/>
    <cellStyle name="Input 2 6 7 2" xfId="21439"/>
    <cellStyle name="Input 2 6 7 2 2" xfId="45639"/>
    <cellStyle name="Input 2 6 7 3" xfId="33606"/>
    <cellStyle name="Input 2 6 8" xfId="6820"/>
    <cellStyle name="Input 2 6 8 2" xfId="18921"/>
    <cellStyle name="Input 2 6 8 2 2" xfId="43121"/>
    <cellStyle name="Input 2 6 8 3" xfId="31021"/>
    <cellStyle name="Input 2 6 9" xfId="7016"/>
    <cellStyle name="Input 2 6 9 2" xfId="31217"/>
    <cellStyle name="Input 2 7" xfId="944"/>
    <cellStyle name="Input 2 7 10" xfId="25462"/>
    <cellStyle name="Input 2 7 2" xfId="2506"/>
    <cellStyle name="Input 2 7 2 2" xfId="5155"/>
    <cellStyle name="Input 2 7 2 2 2" xfId="17256"/>
    <cellStyle name="Input 2 7 2 2 2 2" xfId="41456"/>
    <cellStyle name="Input 2 7 2 2 3" xfId="29356"/>
    <cellStyle name="Input 2 7 2 3" xfId="6001"/>
    <cellStyle name="Input 2 7 2 3 2" xfId="18102"/>
    <cellStyle name="Input 2 7 2 3 2 2" xfId="42302"/>
    <cellStyle name="Input 2 7 2 3 3" xfId="30202"/>
    <cellStyle name="Input 2 7 2 4" xfId="9132"/>
    <cellStyle name="Input 2 7 2 4 2" xfId="21166"/>
    <cellStyle name="Input 2 7 2 4 2 2" xfId="45366"/>
    <cellStyle name="Input 2 7 2 4 3" xfId="33333"/>
    <cellStyle name="Input 2 7 2 5" xfId="11208"/>
    <cellStyle name="Input 2 7 2 5 2" xfId="23151"/>
    <cellStyle name="Input 2 7 2 5 2 2" xfId="47351"/>
    <cellStyle name="Input 2 7 2 5 3" xfId="35409"/>
    <cellStyle name="Input 2 7 2 6" xfId="12996"/>
    <cellStyle name="Input 2 7 2 6 2" xfId="24718"/>
    <cellStyle name="Input 2 7 2 6 2 2" xfId="48918"/>
    <cellStyle name="Input 2 7 2 6 3" xfId="37197"/>
    <cellStyle name="Input 2 7 2 7" xfId="14563"/>
    <cellStyle name="Input 2 7 2 7 2" xfId="38764"/>
    <cellStyle name="Input 2 7 2 8" xfId="26788"/>
    <cellStyle name="Input 2 7 3" xfId="1920"/>
    <cellStyle name="Input 2 7 3 2" xfId="4579"/>
    <cellStyle name="Input 2 7 3 2 2" xfId="16680"/>
    <cellStyle name="Input 2 7 3 2 2 2" xfId="40880"/>
    <cellStyle name="Input 2 7 3 2 3" xfId="28780"/>
    <cellStyle name="Input 2 7 3 3" xfId="5787"/>
    <cellStyle name="Input 2 7 3 3 2" xfId="17888"/>
    <cellStyle name="Input 2 7 3 3 2 2" xfId="42088"/>
    <cellStyle name="Input 2 7 3 3 3" xfId="29988"/>
    <cellStyle name="Input 2 7 3 4" xfId="8546"/>
    <cellStyle name="Input 2 7 3 4 2" xfId="20582"/>
    <cellStyle name="Input 2 7 3 4 2 2" xfId="44782"/>
    <cellStyle name="Input 2 7 3 4 3" xfId="32747"/>
    <cellStyle name="Input 2 7 3 5" xfId="10636"/>
    <cellStyle name="Input 2 7 3 5 2" xfId="22599"/>
    <cellStyle name="Input 2 7 3 5 2 2" xfId="46799"/>
    <cellStyle name="Input 2 7 3 5 3" xfId="34837"/>
    <cellStyle name="Input 2 7 3 6" xfId="12444"/>
    <cellStyle name="Input 2 7 3 6 2" xfId="24191"/>
    <cellStyle name="Input 2 7 3 6 2 2" xfId="48391"/>
    <cellStyle name="Input 2 7 3 6 3" xfId="36645"/>
    <cellStyle name="Input 2 7 3 7" xfId="14036"/>
    <cellStyle name="Input 2 7 3 7 2" xfId="38237"/>
    <cellStyle name="Input 2 7 3 8" xfId="26205"/>
    <cellStyle name="Input 2 7 4" xfId="3672"/>
    <cellStyle name="Input 2 7 4 2" xfId="15774"/>
    <cellStyle name="Input 2 7 4 2 2" xfId="39974"/>
    <cellStyle name="Input 2 7 4 3" xfId="27874"/>
    <cellStyle name="Input 2 7 5" xfId="5643"/>
    <cellStyle name="Input 2 7 5 2" xfId="17744"/>
    <cellStyle name="Input 2 7 5 2 2" xfId="41944"/>
    <cellStyle name="Input 2 7 5 3" xfId="29844"/>
    <cellStyle name="Input 2 7 6" xfId="7580"/>
    <cellStyle name="Input 2 7 6 2" xfId="19641"/>
    <cellStyle name="Input 2 7 6 2 2" xfId="43841"/>
    <cellStyle name="Input 2 7 6 3" xfId="31781"/>
    <cellStyle name="Input 2 7 7" xfId="9696"/>
    <cellStyle name="Input 2 7 7 2" xfId="21730"/>
    <cellStyle name="Input 2 7 7 2 2" xfId="45930"/>
    <cellStyle name="Input 2 7 7 3" xfId="33897"/>
    <cellStyle name="Input 2 7 8" xfId="11575"/>
    <cellStyle name="Input 2 7 8 2" xfId="23504"/>
    <cellStyle name="Input 2 7 8 2 2" xfId="47704"/>
    <cellStyle name="Input 2 7 8 3" xfId="35776"/>
    <cellStyle name="Input 2 7 9" xfId="13349"/>
    <cellStyle name="Input 2 7 9 2" xfId="37550"/>
    <cellStyle name="Input 2 8" xfId="2889"/>
    <cellStyle name="Input 2 8 2" xfId="15001"/>
    <cellStyle name="Input 2 8 2 2" xfId="39201"/>
    <cellStyle name="Input 2 8 3" xfId="27101"/>
    <cellStyle name="Input 2 9" xfId="2906"/>
    <cellStyle name="Input 2 9 2" xfId="15011"/>
    <cellStyle name="Input 2 9 2 2" xfId="39211"/>
    <cellStyle name="Input 2 9 3" xfId="27111"/>
    <cellStyle name="Input 3" xfId="371"/>
    <cellStyle name="Input 3 10" xfId="7012"/>
    <cellStyle name="Input 3 10 2" xfId="19094"/>
    <cellStyle name="Input 3 10 2 2" xfId="43294"/>
    <cellStyle name="Input 3 10 3" xfId="31213"/>
    <cellStyle name="Input 3 11" xfId="6933"/>
    <cellStyle name="Input 3 11 2" xfId="19022"/>
    <cellStyle name="Input 3 11 2 2" xfId="43222"/>
    <cellStyle name="Input 3 11 3" xfId="31134"/>
    <cellStyle name="Input 3 12" xfId="7073"/>
    <cellStyle name="Input 3 12 2" xfId="19141"/>
    <cellStyle name="Input 3 12 2 2" xfId="43341"/>
    <cellStyle name="Input 3 12 3" xfId="31274"/>
    <cellStyle name="Input 3 13" xfId="10867"/>
    <cellStyle name="Input 3 13 2" xfId="35068"/>
    <cellStyle name="Input 3 14" xfId="24958"/>
    <cellStyle name="Input 3 2" xfId="420"/>
    <cellStyle name="Input 3 2 10" xfId="7050"/>
    <cellStyle name="Input 3 2 10 2" xfId="19123"/>
    <cellStyle name="Input 3 2 10 2 2" xfId="43323"/>
    <cellStyle name="Input 3 2 10 3" xfId="31251"/>
    <cellStyle name="Input 3 2 11" xfId="10117"/>
    <cellStyle name="Input 3 2 11 2" xfId="22141"/>
    <cellStyle name="Input 3 2 11 2 2" xfId="46341"/>
    <cellStyle name="Input 3 2 11 3" xfId="34318"/>
    <cellStyle name="Input 3 2 12" xfId="11986"/>
    <cellStyle name="Input 3 2 12 2" xfId="36187"/>
    <cellStyle name="Input 3 2 13" xfId="24976"/>
    <cellStyle name="Input 3 2 2" xfId="557"/>
    <cellStyle name="Input 3 2 2 10" xfId="10102"/>
    <cellStyle name="Input 3 2 2 10 2" xfId="34303"/>
    <cellStyle name="Input 3 2 2 11" xfId="25075"/>
    <cellStyle name="Input 3 2 2 2" xfId="858"/>
    <cellStyle name="Input 3 2 2 2 10" xfId="25376"/>
    <cellStyle name="Input 3 2 2 2 2" xfId="2428"/>
    <cellStyle name="Input 3 2 2 2 2 2" xfId="5078"/>
    <cellStyle name="Input 3 2 2 2 2 2 2" xfId="17179"/>
    <cellStyle name="Input 3 2 2 2 2 2 2 2" xfId="41379"/>
    <cellStyle name="Input 3 2 2 2 2 2 3" xfId="29279"/>
    <cellStyle name="Input 3 2 2 2 2 3" xfId="5561"/>
    <cellStyle name="Input 3 2 2 2 2 3 2" xfId="17662"/>
    <cellStyle name="Input 3 2 2 2 2 3 2 2" xfId="41862"/>
    <cellStyle name="Input 3 2 2 2 2 3 3" xfId="29762"/>
    <cellStyle name="Input 3 2 2 2 2 4" xfId="9054"/>
    <cellStyle name="Input 3 2 2 2 2 4 2" xfId="21088"/>
    <cellStyle name="Input 3 2 2 2 2 4 2 2" xfId="45288"/>
    <cellStyle name="Input 3 2 2 2 2 4 3" xfId="33255"/>
    <cellStyle name="Input 3 2 2 2 2 5" xfId="11130"/>
    <cellStyle name="Input 3 2 2 2 2 5 2" xfId="23073"/>
    <cellStyle name="Input 3 2 2 2 2 5 2 2" xfId="47273"/>
    <cellStyle name="Input 3 2 2 2 2 5 3" xfId="35331"/>
    <cellStyle name="Input 3 2 2 2 2 6" xfId="12918"/>
    <cellStyle name="Input 3 2 2 2 2 6 2" xfId="24640"/>
    <cellStyle name="Input 3 2 2 2 2 6 2 2" xfId="48840"/>
    <cellStyle name="Input 3 2 2 2 2 6 3" xfId="37119"/>
    <cellStyle name="Input 3 2 2 2 2 7" xfId="14485"/>
    <cellStyle name="Input 3 2 2 2 2 7 2" xfId="38686"/>
    <cellStyle name="Input 3 2 2 2 2 8" xfId="26710"/>
    <cellStyle name="Input 3 2 2 2 3" xfId="1842"/>
    <cellStyle name="Input 3 2 2 2 3 2" xfId="4502"/>
    <cellStyle name="Input 3 2 2 2 3 2 2" xfId="16603"/>
    <cellStyle name="Input 3 2 2 2 3 2 2 2" xfId="40803"/>
    <cellStyle name="Input 3 2 2 2 3 2 3" xfId="28703"/>
    <cellStyle name="Input 3 2 2 2 3 3" xfId="6793"/>
    <cellStyle name="Input 3 2 2 2 3 3 2" xfId="18894"/>
    <cellStyle name="Input 3 2 2 2 3 3 2 2" xfId="43094"/>
    <cellStyle name="Input 3 2 2 2 3 3 3" xfId="30994"/>
    <cellStyle name="Input 3 2 2 2 3 4" xfId="8468"/>
    <cellStyle name="Input 3 2 2 2 3 4 2" xfId="20504"/>
    <cellStyle name="Input 3 2 2 2 3 4 2 2" xfId="44704"/>
    <cellStyle name="Input 3 2 2 2 3 4 3" xfId="32669"/>
    <cellStyle name="Input 3 2 2 2 3 5" xfId="10558"/>
    <cellStyle name="Input 3 2 2 2 3 5 2" xfId="22521"/>
    <cellStyle name="Input 3 2 2 2 3 5 2 2" xfId="46721"/>
    <cellStyle name="Input 3 2 2 2 3 5 3" xfId="34759"/>
    <cellStyle name="Input 3 2 2 2 3 6" xfId="12366"/>
    <cellStyle name="Input 3 2 2 2 3 6 2" xfId="24113"/>
    <cellStyle name="Input 3 2 2 2 3 6 2 2" xfId="48313"/>
    <cellStyle name="Input 3 2 2 2 3 6 3" xfId="36567"/>
    <cellStyle name="Input 3 2 2 2 3 7" xfId="13958"/>
    <cellStyle name="Input 3 2 2 2 3 7 2" xfId="38159"/>
    <cellStyle name="Input 3 2 2 2 3 8" xfId="26127"/>
    <cellStyle name="Input 3 2 2 2 4" xfId="3588"/>
    <cellStyle name="Input 3 2 2 2 4 2" xfId="15690"/>
    <cellStyle name="Input 3 2 2 2 4 2 2" xfId="39890"/>
    <cellStyle name="Input 3 2 2 2 4 3" xfId="27790"/>
    <cellStyle name="Input 3 2 2 2 5" xfId="5644"/>
    <cellStyle name="Input 3 2 2 2 5 2" xfId="17745"/>
    <cellStyle name="Input 3 2 2 2 5 2 2" xfId="41945"/>
    <cellStyle name="Input 3 2 2 2 5 3" xfId="29845"/>
    <cellStyle name="Input 3 2 2 2 6" xfId="7494"/>
    <cellStyle name="Input 3 2 2 2 6 2" xfId="19555"/>
    <cellStyle name="Input 3 2 2 2 6 2 2" xfId="43755"/>
    <cellStyle name="Input 3 2 2 2 6 3" xfId="31695"/>
    <cellStyle name="Input 3 2 2 2 7" xfId="9610"/>
    <cellStyle name="Input 3 2 2 2 7 2" xfId="21644"/>
    <cellStyle name="Input 3 2 2 2 7 2 2" xfId="45844"/>
    <cellStyle name="Input 3 2 2 2 7 3" xfId="33811"/>
    <cellStyle name="Input 3 2 2 2 8" xfId="11489"/>
    <cellStyle name="Input 3 2 2 2 8 2" xfId="23418"/>
    <cellStyle name="Input 3 2 2 2 8 2 2" xfId="47618"/>
    <cellStyle name="Input 3 2 2 2 8 3" xfId="35690"/>
    <cellStyle name="Input 3 2 2 2 9" xfId="13263"/>
    <cellStyle name="Input 3 2 2 2 9 2" xfId="37464"/>
    <cellStyle name="Input 3 2 2 3" xfId="1081"/>
    <cellStyle name="Input 3 2 2 3 10" xfId="25599"/>
    <cellStyle name="Input 3 2 2 3 2" xfId="2639"/>
    <cellStyle name="Input 3 2 2 3 2 2" xfId="5285"/>
    <cellStyle name="Input 3 2 2 3 2 2 2" xfId="17386"/>
    <cellStyle name="Input 3 2 2 3 2 2 2 2" xfId="41586"/>
    <cellStyle name="Input 3 2 2 3 2 2 3" xfId="29486"/>
    <cellStyle name="Input 3 2 2 3 2 3" xfId="5729"/>
    <cellStyle name="Input 3 2 2 3 2 3 2" xfId="17830"/>
    <cellStyle name="Input 3 2 2 3 2 3 2 2" xfId="42030"/>
    <cellStyle name="Input 3 2 2 3 2 3 3" xfId="29930"/>
    <cellStyle name="Input 3 2 2 3 2 4" xfId="9265"/>
    <cellStyle name="Input 3 2 2 3 2 4 2" xfId="21299"/>
    <cellStyle name="Input 3 2 2 3 2 4 2 2" xfId="45499"/>
    <cellStyle name="Input 3 2 2 3 2 4 3" xfId="33466"/>
    <cellStyle name="Input 3 2 2 3 2 5" xfId="11341"/>
    <cellStyle name="Input 3 2 2 3 2 5 2" xfId="23284"/>
    <cellStyle name="Input 3 2 2 3 2 5 2 2" xfId="47484"/>
    <cellStyle name="Input 3 2 2 3 2 5 3" xfId="35542"/>
    <cellStyle name="Input 3 2 2 3 2 6" xfId="13129"/>
    <cellStyle name="Input 3 2 2 3 2 6 2" xfId="24851"/>
    <cellStyle name="Input 3 2 2 3 2 6 2 2" xfId="49051"/>
    <cellStyle name="Input 3 2 2 3 2 6 3" xfId="37330"/>
    <cellStyle name="Input 3 2 2 3 2 7" xfId="14696"/>
    <cellStyle name="Input 3 2 2 3 2 7 2" xfId="38897"/>
    <cellStyle name="Input 3 2 2 3 2 8" xfId="26921"/>
    <cellStyle name="Input 3 2 2 3 3" xfId="2053"/>
    <cellStyle name="Input 3 2 2 3 3 2" xfId="4711"/>
    <cellStyle name="Input 3 2 2 3 3 2 2" xfId="16812"/>
    <cellStyle name="Input 3 2 2 3 3 2 2 2" xfId="41012"/>
    <cellStyle name="Input 3 2 2 3 3 2 3" xfId="28912"/>
    <cellStyle name="Input 3 2 2 3 3 3" xfId="6703"/>
    <cellStyle name="Input 3 2 2 3 3 3 2" xfId="18804"/>
    <cellStyle name="Input 3 2 2 3 3 3 2 2" xfId="43004"/>
    <cellStyle name="Input 3 2 2 3 3 3 3" xfId="30904"/>
    <cellStyle name="Input 3 2 2 3 3 4" xfId="8679"/>
    <cellStyle name="Input 3 2 2 3 3 4 2" xfId="20715"/>
    <cellStyle name="Input 3 2 2 3 3 4 2 2" xfId="44915"/>
    <cellStyle name="Input 3 2 2 3 3 4 3" xfId="32880"/>
    <cellStyle name="Input 3 2 2 3 3 5" xfId="10769"/>
    <cellStyle name="Input 3 2 2 3 3 5 2" xfId="22732"/>
    <cellStyle name="Input 3 2 2 3 3 5 2 2" xfId="46932"/>
    <cellStyle name="Input 3 2 2 3 3 5 3" xfId="34970"/>
    <cellStyle name="Input 3 2 2 3 3 6" xfId="12577"/>
    <cellStyle name="Input 3 2 2 3 3 6 2" xfId="24324"/>
    <cellStyle name="Input 3 2 2 3 3 6 2 2" xfId="48524"/>
    <cellStyle name="Input 3 2 2 3 3 6 3" xfId="36778"/>
    <cellStyle name="Input 3 2 2 3 3 7" xfId="14169"/>
    <cellStyle name="Input 3 2 2 3 3 7 2" xfId="38370"/>
    <cellStyle name="Input 3 2 2 3 3 8" xfId="26338"/>
    <cellStyle name="Input 3 2 2 3 4" xfId="3806"/>
    <cellStyle name="Input 3 2 2 3 4 2" xfId="15908"/>
    <cellStyle name="Input 3 2 2 3 4 2 2" xfId="40108"/>
    <cellStyle name="Input 3 2 2 3 4 3" xfId="28008"/>
    <cellStyle name="Input 3 2 2 3 5" xfId="6508"/>
    <cellStyle name="Input 3 2 2 3 5 2" xfId="18609"/>
    <cellStyle name="Input 3 2 2 3 5 2 2" xfId="42809"/>
    <cellStyle name="Input 3 2 2 3 5 3" xfId="30709"/>
    <cellStyle name="Input 3 2 2 3 6" xfId="7717"/>
    <cellStyle name="Input 3 2 2 3 6 2" xfId="19778"/>
    <cellStyle name="Input 3 2 2 3 6 2 2" xfId="43978"/>
    <cellStyle name="Input 3 2 2 3 6 3" xfId="31918"/>
    <cellStyle name="Input 3 2 2 3 7" xfId="9833"/>
    <cellStyle name="Input 3 2 2 3 7 2" xfId="21867"/>
    <cellStyle name="Input 3 2 2 3 7 2 2" xfId="46067"/>
    <cellStyle name="Input 3 2 2 3 7 3" xfId="34034"/>
    <cellStyle name="Input 3 2 2 3 8" xfId="11712"/>
    <cellStyle name="Input 3 2 2 3 8 2" xfId="23641"/>
    <cellStyle name="Input 3 2 2 3 8 2 2" xfId="47841"/>
    <cellStyle name="Input 3 2 2 3 8 3" xfId="35913"/>
    <cellStyle name="Input 3 2 2 3 9" xfId="13486"/>
    <cellStyle name="Input 3 2 2 3 9 2" xfId="37687"/>
    <cellStyle name="Input 3 2 2 4" xfId="1214"/>
    <cellStyle name="Input 3 2 2 4 2" xfId="3939"/>
    <cellStyle name="Input 3 2 2 4 2 2" xfId="16041"/>
    <cellStyle name="Input 3 2 2 4 2 2 2" xfId="40241"/>
    <cellStyle name="Input 3 2 2 4 2 3" xfId="28141"/>
    <cellStyle name="Input 3 2 2 4 3" xfId="6675"/>
    <cellStyle name="Input 3 2 2 4 3 2" xfId="18776"/>
    <cellStyle name="Input 3 2 2 4 3 2 2" xfId="42976"/>
    <cellStyle name="Input 3 2 2 4 3 3" xfId="30876"/>
    <cellStyle name="Input 3 2 2 4 4" xfId="7850"/>
    <cellStyle name="Input 3 2 2 4 4 2" xfId="19911"/>
    <cellStyle name="Input 3 2 2 4 4 2 2" xfId="44111"/>
    <cellStyle name="Input 3 2 2 4 4 3" xfId="32051"/>
    <cellStyle name="Input 3 2 2 4 5" xfId="9966"/>
    <cellStyle name="Input 3 2 2 4 5 2" xfId="22000"/>
    <cellStyle name="Input 3 2 2 4 5 2 2" xfId="46200"/>
    <cellStyle name="Input 3 2 2 4 5 3" xfId="34167"/>
    <cellStyle name="Input 3 2 2 4 6" xfId="11845"/>
    <cellStyle name="Input 3 2 2 4 6 2" xfId="23774"/>
    <cellStyle name="Input 3 2 2 4 6 2 2" xfId="47974"/>
    <cellStyle name="Input 3 2 2 4 6 3" xfId="36046"/>
    <cellStyle name="Input 3 2 2 4 7" xfId="13619"/>
    <cellStyle name="Input 3 2 2 4 7 2" xfId="37820"/>
    <cellStyle name="Input 3 2 2 4 8" xfId="25732"/>
    <cellStyle name="Input 3 2 2 5" xfId="3292"/>
    <cellStyle name="Input 3 2 2 5 2" xfId="15394"/>
    <cellStyle name="Input 3 2 2 5 2 2" xfId="39594"/>
    <cellStyle name="Input 3 2 2 5 3" xfId="27494"/>
    <cellStyle name="Input 3 2 2 6" xfId="4225"/>
    <cellStyle name="Input 3 2 2 6 2" xfId="16327"/>
    <cellStyle name="Input 3 2 2 6 2 2" xfId="40527"/>
    <cellStyle name="Input 3 2 2 6 3" xfId="28427"/>
    <cellStyle name="Input 3 2 2 7" xfId="7193"/>
    <cellStyle name="Input 3 2 2 7 2" xfId="19254"/>
    <cellStyle name="Input 3 2 2 7 2 2" xfId="43454"/>
    <cellStyle name="Input 3 2 2 7 3" xfId="31394"/>
    <cellStyle name="Input 3 2 2 8" xfId="7940"/>
    <cellStyle name="Input 3 2 2 8 2" xfId="20001"/>
    <cellStyle name="Input 3 2 2 8 2 2" xfId="44201"/>
    <cellStyle name="Input 3 2 2 8 3" xfId="32141"/>
    <cellStyle name="Input 3 2 2 9" xfId="7053"/>
    <cellStyle name="Input 3 2 2 9 2" xfId="19126"/>
    <cellStyle name="Input 3 2 2 9 2 2" xfId="43326"/>
    <cellStyle name="Input 3 2 2 9 3" xfId="31254"/>
    <cellStyle name="Input 3 2 3" xfId="700"/>
    <cellStyle name="Input 3 2 3 10" xfId="25218"/>
    <cellStyle name="Input 3 2 3 2" xfId="2270"/>
    <cellStyle name="Input 3 2 3 2 2" xfId="4922"/>
    <cellStyle name="Input 3 2 3 2 2 2" xfId="17023"/>
    <cellStyle name="Input 3 2 3 2 2 2 2" xfId="41223"/>
    <cellStyle name="Input 3 2 3 2 2 3" xfId="29123"/>
    <cellStyle name="Input 3 2 3 2 3" xfId="3697"/>
    <cellStyle name="Input 3 2 3 2 3 2" xfId="15799"/>
    <cellStyle name="Input 3 2 3 2 3 2 2" xfId="39999"/>
    <cellStyle name="Input 3 2 3 2 3 3" xfId="27899"/>
    <cellStyle name="Input 3 2 3 2 4" xfId="8896"/>
    <cellStyle name="Input 3 2 3 2 4 2" xfId="20930"/>
    <cellStyle name="Input 3 2 3 2 4 2 2" xfId="45130"/>
    <cellStyle name="Input 3 2 3 2 4 3" xfId="33097"/>
    <cellStyle name="Input 3 2 3 2 5" xfId="10972"/>
    <cellStyle name="Input 3 2 3 2 5 2" xfId="22915"/>
    <cellStyle name="Input 3 2 3 2 5 2 2" xfId="47115"/>
    <cellStyle name="Input 3 2 3 2 5 3" xfId="35173"/>
    <cellStyle name="Input 3 2 3 2 6" xfId="12760"/>
    <cellStyle name="Input 3 2 3 2 6 2" xfId="24482"/>
    <cellStyle name="Input 3 2 3 2 6 2 2" xfId="48682"/>
    <cellStyle name="Input 3 2 3 2 6 3" xfId="36961"/>
    <cellStyle name="Input 3 2 3 2 7" xfId="14327"/>
    <cellStyle name="Input 3 2 3 2 7 2" xfId="38528"/>
    <cellStyle name="Input 3 2 3 2 8" xfId="26552"/>
    <cellStyle name="Input 3 2 3 3" xfId="1684"/>
    <cellStyle name="Input 3 2 3 3 2" xfId="4346"/>
    <cellStyle name="Input 3 2 3 3 2 2" xfId="16447"/>
    <cellStyle name="Input 3 2 3 3 2 2 2" xfId="40647"/>
    <cellStyle name="Input 3 2 3 3 2 3" xfId="28547"/>
    <cellStyle name="Input 3 2 3 3 3" xfId="6258"/>
    <cellStyle name="Input 3 2 3 3 3 2" xfId="18359"/>
    <cellStyle name="Input 3 2 3 3 3 2 2" xfId="42559"/>
    <cellStyle name="Input 3 2 3 3 3 3" xfId="30459"/>
    <cellStyle name="Input 3 2 3 3 4" xfId="8310"/>
    <cellStyle name="Input 3 2 3 3 4 2" xfId="20346"/>
    <cellStyle name="Input 3 2 3 3 4 2 2" xfId="44546"/>
    <cellStyle name="Input 3 2 3 3 4 3" xfId="32511"/>
    <cellStyle name="Input 3 2 3 3 5" xfId="10400"/>
    <cellStyle name="Input 3 2 3 3 5 2" xfId="22363"/>
    <cellStyle name="Input 3 2 3 3 5 2 2" xfId="46563"/>
    <cellStyle name="Input 3 2 3 3 5 3" xfId="34601"/>
    <cellStyle name="Input 3 2 3 3 6" xfId="12208"/>
    <cellStyle name="Input 3 2 3 3 6 2" xfId="23955"/>
    <cellStyle name="Input 3 2 3 3 6 2 2" xfId="48155"/>
    <cellStyle name="Input 3 2 3 3 6 3" xfId="36409"/>
    <cellStyle name="Input 3 2 3 3 7" xfId="13800"/>
    <cellStyle name="Input 3 2 3 3 7 2" xfId="38001"/>
    <cellStyle name="Input 3 2 3 3 8" xfId="25969"/>
    <cellStyle name="Input 3 2 3 4" xfId="3433"/>
    <cellStyle name="Input 3 2 3 4 2" xfId="15535"/>
    <cellStyle name="Input 3 2 3 4 2 2" xfId="39735"/>
    <cellStyle name="Input 3 2 3 4 3" xfId="27635"/>
    <cellStyle name="Input 3 2 3 5" xfId="5693"/>
    <cellStyle name="Input 3 2 3 5 2" xfId="17794"/>
    <cellStyle name="Input 3 2 3 5 2 2" xfId="41994"/>
    <cellStyle name="Input 3 2 3 5 3" xfId="29894"/>
    <cellStyle name="Input 3 2 3 6" xfId="7336"/>
    <cellStyle name="Input 3 2 3 6 2" xfId="19397"/>
    <cellStyle name="Input 3 2 3 6 2 2" xfId="43597"/>
    <cellStyle name="Input 3 2 3 6 3" xfId="31537"/>
    <cellStyle name="Input 3 2 3 7" xfId="9452"/>
    <cellStyle name="Input 3 2 3 7 2" xfId="21486"/>
    <cellStyle name="Input 3 2 3 7 2 2" xfId="45686"/>
    <cellStyle name="Input 3 2 3 7 3" xfId="33653"/>
    <cellStyle name="Input 3 2 3 8" xfId="8134"/>
    <cellStyle name="Input 3 2 3 8 2" xfId="20177"/>
    <cellStyle name="Input 3 2 3 8 2 2" xfId="44377"/>
    <cellStyle name="Input 3 2 3 8 3" xfId="32335"/>
    <cellStyle name="Input 3 2 3 9" xfId="10885"/>
    <cellStyle name="Input 3 2 3 9 2" xfId="35086"/>
    <cellStyle name="Input 3 2 4" xfId="650"/>
    <cellStyle name="Input 3 2 4 10" xfId="25168"/>
    <cellStyle name="Input 3 2 4 2" xfId="2220"/>
    <cellStyle name="Input 3 2 4 2 2" xfId="4873"/>
    <cellStyle name="Input 3 2 4 2 2 2" xfId="16974"/>
    <cellStyle name="Input 3 2 4 2 2 2 2" xfId="41174"/>
    <cellStyle name="Input 3 2 4 2 2 3" xfId="29074"/>
    <cellStyle name="Input 3 2 4 2 3" xfId="5656"/>
    <cellStyle name="Input 3 2 4 2 3 2" xfId="17757"/>
    <cellStyle name="Input 3 2 4 2 3 2 2" xfId="41957"/>
    <cellStyle name="Input 3 2 4 2 3 3" xfId="29857"/>
    <cellStyle name="Input 3 2 4 2 4" xfId="8846"/>
    <cellStyle name="Input 3 2 4 2 4 2" xfId="20880"/>
    <cellStyle name="Input 3 2 4 2 4 2 2" xfId="45080"/>
    <cellStyle name="Input 3 2 4 2 4 3" xfId="33047"/>
    <cellStyle name="Input 3 2 4 2 5" xfId="10922"/>
    <cellStyle name="Input 3 2 4 2 5 2" xfId="22865"/>
    <cellStyle name="Input 3 2 4 2 5 2 2" xfId="47065"/>
    <cellStyle name="Input 3 2 4 2 5 3" xfId="35123"/>
    <cellStyle name="Input 3 2 4 2 6" xfId="12710"/>
    <cellStyle name="Input 3 2 4 2 6 2" xfId="24432"/>
    <cellStyle name="Input 3 2 4 2 6 2 2" xfId="48632"/>
    <cellStyle name="Input 3 2 4 2 6 3" xfId="36911"/>
    <cellStyle name="Input 3 2 4 2 7" xfId="14277"/>
    <cellStyle name="Input 3 2 4 2 7 2" xfId="38478"/>
    <cellStyle name="Input 3 2 4 2 8" xfId="26502"/>
    <cellStyle name="Input 3 2 4 3" xfId="1634"/>
    <cellStyle name="Input 3 2 4 3 2" xfId="4296"/>
    <cellStyle name="Input 3 2 4 3 2 2" xfId="16397"/>
    <cellStyle name="Input 3 2 4 3 2 2 2" xfId="40597"/>
    <cellStyle name="Input 3 2 4 3 2 3" xfId="28497"/>
    <cellStyle name="Input 3 2 4 3 3" xfId="6608"/>
    <cellStyle name="Input 3 2 4 3 3 2" xfId="18709"/>
    <cellStyle name="Input 3 2 4 3 3 2 2" xfId="42909"/>
    <cellStyle name="Input 3 2 4 3 3 3" xfId="30809"/>
    <cellStyle name="Input 3 2 4 3 4" xfId="8260"/>
    <cellStyle name="Input 3 2 4 3 4 2" xfId="20296"/>
    <cellStyle name="Input 3 2 4 3 4 2 2" xfId="44496"/>
    <cellStyle name="Input 3 2 4 3 4 3" xfId="32461"/>
    <cellStyle name="Input 3 2 4 3 5" xfId="10350"/>
    <cellStyle name="Input 3 2 4 3 5 2" xfId="22313"/>
    <cellStyle name="Input 3 2 4 3 5 2 2" xfId="46513"/>
    <cellStyle name="Input 3 2 4 3 5 3" xfId="34551"/>
    <cellStyle name="Input 3 2 4 3 6" xfId="12158"/>
    <cellStyle name="Input 3 2 4 3 6 2" xfId="23905"/>
    <cellStyle name="Input 3 2 4 3 6 2 2" xfId="48105"/>
    <cellStyle name="Input 3 2 4 3 6 3" xfId="36359"/>
    <cellStyle name="Input 3 2 4 3 7" xfId="13750"/>
    <cellStyle name="Input 3 2 4 3 7 2" xfId="37951"/>
    <cellStyle name="Input 3 2 4 3 8" xfId="25919"/>
    <cellStyle name="Input 3 2 4 4" xfId="3384"/>
    <cellStyle name="Input 3 2 4 4 2" xfId="15486"/>
    <cellStyle name="Input 3 2 4 4 2 2" xfId="39686"/>
    <cellStyle name="Input 3 2 4 4 3" xfId="27586"/>
    <cellStyle name="Input 3 2 4 5" xfId="6082"/>
    <cellStyle name="Input 3 2 4 5 2" xfId="18183"/>
    <cellStyle name="Input 3 2 4 5 2 2" xfId="42383"/>
    <cellStyle name="Input 3 2 4 5 3" xfId="30283"/>
    <cellStyle name="Input 3 2 4 6" xfId="7286"/>
    <cellStyle name="Input 3 2 4 6 2" xfId="19347"/>
    <cellStyle name="Input 3 2 4 6 2 2" xfId="43547"/>
    <cellStyle name="Input 3 2 4 6 3" xfId="31487"/>
    <cellStyle name="Input 3 2 4 7" xfId="9402"/>
    <cellStyle name="Input 3 2 4 7 2" xfId="21436"/>
    <cellStyle name="Input 3 2 4 7 2 2" xfId="45636"/>
    <cellStyle name="Input 3 2 4 7 3" xfId="33603"/>
    <cellStyle name="Input 3 2 4 8" xfId="10193"/>
    <cellStyle name="Input 3 2 4 8 2" xfId="22203"/>
    <cellStyle name="Input 3 2 4 8 2 2" xfId="46403"/>
    <cellStyle name="Input 3 2 4 8 3" xfId="34394"/>
    <cellStyle name="Input 3 2 4 9" xfId="12048"/>
    <cellStyle name="Input 3 2 4 9 2" xfId="36249"/>
    <cellStyle name="Input 3 2 5" xfId="982"/>
    <cellStyle name="Input 3 2 5 10" xfId="25500"/>
    <cellStyle name="Input 3 2 5 2" xfId="2540"/>
    <cellStyle name="Input 3 2 5 2 2" xfId="5189"/>
    <cellStyle name="Input 3 2 5 2 2 2" xfId="17290"/>
    <cellStyle name="Input 3 2 5 2 2 2 2" xfId="41490"/>
    <cellStyle name="Input 3 2 5 2 2 3" xfId="29390"/>
    <cellStyle name="Input 3 2 5 2 3" xfId="6670"/>
    <cellStyle name="Input 3 2 5 2 3 2" xfId="18771"/>
    <cellStyle name="Input 3 2 5 2 3 2 2" xfId="42971"/>
    <cellStyle name="Input 3 2 5 2 3 3" xfId="30871"/>
    <cellStyle name="Input 3 2 5 2 4" xfId="9166"/>
    <cellStyle name="Input 3 2 5 2 4 2" xfId="21200"/>
    <cellStyle name="Input 3 2 5 2 4 2 2" xfId="45400"/>
    <cellStyle name="Input 3 2 5 2 4 3" xfId="33367"/>
    <cellStyle name="Input 3 2 5 2 5" xfId="11242"/>
    <cellStyle name="Input 3 2 5 2 5 2" xfId="23185"/>
    <cellStyle name="Input 3 2 5 2 5 2 2" xfId="47385"/>
    <cellStyle name="Input 3 2 5 2 5 3" xfId="35443"/>
    <cellStyle name="Input 3 2 5 2 6" xfId="13030"/>
    <cellStyle name="Input 3 2 5 2 6 2" xfId="24752"/>
    <cellStyle name="Input 3 2 5 2 6 2 2" xfId="48952"/>
    <cellStyle name="Input 3 2 5 2 6 3" xfId="37231"/>
    <cellStyle name="Input 3 2 5 2 7" xfId="14597"/>
    <cellStyle name="Input 3 2 5 2 7 2" xfId="38798"/>
    <cellStyle name="Input 3 2 5 2 8" xfId="26822"/>
    <cellStyle name="Input 3 2 5 3" xfId="1954"/>
    <cellStyle name="Input 3 2 5 3 2" xfId="4613"/>
    <cellStyle name="Input 3 2 5 3 2 2" xfId="16714"/>
    <cellStyle name="Input 3 2 5 3 2 2 2" xfId="40914"/>
    <cellStyle name="Input 3 2 5 3 2 3" xfId="28814"/>
    <cellStyle name="Input 3 2 5 3 3" xfId="3210"/>
    <cellStyle name="Input 3 2 5 3 3 2" xfId="15312"/>
    <cellStyle name="Input 3 2 5 3 3 2 2" xfId="39512"/>
    <cellStyle name="Input 3 2 5 3 3 3" xfId="27412"/>
    <cellStyle name="Input 3 2 5 3 4" xfId="8580"/>
    <cellStyle name="Input 3 2 5 3 4 2" xfId="20616"/>
    <cellStyle name="Input 3 2 5 3 4 2 2" xfId="44816"/>
    <cellStyle name="Input 3 2 5 3 4 3" xfId="32781"/>
    <cellStyle name="Input 3 2 5 3 5" xfId="10670"/>
    <cellStyle name="Input 3 2 5 3 5 2" xfId="22633"/>
    <cellStyle name="Input 3 2 5 3 5 2 2" xfId="46833"/>
    <cellStyle name="Input 3 2 5 3 5 3" xfId="34871"/>
    <cellStyle name="Input 3 2 5 3 6" xfId="12478"/>
    <cellStyle name="Input 3 2 5 3 6 2" xfId="24225"/>
    <cellStyle name="Input 3 2 5 3 6 2 2" xfId="48425"/>
    <cellStyle name="Input 3 2 5 3 6 3" xfId="36679"/>
    <cellStyle name="Input 3 2 5 3 7" xfId="14070"/>
    <cellStyle name="Input 3 2 5 3 7 2" xfId="38271"/>
    <cellStyle name="Input 3 2 5 3 8" xfId="26239"/>
    <cellStyle name="Input 3 2 5 4" xfId="3709"/>
    <cellStyle name="Input 3 2 5 4 2" xfId="15811"/>
    <cellStyle name="Input 3 2 5 4 2 2" xfId="40011"/>
    <cellStyle name="Input 3 2 5 4 3" xfId="27911"/>
    <cellStyle name="Input 3 2 5 5" xfId="5459"/>
    <cellStyle name="Input 3 2 5 5 2" xfId="17560"/>
    <cellStyle name="Input 3 2 5 5 2 2" xfId="41760"/>
    <cellStyle name="Input 3 2 5 5 3" xfId="29660"/>
    <cellStyle name="Input 3 2 5 6" xfId="7618"/>
    <cellStyle name="Input 3 2 5 6 2" xfId="19679"/>
    <cellStyle name="Input 3 2 5 6 2 2" xfId="43879"/>
    <cellStyle name="Input 3 2 5 6 3" xfId="31819"/>
    <cellStyle name="Input 3 2 5 7" xfId="9734"/>
    <cellStyle name="Input 3 2 5 7 2" xfId="21768"/>
    <cellStyle name="Input 3 2 5 7 2 2" xfId="45968"/>
    <cellStyle name="Input 3 2 5 7 3" xfId="33935"/>
    <cellStyle name="Input 3 2 5 8" xfId="11613"/>
    <cellStyle name="Input 3 2 5 8 2" xfId="23542"/>
    <cellStyle name="Input 3 2 5 8 2 2" xfId="47742"/>
    <cellStyle name="Input 3 2 5 8 3" xfId="35814"/>
    <cellStyle name="Input 3 2 5 9" xfId="13387"/>
    <cellStyle name="Input 3 2 5 9 2" xfId="37588"/>
    <cellStyle name="Input 3 2 6" xfId="936"/>
    <cellStyle name="Input 3 2 6 2" xfId="3664"/>
    <cellStyle name="Input 3 2 6 2 2" xfId="15766"/>
    <cellStyle name="Input 3 2 6 2 2 2" xfId="39966"/>
    <cellStyle name="Input 3 2 6 2 3" xfId="27866"/>
    <cellStyle name="Input 3 2 6 3" xfId="5908"/>
    <cellStyle name="Input 3 2 6 3 2" xfId="18009"/>
    <cellStyle name="Input 3 2 6 3 2 2" xfId="42209"/>
    <cellStyle name="Input 3 2 6 3 3" xfId="30109"/>
    <cellStyle name="Input 3 2 6 4" xfId="7572"/>
    <cellStyle name="Input 3 2 6 4 2" xfId="19633"/>
    <cellStyle name="Input 3 2 6 4 2 2" xfId="43833"/>
    <cellStyle name="Input 3 2 6 4 3" xfId="31773"/>
    <cellStyle name="Input 3 2 6 5" xfId="9688"/>
    <cellStyle name="Input 3 2 6 5 2" xfId="21722"/>
    <cellStyle name="Input 3 2 6 5 2 2" xfId="45922"/>
    <cellStyle name="Input 3 2 6 5 3" xfId="33889"/>
    <cellStyle name="Input 3 2 6 6" xfId="11567"/>
    <cellStyle name="Input 3 2 6 6 2" xfId="23496"/>
    <cellStyle name="Input 3 2 6 6 2 2" xfId="47696"/>
    <cellStyle name="Input 3 2 6 6 3" xfId="35768"/>
    <cellStyle name="Input 3 2 6 7" xfId="13341"/>
    <cellStyle name="Input 3 2 6 7 2" xfId="37542"/>
    <cellStyle name="Input 3 2 6 8" xfId="25454"/>
    <cellStyle name="Input 3 2 7" xfId="3168"/>
    <cellStyle name="Input 3 2 7 2" xfId="15270"/>
    <cellStyle name="Input 3 2 7 2 2" xfId="39470"/>
    <cellStyle name="Input 3 2 7 3" xfId="27370"/>
    <cellStyle name="Input 3 2 8" xfId="5436"/>
    <cellStyle name="Input 3 2 8 2" xfId="17537"/>
    <cellStyle name="Input 3 2 8 2 2" xfId="41737"/>
    <cellStyle name="Input 3 2 8 3" xfId="29637"/>
    <cellStyle name="Input 3 2 9" xfId="7056"/>
    <cellStyle name="Input 3 2 9 2" xfId="19129"/>
    <cellStyle name="Input 3 2 9 2 2" xfId="43329"/>
    <cellStyle name="Input 3 2 9 3" xfId="31257"/>
    <cellStyle name="Input 3 3" xfId="390"/>
    <cellStyle name="Input 3 3 10" xfId="6885"/>
    <cellStyle name="Input 3 3 10 2" xfId="18985"/>
    <cellStyle name="Input 3 3 10 2 2" xfId="43185"/>
    <cellStyle name="Input 3 3 10 3" xfId="31086"/>
    <cellStyle name="Input 3 3 11" xfId="7074"/>
    <cellStyle name="Input 3 3 11 2" xfId="19142"/>
    <cellStyle name="Input 3 3 11 2 2" xfId="43342"/>
    <cellStyle name="Input 3 3 11 3" xfId="31275"/>
    <cellStyle name="Input 3 3 12" xfId="10886"/>
    <cellStyle name="Input 3 3 12 2" xfId="35087"/>
    <cellStyle name="Input 3 3 13" xfId="24970"/>
    <cellStyle name="Input 3 3 2" xfId="551"/>
    <cellStyle name="Input 3 3 2 10" xfId="12665"/>
    <cellStyle name="Input 3 3 2 10 2" xfId="36866"/>
    <cellStyle name="Input 3 3 2 11" xfId="25069"/>
    <cellStyle name="Input 3 3 2 2" xfId="852"/>
    <cellStyle name="Input 3 3 2 2 10" xfId="25370"/>
    <cellStyle name="Input 3 3 2 2 2" xfId="2422"/>
    <cellStyle name="Input 3 3 2 2 2 2" xfId="5072"/>
    <cellStyle name="Input 3 3 2 2 2 2 2" xfId="17173"/>
    <cellStyle name="Input 3 3 2 2 2 2 2 2" xfId="41373"/>
    <cellStyle name="Input 3 3 2 2 2 2 3" xfId="29273"/>
    <cellStyle name="Input 3 3 2 2 2 3" xfId="6008"/>
    <cellStyle name="Input 3 3 2 2 2 3 2" xfId="18109"/>
    <cellStyle name="Input 3 3 2 2 2 3 2 2" xfId="42309"/>
    <cellStyle name="Input 3 3 2 2 2 3 3" xfId="30209"/>
    <cellStyle name="Input 3 3 2 2 2 4" xfId="9048"/>
    <cellStyle name="Input 3 3 2 2 2 4 2" xfId="21082"/>
    <cellStyle name="Input 3 3 2 2 2 4 2 2" xfId="45282"/>
    <cellStyle name="Input 3 3 2 2 2 4 3" xfId="33249"/>
    <cellStyle name="Input 3 3 2 2 2 5" xfId="11124"/>
    <cellStyle name="Input 3 3 2 2 2 5 2" xfId="23067"/>
    <cellStyle name="Input 3 3 2 2 2 5 2 2" xfId="47267"/>
    <cellStyle name="Input 3 3 2 2 2 5 3" xfId="35325"/>
    <cellStyle name="Input 3 3 2 2 2 6" xfId="12912"/>
    <cellStyle name="Input 3 3 2 2 2 6 2" xfId="24634"/>
    <cellStyle name="Input 3 3 2 2 2 6 2 2" xfId="48834"/>
    <cellStyle name="Input 3 3 2 2 2 6 3" xfId="37113"/>
    <cellStyle name="Input 3 3 2 2 2 7" xfId="14479"/>
    <cellStyle name="Input 3 3 2 2 2 7 2" xfId="38680"/>
    <cellStyle name="Input 3 3 2 2 2 8" xfId="26704"/>
    <cellStyle name="Input 3 3 2 2 3" xfId="1836"/>
    <cellStyle name="Input 3 3 2 2 3 2" xfId="4496"/>
    <cellStyle name="Input 3 3 2 2 3 2 2" xfId="16597"/>
    <cellStyle name="Input 3 3 2 2 3 2 2 2" xfId="40797"/>
    <cellStyle name="Input 3 3 2 2 3 2 3" xfId="28697"/>
    <cellStyle name="Input 3 3 2 2 3 3" xfId="5953"/>
    <cellStyle name="Input 3 3 2 2 3 3 2" xfId="18054"/>
    <cellStyle name="Input 3 3 2 2 3 3 2 2" xfId="42254"/>
    <cellStyle name="Input 3 3 2 2 3 3 3" xfId="30154"/>
    <cellStyle name="Input 3 3 2 2 3 4" xfId="8462"/>
    <cellStyle name="Input 3 3 2 2 3 4 2" xfId="20498"/>
    <cellStyle name="Input 3 3 2 2 3 4 2 2" xfId="44698"/>
    <cellStyle name="Input 3 3 2 2 3 4 3" xfId="32663"/>
    <cellStyle name="Input 3 3 2 2 3 5" xfId="10552"/>
    <cellStyle name="Input 3 3 2 2 3 5 2" xfId="22515"/>
    <cellStyle name="Input 3 3 2 2 3 5 2 2" xfId="46715"/>
    <cellStyle name="Input 3 3 2 2 3 5 3" xfId="34753"/>
    <cellStyle name="Input 3 3 2 2 3 6" xfId="12360"/>
    <cellStyle name="Input 3 3 2 2 3 6 2" xfId="24107"/>
    <cellStyle name="Input 3 3 2 2 3 6 2 2" xfId="48307"/>
    <cellStyle name="Input 3 3 2 2 3 6 3" xfId="36561"/>
    <cellStyle name="Input 3 3 2 2 3 7" xfId="13952"/>
    <cellStyle name="Input 3 3 2 2 3 7 2" xfId="38153"/>
    <cellStyle name="Input 3 3 2 2 3 8" xfId="26121"/>
    <cellStyle name="Input 3 3 2 2 4" xfId="3582"/>
    <cellStyle name="Input 3 3 2 2 4 2" xfId="15684"/>
    <cellStyle name="Input 3 3 2 2 4 2 2" xfId="39884"/>
    <cellStyle name="Input 3 3 2 2 4 3" xfId="27784"/>
    <cellStyle name="Input 3 3 2 2 5" xfId="6194"/>
    <cellStyle name="Input 3 3 2 2 5 2" xfId="18295"/>
    <cellStyle name="Input 3 3 2 2 5 2 2" xfId="42495"/>
    <cellStyle name="Input 3 3 2 2 5 3" xfId="30395"/>
    <cellStyle name="Input 3 3 2 2 6" xfId="7488"/>
    <cellStyle name="Input 3 3 2 2 6 2" xfId="19549"/>
    <cellStyle name="Input 3 3 2 2 6 2 2" xfId="43749"/>
    <cellStyle name="Input 3 3 2 2 6 3" xfId="31689"/>
    <cellStyle name="Input 3 3 2 2 7" xfId="9604"/>
    <cellStyle name="Input 3 3 2 2 7 2" xfId="21638"/>
    <cellStyle name="Input 3 3 2 2 7 2 2" xfId="45838"/>
    <cellStyle name="Input 3 3 2 2 7 3" xfId="33805"/>
    <cellStyle name="Input 3 3 2 2 8" xfId="11483"/>
    <cellStyle name="Input 3 3 2 2 8 2" xfId="23412"/>
    <cellStyle name="Input 3 3 2 2 8 2 2" xfId="47612"/>
    <cellStyle name="Input 3 3 2 2 8 3" xfId="35684"/>
    <cellStyle name="Input 3 3 2 2 9" xfId="13257"/>
    <cellStyle name="Input 3 3 2 2 9 2" xfId="37458"/>
    <cellStyle name="Input 3 3 2 3" xfId="1075"/>
    <cellStyle name="Input 3 3 2 3 10" xfId="25593"/>
    <cellStyle name="Input 3 3 2 3 2" xfId="2633"/>
    <cellStyle name="Input 3 3 2 3 2 2" xfId="5279"/>
    <cellStyle name="Input 3 3 2 3 2 2 2" xfId="17380"/>
    <cellStyle name="Input 3 3 2 3 2 2 2 2" xfId="41580"/>
    <cellStyle name="Input 3 3 2 3 2 2 3" xfId="29480"/>
    <cellStyle name="Input 3 3 2 3 2 3" xfId="4217"/>
    <cellStyle name="Input 3 3 2 3 2 3 2" xfId="16319"/>
    <cellStyle name="Input 3 3 2 3 2 3 2 2" xfId="40519"/>
    <cellStyle name="Input 3 3 2 3 2 3 3" xfId="28419"/>
    <cellStyle name="Input 3 3 2 3 2 4" xfId="9259"/>
    <cellStyle name="Input 3 3 2 3 2 4 2" xfId="21293"/>
    <cellStyle name="Input 3 3 2 3 2 4 2 2" xfId="45493"/>
    <cellStyle name="Input 3 3 2 3 2 4 3" xfId="33460"/>
    <cellStyle name="Input 3 3 2 3 2 5" xfId="11335"/>
    <cellStyle name="Input 3 3 2 3 2 5 2" xfId="23278"/>
    <cellStyle name="Input 3 3 2 3 2 5 2 2" xfId="47478"/>
    <cellStyle name="Input 3 3 2 3 2 5 3" xfId="35536"/>
    <cellStyle name="Input 3 3 2 3 2 6" xfId="13123"/>
    <cellStyle name="Input 3 3 2 3 2 6 2" xfId="24845"/>
    <cellStyle name="Input 3 3 2 3 2 6 2 2" xfId="49045"/>
    <cellStyle name="Input 3 3 2 3 2 6 3" xfId="37324"/>
    <cellStyle name="Input 3 3 2 3 2 7" xfId="14690"/>
    <cellStyle name="Input 3 3 2 3 2 7 2" xfId="38891"/>
    <cellStyle name="Input 3 3 2 3 2 8" xfId="26915"/>
    <cellStyle name="Input 3 3 2 3 3" xfId="2047"/>
    <cellStyle name="Input 3 3 2 3 3 2" xfId="4705"/>
    <cellStyle name="Input 3 3 2 3 3 2 2" xfId="16806"/>
    <cellStyle name="Input 3 3 2 3 3 2 2 2" xfId="41006"/>
    <cellStyle name="Input 3 3 2 3 3 2 3" xfId="28906"/>
    <cellStyle name="Input 3 3 2 3 3 3" xfId="5489"/>
    <cellStyle name="Input 3 3 2 3 3 3 2" xfId="17590"/>
    <cellStyle name="Input 3 3 2 3 3 3 2 2" xfId="41790"/>
    <cellStyle name="Input 3 3 2 3 3 3 3" xfId="29690"/>
    <cellStyle name="Input 3 3 2 3 3 4" xfId="8673"/>
    <cellStyle name="Input 3 3 2 3 3 4 2" xfId="20709"/>
    <cellStyle name="Input 3 3 2 3 3 4 2 2" xfId="44909"/>
    <cellStyle name="Input 3 3 2 3 3 4 3" xfId="32874"/>
    <cellStyle name="Input 3 3 2 3 3 5" xfId="10763"/>
    <cellStyle name="Input 3 3 2 3 3 5 2" xfId="22726"/>
    <cellStyle name="Input 3 3 2 3 3 5 2 2" xfId="46926"/>
    <cellStyle name="Input 3 3 2 3 3 5 3" xfId="34964"/>
    <cellStyle name="Input 3 3 2 3 3 6" xfId="12571"/>
    <cellStyle name="Input 3 3 2 3 3 6 2" xfId="24318"/>
    <cellStyle name="Input 3 3 2 3 3 6 2 2" xfId="48518"/>
    <cellStyle name="Input 3 3 2 3 3 6 3" xfId="36772"/>
    <cellStyle name="Input 3 3 2 3 3 7" xfId="14163"/>
    <cellStyle name="Input 3 3 2 3 3 7 2" xfId="38364"/>
    <cellStyle name="Input 3 3 2 3 3 8" xfId="26332"/>
    <cellStyle name="Input 3 3 2 3 4" xfId="3800"/>
    <cellStyle name="Input 3 3 2 3 4 2" xfId="15902"/>
    <cellStyle name="Input 3 3 2 3 4 2 2" xfId="40102"/>
    <cellStyle name="Input 3 3 2 3 4 3" xfId="28002"/>
    <cellStyle name="Input 3 3 2 3 5" xfId="6731"/>
    <cellStyle name="Input 3 3 2 3 5 2" xfId="18832"/>
    <cellStyle name="Input 3 3 2 3 5 2 2" xfId="43032"/>
    <cellStyle name="Input 3 3 2 3 5 3" xfId="30932"/>
    <cellStyle name="Input 3 3 2 3 6" xfId="7711"/>
    <cellStyle name="Input 3 3 2 3 6 2" xfId="19772"/>
    <cellStyle name="Input 3 3 2 3 6 2 2" xfId="43972"/>
    <cellStyle name="Input 3 3 2 3 6 3" xfId="31912"/>
    <cellStyle name="Input 3 3 2 3 7" xfId="9827"/>
    <cellStyle name="Input 3 3 2 3 7 2" xfId="21861"/>
    <cellStyle name="Input 3 3 2 3 7 2 2" xfId="46061"/>
    <cellStyle name="Input 3 3 2 3 7 3" xfId="34028"/>
    <cellStyle name="Input 3 3 2 3 8" xfId="11706"/>
    <cellStyle name="Input 3 3 2 3 8 2" xfId="23635"/>
    <cellStyle name="Input 3 3 2 3 8 2 2" xfId="47835"/>
    <cellStyle name="Input 3 3 2 3 8 3" xfId="35907"/>
    <cellStyle name="Input 3 3 2 3 9" xfId="13480"/>
    <cellStyle name="Input 3 3 2 3 9 2" xfId="37681"/>
    <cellStyle name="Input 3 3 2 4" xfId="1208"/>
    <cellStyle name="Input 3 3 2 4 2" xfId="3933"/>
    <cellStyle name="Input 3 3 2 4 2 2" xfId="16035"/>
    <cellStyle name="Input 3 3 2 4 2 2 2" xfId="40235"/>
    <cellStyle name="Input 3 3 2 4 2 3" xfId="28135"/>
    <cellStyle name="Input 3 3 2 4 3" xfId="2989"/>
    <cellStyle name="Input 3 3 2 4 3 2" xfId="15092"/>
    <cellStyle name="Input 3 3 2 4 3 2 2" xfId="39292"/>
    <cellStyle name="Input 3 3 2 4 3 3" xfId="27192"/>
    <cellStyle name="Input 3 3 2 4 4" xfId="7844"/>
    <cellStyle name="Input 3 3 2 4 4 2" xfId="19905"/>
    <cellStyle name="Input 3 3 2 4 4 2 2" xfId="44105"/>
    <cellStyle name="Input 3 3 2 4 4 3" xfId="32045"/>
    <cellStyle name="Input 3 3 2 4 5" xfId="9960"/>
    <cellStyle name="Input 3 3 2 4 5 2" xfId="21994"/>
    <cellStyle name="Input 3 3 2 4 5 2 2" xfId="46194"/>
    <cellStyle name="Input 3 3 2 4 5 3" xfId="34161"/>
    <cellStyle name="Input 3 3 2 4 6" xfId="11839"/>
    <cellStyle name="Input 3 3 2 4 6 2" xfId="23768"/>
    <cellStyle name="Input 3 3 2 4 6 2 2" xfId="47968"/>
    <cellStyle name="Input 3 3 2 4 6 3" xfId="36040"/>
    <cellStyle name="Input 3 3 2 4 7" xfId="13613"/>
    <cellStyle name="Input 3 3 2 4 7 2" xfId="37814"/>
    <cellStyle name="Input 3 3 2 4 8" xfId="25726"/>
    <cellStyle name="Input 3 3 2 5" xfId="3286"/>
    <cellStyle name="Input 3 3 2 5 2" xfId="15388"/>
    <cellStyle name="Input 3 3 2 5 2 2" xfId="39588"/>
    <cellStyle name="Input 3 3 2 5 3" xfId="27488"/>
    <cellStyle name="Input 3 3 2 6" xfId="5635"/>
    <cellStyle name="Input 3 3 2 6 2" xfId="17736"/>
    <cellStyle name="Input 3 3 2 6 2 2" xfId="41936"/>
    <cellStyle name="Input 3 3 2 6 3" xfId="29836"/>
    <cellStyle name="Input 3 3 2 7" xfId="7187"/>
    <cellStyle name="Input 3 3 2 7 2" xfId="19248"/>
    <cellStyle name="Input 3 3 2 7 2 2" xfId="43448"/>
    <cellStyle name="Input 3 3 2 7 3" xfId="31388"/>
    <cellStyle name="Input 3 3 2 8" xfId="6853"/>
    <cellStyle name="Input 3 3 2 8 2" xfId="18954"/>
    <cellStyle name="Input 3 3 2 8 2 2" xfId="43154"/>
    <cellStyle name="Input 3 3 2 8 3" xfId="31054"/>
    <cellStyle name="Input 3 3 2 9" xfId="10865"/>
    <cellStyle name="Input 3 3 2 9 2" xfId="22820"/>
    <cellStyle name="Input 3 3 2 9 2 2" xfId="47020"/>
    <cellStyle name="Input 3 3 2 9 3" xfId="35066"/>
    <cellStyle name="Input 3 3 3" xfId="692"/>
    <cellStyle name="Input 3 3 3 10" xfId="25210"/>
    <cellStyle name="Input 3 3 3 2" xfId="2262"/>
    <cellStyle name="Input 3 3 3 2 2" xfId="4914"/>
    <cellStyle name="Input 3 3 3 2 2 2" xfId="17015"/>
    <cellStyle name="Input 3 3 3 2 2 2 2" xfId="41215"/>
    <cellStyle name="Input 3 3 3 2 2 3" xfId="29115"/>
    <cellStyle name="Input 3 3 3 2 3" xfId="5746"/>
    <cellStyle name="Input 3 3 3 2 3 2" xfId="17847"/>
    <cellStyle name="Input 3 3 3 2 3 2 2" xfId="42047"/>
    <cellStyle name="Input 3 3 3 2 3 3" xfId="29947"/>
    <cellStyle name="Input 3 3 3 2 4" xfId="8888"/>
    <cellStyle name="Input 3 3 3 2 4 2" xfId="20922"/>
    <cellStyle name="Input 3 3 3 2 4 2 2" xfId="45122"/>
    <cellStyle name="Input 3 3 3 2 4 3" xfId="33089"/>
    <cellStyle name="Input 3 3 3 2 5" xfId="10964"/>
    <cellStyle name="Input 3 3 3 2 5 2" xfId="22907"/>
    <cellStyle name="Input 3 3 3 2 5 2 2" xfId="47107"/>
    <cellStyle name="Input 3 3 3 2 5 3" xfId="35165"/>
    <cellStyle name="Input 3 3 3 2 6" xfId="12752"/>
    <cellStyle name="Input 3 3 3 2 6 2" xfId="24474"/>
    <cellStyle name="Input 3 3 3 2 6 2 2" xfId="48674"/>
    <cellStyle name="Input 3 3 3 2 6 3" xfId="36953"/>
    <cellStyle name="Input 3 3 3 2 7" xfId="14319"/>
    <cellStyle name="Input 3 3 3 2 7 2" xfId="38520"/>
    <cellStyle name="Input 3 3 3 2 8" xfId="26544"/>
    <cellStyle name="Input 3 3 3 3" xfId="1676"/>
    <cellStyle name="Input 3 3 3 3 2" xfId="4338"/>
    <cellStyle name="Input 3 3 3 3 2 2" xfId="16439"/>
    <cellStyle name="Input 3 3 3 3 2 2 2" xfId="40639"/>
    <cellStyle name="Input 3 3 3 3 2 3" xfId="28539"/>
    <cellStyle name="Input 3 3 3 3 3" xfId="5799"/>
    <cellStyle name="Input 3 3 3 3 3 2" xfId="17900"/>
    <cellStyle name="Input 3 3 3 3 3 2 2" xfId="42100"/>
    <cellStyle name="Input 3 3 3 3 3 3" xfId="30000"/>
    <cellStyle name="Input 3 3 3 3 4" xfId="8302"/>
    <cellStyle name="Input 3 3 3 3 4 2" xfId="20338"/>
    <cellStyle name="Input 3 3 3 3 4 2 2" xfId="44538"/>
    <cellStyle name="Input 3 3 3 3 4 3" xfId="32503"/>
    <cellStyle name="Input 3 3 3 3 5" xfId="10392"/>
    <cellStyle name="Input 3 3 3 3 5 2" xfId="22355"/>
    <cellStyle name="Input 3 3 3 3 5 2 2" xfId="46555"/>
    <cellStyle name="Input 3 3 3 3 5 3" xfId="34593"/>
    <cellStyle name="Input 3 3 3 3 6" xfId="12200"/>
    <cellStyle name="Input 3 3 3 3 6 2" xfId="23947"/>
    <cellStyle name="Input 3 3 3 3 6 2 2" xfId="48147"/>
    <cellStyle name="Input 3 3 3 3 6 3" xfId="36401"/>
    <cellStyle name="Input 3 3 3 3 7" xfId="13792"/>
    <cellStyle name="Input 3 3 3 3 7 2" xfId="37993"/>
    <cellStyle name="Input 3 3 3 3 8" xfId="25961"/>
    <cellStyle name="Input 3 3 3 4" xfId="3425"/>
    <cellStyle name="Input 3 3 3 4 2" xfId="15527"/>
    <cellStyle name="Input 3 3 3 4 2 2" xfId="39727"/>
    <cellStyle name="Input 3 3 3 4 3" xfId="27627"/>
    <cellStyle name="Input 3 3 3 5" xfId="2987"/>
    <cellStyle name="Input 3 3 3 5 2" xfId="15090"/>
    <cellStyle name="Input 3 3 3 5 2 2" xfId="39290"/>
    <cellStyle name="Input 3 3 3 5 3" xfId="27190"/>
    <cellStyle name="Input 3 3 3 6" xfId="7328"/>
    <cellStyle name="Input 3 3 3 6 2" xfId="19389"/>
    <cellStyle name="Input 3 3 3 6 2 2" xfId="43589"/>
    <cellStyle name="Input 3 3 3 6 3" xfId="31529"/>
    <cellStyle name="Input 3 3 3 7" xfId="9444"/>
    <cellStyle name="Input 3 3 3 7 2" xfId="21478"/>
    <cellStyle name="Input 3 3 3 7 2 2" xfId="45678"/>
    <cellStyle name="Input 3 3 3 7 3" xfId="33645"/>
    <cellStyle name="Input 3 3 3 8" xfId="7063"/>
    <cellStyle name="Input 3 3 3 8 2" xfId="19135"/>
    <cellStyle name="Input 3 3 3 8 2 2" xfId="43335"/>
    <cellStyle name="Input 3 3 3 8 3" xfId="31264"/>
    <cellStyle name="Input 3 3 3 9" xfId="11446"/>
    <cellStyle name="Input 3 3 3 9 2" xfId="35647"/>
    <cellStyle name="Input 3 3 4" xfId="662"/>
    <cellStyle name="Input 3 3 4 10" xfId="25180"/>
    <cellStyle name="Input 3 3 4 2" xfId="2232"/>
    <cellStyle name="Input 3 3 4 2 2" xfId="4884"/>
    <cellStyle name="Input 3 3 4 2 2 2" xfId="16985"/>
    <cellStyle name="Input 3 3 4 2 2 2 2" xfId="41185"/>
    <cellStyle name="Input 3 3 4 2 2 3" xfId="29085"/>
    <cellStyle name="Input 3 3 4 2 3" xfId="5498"/>
    <cellStyle name="Input 3 3 4 2 3 2" xfId="17599"/>
    <cellStyle name="Input 3 3 4 2 3 2 2" xfId="41799"/>
    <cellStyle name="Input 3 3 4 2 3 3" xfId="29699"/>
    <cellStyle name="Input 3 3 4 2 4" xfId="8858"/>
    <cellStyle name="Input 3 3 4 2 4 2" xfId="20892"/>
    <cellStyle name="Input 3 3 4 2 4 2 2" xfId="45092"/>
    <cellStyle name="Input 3 3 4 2 4 3" xfId="33059"/>
    <cellStyle name="Input 3 3 4 2 5" xfId="10934"/>
    <cellStyle name="Input 3 3 4 2 5 2" xfId="22877"/>
    <cellStyle name="Input 3 3 4 2 5 2 2" xfId="47077"/>
    <cellStyle name="Input 3 3 4 2 5 3" xfId="35135"/>
    <cellStyle name="Input 3 3 4 2 6" xfId="12722"/>
    <cellStyle name="Input 3 3 4 2 6 2" xfId="24444"/>
    <cellStyle name="Input 3 3 4 2 6 2 2" xfId="48644"/>
    <cellStyle name="Input 3 3 4 2 6 3" xfId="36923"/>
    <cellStyle name="Input 3 3 4 2 7" xfId="14289"/>
    <cellStyle name="Input 3 3 4 2 7 2" xfId="38490"/>
    <cellStyle name="Input 3 3 4 2 8" xfId="26514"/>
    <cellStyle name="Input 3 3 4 3" xfId="1646"/>
    <cellStyle name="Input 3 3 4 3 2" xfId="4308"/>
    <cellStyle name="Input 3 3 4 3 2 2" xfId="16409"/>
    <cellStyle name="Input 3 3 4 3 2 2 2" xfId="40609"/>
    <cellStyle name="Input 3 3 4 3 2 3" xfId="28509"/>
    <cellStyle name="Input 3 3 4 3 3" xfId="5425"/>
    <cellStyle name="Input 3 3 4 3 3 2" xfId="17526"/>
    <cellStyle name="Input 3 3 4 3 3 2 2" xfId="41726"/>
    <cellStyle name="Input 3 3 4 3 3 3" xfId="29626"/>
    <cellStyle name="Input 3 3 4 3 4" xfId="8272"/>
    <cellStyle name="Input 3 3 4 3 4 2" xfId="20308"/>
    <cellStyle name="Input 3 3 4 3 4 2 2" xfId="44508"/>
    <cellStyle name="Input 3 3 4 3 4 3" xfId="32473"/>
    <cellStyle name="Input 3 3 4 3 5" xfId="10362"/>
    <cellStyle name="Input 3 3 4 3 5 2" xfId="22325"/>
    <cellStyle name="Input 3 3 4 3 5 2 2" xfId="46525"/>
    <cellStyle name="Input 3 3 4 3 5 3" xfId="34563"/>
    <cellStyle name="Input 3 3 4 3 6" xfId="12170"/>
    <cellStyle name="Input 3 3 4 3 6 2" xfId="23917"/>
    <cellStyle name="Input 3 3 4 3 6 2 2" xfId="48117"/>
    <cellStyle name="Input 3 3 4 3 6 3" xfId="36371"/>
    <cellStyle name="Input 3 3 4 3 7" xfId="13762"/>
    <cellStyle name="Input 3 3 4 3 7 2" xfId="37963"/>
    <cellStyle name="Input 3 3 4 3 8" xfId="25931"/>
    <cellStyle name="Input 3 3 4 4" xfId="3395"/>
    <cellStyle name="Input 3 3 4 4 2" xfId="15497"/>
    <cellStyle name="Input 3 3 4 4 2 2" xfId="39697"/>
    <cellStyle name="Input 3 3 4 4 3" xfId="27597"/>
    <cellStyle name="Input 3 3 4 5" xfId="6027"/>
    <cellStyle name="Input 3 3 4 5 2" xfId="18128"/>
    <cellStyle name="Input 3 3 4 5 2 2" xfId="42328"/>
    <cellStyle name="Input 3 3 4 5 3" xfId="30228"/>
    <cellStyle name="Input 3 3 4 6" xfId="7298"/>
    <cellStyle name="Input 3 3 4 6 2" xfId="19359"/>
    <cellStyle name="Input 3 3 4 6 2 2" xfId="43559"/>
    <cellStyle name="Input 3 3 4 6 3" xfId="31499"/>
    <cellStyle name="Input 3 3 4 7" xfId="9414"/>
    <cellStyle name="Input 3 3 4 7 2" xfId="21448"/>
    <cellStyle name="Input 3 3 4 7 2 2" xfId="45648"/>
    <cellStyle name="Input 3 3 4 7 3" xfId="33615"/>
    <cellStyle name="Input 3 3 4 8" xfId="10190"/>
    <cellStyle name="Input 3 3 4 8 2" xfId="22200"/>
    <cellStyle name="Input 3 3 4 8 2 2" xfId="46400"/>
    <cellStyle name="Input 3 3 4 8 3" xfId="34391"/>
    <cellStyle name="Input 3 3 4 9" xfId="12045"/>
    <cellStyle name="Input 3 3 4 9 2" xfId="36246"/>
    <cellStyle name="Input 3 3 5" xfId="976"/>
    <cellStyle name="Input 3 3 5 10" xfId="25494"/>
    <cellStyle name="Input 3 3 5 2" xfId="2534"/>
    <cellStyle name="Input 3 3 5 2 2" xfId="5183"/>
    <cellStyle name="Input 3 3 5 2 2 2" xfId="17284"/>
    <cellStyle name="Input 3 3 5 2 2 2 2" xfId="41484"/>
    <cellStyle name="Input 3 3 5 2 2 3" xfId="29384"/>
    <cellStyle name="Input 3 3 5 2 3" xfId="4116"/>
    <cellStyle name="Input 3 3 5 2 3 2" xfId="16218"/>
    <cellStyle name="Input 3 3 5 2 3 2 2" xfId="40418"/>
    <cellStyle name="Input 3 3 5 2 3 3" xfId="28318"/>
    <cellStyle name="Input 3 3 5 2 4" xfId="9160"/>
    <cellStyle name="Input 3 3 5 2 4 2" xfId="21194"/>
    <cellStyle name="Input 3 3 5 2 4 2 2" xfId="45394"/>
    <cellStyle name="Input 3 3 5 2 4 3" xfId="33361"/>
    <cellStyle name="Input 3 3 5 2 5" xfId="11236"/>
    <cellStyle name="Input 3 3 5 2 5 2" xfId="23179"/>
    <cellStyle name="Input 3 3 5 2 5 2 2" xfId="47379"/>
    <cellStyle name="Input 3 3 5 2 5 3" xfId="35437"/>
    <cellStyle name="Input 3 3 5 2 6" xfId="13024"/>
    <cellStyle name="Input 3 3 5 2 6 2" xfId="24746"/>
    <cellStyle name="Input 3 3 5 2 6 2 2" xfId="48946"/>
    <cellStyle name="Input 3 3 5 2 6 3" xfId="37225"/>
    <cellStyle name="Input 3 3 5 2 7" xfId="14591"/>
    <cellStyle name="Input 3 3 5 2 7 2" xfId="38792"/>
    <cellStyle name="Input 3 3 5 2 8" xfId="26816"/>
    <cellStyle name="Input 3 3 5 3" xfId="1948"/>
    <cellStyle name="Input 3 3 5 3 2" xfId="4607"/>
    <cellStyle name="Input 3 3 5 3 2 2" xfId="16708"/>
    <cellStyle name="Input 3 3 5 3 2 2 2" xfId="40908"/>
    <cellStyle name="Input 3 3 5 3 2 3" xfId="28808"/>
    <cellStyle name="Input 3 3 5 3 3" xfId="5863"/>
    <cellStyle name="Input 3 3 5 3 3 2" xfId="17964"/>
    <cellStyle name="Input 3 3 5 3 3 2 2" xfId="42164"/>
    <cellStyle name="Input 3 3 5 3 3 3" xfId="30064"/>
    <cellStyle name="Input 3 3 5 3 4" xfId="8574"/>
    <cellStyle name="Input 3 3 5 3 4 2" xfId="20610"/>
    <cellStyle name="Input 3 3 5 3 4 2 2" xfId="44810"/>
    <cellStyle name="Input 3 3 5 3 4 3" xfId="32775"/>
    <cellStyle name="Input 3 3 5 3 5" xfId="10664"/>
    <cellStyle name="Input 3 3 5 3 5 2" xfId="22627"/>
    <cellStyle name="Input 3 3 5 3 5 2 2" xfId="46827"/>
    <cellStyle name="Input 3 3 5 3 5 3" xfId="34865"/>
    <cellStyle name="Input 3 3 5 3 6" xfId="12472"/>
    <cellStyle name="Input 3 3 5 3 6 2" xfId="24219"/>
    <cellStyle name="Input 3 3 5 3 6 2 2" xfId="48419"/>
    <cellStyle name="Input 3 3 5 3 6 3" xfId="36673"/>
    <cellStyle name="Input 3 3 5 3 7" xfId="14064"/>
    <cellStyle name="Input 3 3 5 3 7 2" xfId="38265"/>
    <cellStyle name="Input 3 3 5 3 8" xfId="26233"/>
    <cellStyle name="Input 3 3 5 4" xfId="3703"/>
    <cellStyle name="Input 3 3 5 4 2" xfId="15805"/>
    <cellStyle name="Input 3 3 5 4 2 2" xfId="40005"/>
    <cellStyle name="Input 3 3 5 4 3" xfId="27905"/>
    <cellStyle name="Input 3 3 5 5" xfId="5703"/>
    <cellStyle name="Input 3 3 5 5 2" xfId="17804"/>
    <cellStyle name="Input 3 3 5 5 2 2" xfId="42004"/>
    <cellStyle name="Input 3 3 5 5 3" xfId="29904"/>
    <cellStyle name="Input 3 3 5 6" xfId="7612"/>
    <cellStyle name="Input 3 3 5 6 2" xfId="19673"/>
    <cellStyle name="Input 3 3 5 6 2 2" xfId="43873"/>
    <cellStyle name="Input 3 3 5 6 3" xfId="31813"/>
    <cellStyle name="Input 3 3 5 7" xfId="9728"/>
    <cellStyle name="Input 3 3 5 7 2" xfId="21762"/>
    <cellStyle name="Input 3 3 5 7 2 2" xfId="45962"/>
    <cellStyle name="Input 3 3 5 7 3" xfId="33929"/>
    <cellStyle name="Input 3 3 5 8" xfId="11607"/>
    <cellStyle name="Input 3 3 5 8 2" xfId="23536"/>
    <cellStyle name="Input 3 3 5 8 2 2" xfId="47736"/>
    <cellStyle name="Input 3 3 5 8 3" xfId="35808"/>
    <cellStyle name="Input 3 3 5 9" xfId="13381"/>
    <cellStyle name="Input 3 3 5 9 2" xfId="37582"/>
    <cellStyle name="Input 3 3 6" xfId="940"/>
    <cellStyle name="Input 3 3 6 2" xfId="3668"/>
    <cellStyle name="Input 3 3 6 2 2" xfId="15770"/>
    <cellStyle name="Input 3 3 6 2 2 2" xfId="39970"/>
    <cellStyle name="Input 3 3 6 2 3" xfId="27870"/>
    <cellStyle name="Input 3 3 6 3" xfId="5477"/>
    <cellStyle name="Input 3 3 6 3 2" xfId="17578"/>
    <cellStyle name="Input 3 3 6 3 2 2" xfId="41778"/>
    <cellStyle name="Input 3 3 6 3 3" xfId="29678"/>
    <cellStyle name="Input 3 3 6 4" xfId="7576"/>
    <cellStyle name="Input 3 3 6 4 2" xfId="19637"/>
    <cellStyle name="Input 3 3 6 4 2 2" xfId="43837"/>
    <cellStyle name="Input 3 3 6 4 3" xfId="31777"/>
    <cellStyle name="Input 3 3 6 5" xfId="9692"/>
    <cellStyle name="Input 3 3 6 5 2" xfId="21726"/>
    <cellStyle name="Input 3 3 6 5 2 2" xfId="45926"/>
    <cellStyle name="Input 3 3 6 5 3" xfId="33893"/>
    <cellStyle name="Input 3 3 6 6" xfId="11571"/>
    <cellStyle name="Input 3 3 6 6 2" xfId="23500"/>
    <cellStyle name="Input 3 3 6 6 2 2" xfId="47700"/>
    <cellStyle name="Input 3 3 6 6 3" xfId="35772"/>
    <cellStyle name="Input 3 3 6 7" xfId="13345"/>
    <cellStyle name="Input 3 3 6 7 2" xfId="37546"/>
    <cellStyle name="Input 3 3 6 8" xfId="25458"/>
    <cellStyle name="Input 3 3 7" xfId="3146"/>
    <cellStyle name="Input 3 3 7 2" xfId="15248"/>
    <cellStyle name="Input 3 3 7 2 2" xfId="39448"/>
    <cellStyle name="Input 3 3 7 3" xfId="27348"/>
    <cellStyle name="Input 3 3 8" xfId="6255"/>
    <cellStyle name="Input 3 3 8 2" xfId="18356"/>
    <cellStyle name="Input 3 3 8 2 2" xfId="42556"/>
    <cellStyle name="Input 3 3 8 3" xfId="30456"/>
    <cellStyle name="Input 3 3 9" xfId="7030"/>
    <cellStyle name="Input 3 3 9 2" xfId="19111"/>
    <cellStyle name="Input 3 3 9 2 2" xfId="43311"/>
    <cellStyle name="Input 3 3 9 3" xfId="31231"/>
    <cellStyle name="Input 3 4" xfId="514"/>
    <cellStyle name="Input 3 4 10" xfId="25032"/>
    <cellStyle name="Input 3 4 2" xfId="613"/>
    <cellStyle name="Input 3 4 2 10" xfId="7039"/>
    <cellStyle name="Input 3 4 2 10 2" xfId="31240"/>
    <cellStyle name="Input 3 4 2 11" xfId="25131"/>
    <cellStyle name="Input 3 4 2 2" xfId="914"/>
    <cellStyle name="Input 3 4 2 2 10" xfId="25432"/>
    <cellStyle name="Input 3 4 2 2 2" xfId="2484"/>
    <cellStyle name="Input 3 4 2 2 2 2" xfId="5134"/>
    <cellStyle name="Input 3 4 2 2 2 2 2" xfId="17235"/>
    <cellStyle name="Input 3 4 2 2 2 2 2 2" xfId="41435"/>
    <cellStyle name="Input 3 4 2 2 2 2 3" xfId="29335"/>
    <cellStyle name="Input 3 4 2 2 2 3" xfId="6203"/>
    <cellStyle name="Input 3 4 2 2 2 3 2" xfId="18304"/>
    <cellStyle name="Input 3 4 2 2 2 3 2 2" xfId="42504"/>
    <cellStyle name="Input 3 4 2 2 2 3 3" xfId="30404"/>
    <cellStyle name="Input 3 4 2 2 2 4" xfId="9110"/>
    <cellStyle name="Input 3 4 2 2 2 4 2" xfId="21144"/>
    <cellStyle name="Input 3 4 2 2 2 4 2 2" xfId="45344"/>
    <cellStyle name="Input 3 4 2 2 2 4 3" xfId="33311"/>
    <cellStyle name="Input 3 4 2 2 2 5" xfId="11186"/>
    <cellStyle name="Input 3 4 2 2 2 5 2" xfId="23129"/>
    <cellStyle name="Input 3 4 2 2 2 5 2 2" xfId="47329"/>
    <cellStyle name="Input 3 4 2 2 2 5 3" xfId="35387"/>
    <cellStyle name="Input 3 4 2 2 2 6" xfId="12974"/>
    <cellStyle name="Input 3 4 2 2 2 6 2" xfId="24696"/>
    <cellStyle name="Input 3 4 2 2 2 6 2 2" xfId="48896"/>
    <cellStyle name="Input 3 4 2 2 2 6 3" xfId="37175"/>
    <cellStyle name="Input 3 4 2 2 2 7" xfId="14541"/>
    <cellStyle name="Input 3 4 2 2 2 7 2" xfId="38742"/>
    <cellStyle name="Input 3 4 2 2 2 8" xfId="26766"/>
    <cellStyle name="Input 3 4 2 2 3" xfId="1898"/>
    <cellStyle name="Input 3 4 2 2 3 2" xfId="4558"/>
    <cellStyle name="Input 3 4 2 2 3 2 2" xfId="16659"/>
    <cellStyle name="Input 3 4 2 2 3 2 2 2" xfId="40859"/>
    <cellStyle name="Input 3 4 2 2 3 2 3" xfId="28759"/>
    <cellStyle name="Input 3 4 2 2 3 3" xfId="4166"/>
    <cellStyle name="Input 3 4 2 2 3 3 2" xfId="16268"/>
    <cellStyle name="Input 3 4 2 2 3 3 2 2" xfId="40468"/>
    <cellStyle name="Input 3 4 2 2 3 3 3" xfId="28368"/>
    <cellStyle name="Input 3 4 2 2 3 4" xfId="8524"/>
    <cellStyle name="Input 3 4 2 2 3 4 2" xfId="20560"/>
    <cellStyle name="Input 3 4 2 2 3 4 2 2" xfId="44760"/>
    <cellStyle name="Input 3 4 2 2 3 4 3" xfId="32725"/>
    <cellStyle name="Input 3 4 2 2 3 5" xfId="10614"/>
    <cellStyle name="Input 3 4 2 2 3 5 2" xfId="22577"/>
    <cellStyle name="Input 3 4 2 2 3 5 2 2" xfId="46777"/>
    <cellStyle name="Input 3 4 2 2 3 5 3" xfId="34815"/>
    <cellStyle name="Input 3 4 2 2 3 6" xfId="12422"/>
    <cellStyle name="Input 3 4 2 2 3 6 2" xfId="24169"/>
    <cellStyle name="Input 3 4 2 2 3 6 2 2" xfId="48369"/>
    <cellStyle name="Input 3 4 2 2 3 6 3" xfId="36623"/>
    <cellStyle name="Input 3 4 2 2 3 7" xfId="14014"/>
    <cellStyle name="Input 3 4 2 2 3 7 2" xfId="38215"/>
    <cellStyle name="Input 3 4 2 2 3 8" xfId="26183"/>
    <cellStyle name="Input 3 4 2 2 4" xfId="3643"/>
    <cellStyle name="Input 3 4 2 2 4 2" xfId="15745"/>
    <cellStyle name="Input 3 4 2 2 4 2 2" xfId="39945"/>
    <cellStyle name="Input 3 4 2 2 4 3" xfId="27845"/>
    <cellStyle name="Input 3 4 2 2 5" xfId="6219"/>
    <cellStyle name="Input 3 4 2 2 5 2" xfId="18320"/>
    <cellStyle name="Input 3 4 2 2 5 2 2" xfId="42520"/>
    <cellStyle name="Input 3 4 2 2 5 3" xfId="30420"/>
    <cellStyle name="Input 3 4 2 2 6" xfId="7550"/>
    <cellStyle name="Input 3 4 2 2 6 2" xfId="19611"/>
    <cellStyle name="Input 3 4 2 2 6 2 2" xfId="43811"/>
    <cellStyle name="Input 3 4 2 2 6 3" xfId="31751"/>
    <cellStyle name="Input 3 4 2 2 7" xfId="9666"/>
    <cellStyle name="Input 3 4 2 2 7 2" xfId="21700"/>
    <cellStyle name="Input 3 4 2 2 7 2 2" xfId="45900"/>
    <cellStyle name="Input 3 4 2 2 7 3" xfId="33867"/>
    <cellStyle name="Input 3 4 2 2 8" xfId="11545"/>
    <cellStyle name="Input 3 4 2 2 8 2" xfId="23474"/>
    <cellStyle name="Input 3 4 2 2 8 2 2" xfId="47674"/>
    <cellStyle name="Input 3 4 2 2 8 3" xfId="35746"/>
    <cellStyle name="Input 3 4 2 2 9" xfId="13319"/>
    <cellStyle name="Input 3 4 2 2 9 2" xfId="37520"/>
    <cellStyle name="Input 3 4 2 3" xfId="1137"/>
    <cellStyle name="Input 3 4 2 3 10" xfId="25655"/>
    <cellStyle name="Input 3 4 2 3 2" xfId="2695"/>
    <cellStyle name="Input 3 4 2 3 2 2" xfId="5341"/>
    <cellStyle name="Input 3 4 2 3 2 2 2" xfId="17442"/>
    <cellStyle name="Input 3 4 2 3 2 2 2 2" xfId="41642"/>
    <cellStyle name="Input 3 4 2 3 2 2 3" xfId="29542"/>
    <cellStyle name="Input 3 4 2 3 2 3" xfId="4212"/>
    <cellStyle name="Input 3 4 2 3 2 3 2" xfId="16314"/>
    <cellStyle name="Input 3 4 2 3 2 3 2 2" xfId="40514"/>
    <cellStyle name="Input 3 4 2 3 2 3 3" xfId="28414"/>
    <cellStyle name="Input 3 4 2 3 2 4" xfId="9321"/>
    <cellStyle name="Input 3 4 2 3 2 4 2" xfId="21355"/>
    <cellStyle name="Input 3 4 2 3 2 4 2 2" xfId="45555"/>
    <cellStyle name="Input 3 4 2 3 2 4 3" xfId="33522"/>
    <cellStyle name="Input 3 4 2 3 2 5" xfId="11397"/>
    <cellStyle name="Input 3 4 2 3 2 5 2" xfId="23340"/>
    <cellStyle name="Input 3 4 2 3 2 5 2 2" xfId="47540"/>
    <cellStyle name="Input 3 4 2 3 2 5 3" xfId="35598"/>
    <cellStyle name="Input 3 4 2 3 2 6" xfId="13185"/>
    <cellStyle name="Input 3 4 2 3 2 6 2" xfId="24907"/>
    <cellStyle name="Input 3 4 2 3 2 6 2 2" xfId="49107"/>
    <cellStyle name="Input 3 4 2 3 2 6 3" xfId="37386"/>
    <cellStyle name="Input 3 4 2 3 2 7" xfId="14752"/>
    <cellStyle name="Input 3 4 2 3 2 7 2" xfId="38953"/>
    <cellStyle name="Input 3 4 2 3 2 8" xfId="26977"/>
    <cellStyle name="Input 3 4 2 3 3" xfId="2109"/>
    <cellStyle name="Input 3 4 2 3 3 2" xfId="4766"/>
    <cellStyle name="Input 3 4 2 3 3 2 2" xfId="16867"/>
    <cellStyle name="Input 3 4 2 3 3 2 2 2" xfId="41067"/>
    <cellStyle name="Input 3 4 2 3 3 2 3" xfId="28967"/>
    <cellStyle name="Input 3 4 2 3 3 3" xfId="2982"/>
    <cellStyle name="Input 3 4 2 3 3 3 2" xfId="15085"/>
    <cellStyle name="Input 3 4 2 3 3 3 2 2" xfId="39285"/>
    <cellStyle name="Input 3 4 2 3 3 3 3" xfId="27185"/>
    <cellStyle name="Input 3 4 2 3 3 4" xfId="8735"/>
    <cellStyle name="Input 3 4 2 3 3 4 2" xfId="20771"/>
    <cellStyle name="Input 3 4 2 3 3 4 2 2" xfId="44971"/>
    <cellStyle name="Input 3 4 2 3 3 4 3" xfId="32936"/>
    <cellStyle name="Input 3 4 2 3 3 5" xfId="10825"/>
    <cellStyle name="Input 3 4 2 3 3 5 2" xfId="22788"/>
    <cellStyle name="Input 3 4 2 3 3 5 2 2" xfId="46988"/>
    <cellStyle name="Input 3 4 2 3 3 5 3" xfId="35026"/>
    <cellStyle name="Input 3 4 2 3 3 6" xfId="12633"/>
    <cellStyle name="Input 3 4 2 3 3 6 2" xfId="24380"/>
    <cellStyle name="Input 3 4 2 3 3 6 2 2" xfId="48580"/>
    <cellStyle name="Input 3 4 2 3 3 6 3" xfId="36834"/>
    <cellStyle name="Input 3 4 2 3 3 7" xfId="14225"/>
    <cellStyle name="Input 3 4 2 3 3 7 2" xfId="38426"/>
    <cellStyle name="Input 3 4 2 3 3 8" xfId="26394"/>
    <cellStyle name="Input 3 4 2 3 4" xfId="3862"/>
    <cellStyle name="Input 3 4 2 3 4 2" xfId="15964"/>
    <cellStyle name="Input 3 4 2 3 4 2 2" xfId="40164"/>
    <cellStyle name="Input 3 4 2 3 4 3" xfId="28064"/>
    <cellStyle name="Input 3 4 2 3 5" xfId="6087"/>
    <cellStyle name="Input 3 4 2 3 5 2" xfId="18188"/>
    <cellStyle name="Input 3 4 2 3 5 2 2" xfId="42388"/>
    <cellStyle name="Input 3 4 2 3 5 3" xfId="30288"/>
    <cellStyle name="Input 3 4 2 3 6" xfId="7773"/>
    <cellStyle name="Input 3 4 2 3 6 2" xfId="19834"/>
    <cellStyle name="Input 3 4 2 3 6 2 2" xfId="44034"/>
    <cellStyle name="Input 3 4 2 3 6 3" xfId="31974"/>
    <cellStyle name="Input 3 4 2 3 7" xfId="9889"/>
    <cellStyle name="Input 3 4 2 3 7 2" xfId="21923"/>
    <cellStyle name="Input 3 4 2 3 7 2 2" xfId="46123"/>
    <cellStyle name="Input 3 4 2 3 7 3" xfId="34090"/>
    <cellStyle name="Input 3 4 2 3 8" xfId="11768"/>
    <cellStyle name="Input 3 4 2 3 8 2" xfId="23697"/>
    <cellStyle name="Input 3 4 2 3 8 2 2" xfId="47897"/>
    <cellStyle name="Input 3 4 2 3 8 3" xfId="35969"/>
    <cellStyle name="Input 3 4 2 3 9" xfId="13542"/>
    <cellStyle name="Input 3 4 2 3 9 2" xfId="37743"/>
    <cellStyle name="Input 3 4 2 4" xfId="1263"/>
    <cellStyle name="Input 3 4 2 4 2" xfId="3988"/>
    <cellStyle name="Input 3 4 2 4 2 2" xfId="16090"/>
    <cellStyle name="Input 3 4 2 4 2 2 2" xfId="40290"/>
    <cellStyle name="Input 3 4 2 4 2 3" xfId="28190"/>
    <cellStyle name="Input 3 4 2 4 3" xfId="2968"/>
    <cellStyle name="Input 3 4 2 4 3 2" xfId="15073"/>
    <cellStyle name="Input 3 4 2 4 3 2 2" xfId="39273"/>
    <cellStyle name="Input 3 4 2 4 3 3" xfId="27173"/>
    <cellStyle name="Input 3 4 2 4 4" xfId="7899"/>
    <cellStyle name="Input 3 4 2 4 4 2" xfId="19960"/>
    <cellStyle name="Input 3 4 2 4 4 2 2" xfId="44160"/>
    <cellStyle name="Input 3 4 2 4 4 3" xfId="32100"/>
    <cellStyle name="Input 3 4 2 4 5" xfId="10015"/>
    <cellStyle name="Input 3 4 2 4 5 2" xfId="22049"/>
    <cellStyle name="Input 3 4 2 4 5 2 2" xfId="46249"/>
    <cellStyle name="Input 3 4 2 4 5 3" xfId="34216"/>
    <cellStyle name="Input 3 4 2 4 6" xfId="11894"/>
    <cellStyle name="Input 3 4 2 4 6 2" xfId="23823"/>
    <cellStyle name="Input 3 4 2 4 6 2 2" xfId="48023"/>
    <cellStyle name="Input 3 4 2 4 6 3" xfId="36095"/>
    <cellStyle name="Input 3 4 2 4 7" xfId="13668"/>
    <cellStyle name="Input 3 4 2 4 7 2" xfId="37869"/>
    <cellStyle name="Input 3 4 2 4 8" xfId="25781"/>
    <cellStyle name="Input 3 4 2 5" xfId="3348"/>
    <cellStyle name="Input 3 4 2 5 2" xfId="15450"/>
    <cellStyle name="Input 3 4 2 5 2 2" xfId="39650"/>
    <cellStyle name="Input 3 4 2 5 3" xfId="27550"/>
    <cellStyle name="Input 3 4 2 6" xfId="5537"/>
    <cellStyle name="Input 3 4 2 6 2" xfId="17638"/>
    <cellStyle name="Input 3 4 2 6 2 2" xfId="41838"/>
    <cellStyle name="Input 3 4 2 6 3" xfId="29738"/>
    <cellStyle name="Input 3 4 2 7" xfId="7249"/>
    <cellStyle name="Input 3 4 2 7 2" xfId="19310"/>
    <cellStyle name="Input 3 4 2 7 2 2" xfId="43510"/>
    <cellStyle name="Input 3 4 2 7 3" xfId="31450"/>
    <cellStyle name="Input 3 4 2 8" xfId="7927"/>
    <cellStyle name="Input 3 4 2 8 2" xfId="19988"/>
    <cellStyle name="Input 3 4 2 8 2 2" xfId="44188"/>
    <cellStyle name="Input 3 4 2 8 3" xfId="32128"/>
    <cellStyle name="Input 3 4 2 9" xfId="6879"/>
    <cellStyle name="Input 3 4 2 9 2" xfId="18979"/>
    <cellStyle name="Input 3 4 2 9 2 2" xfId="43179"/>
    <cellStyle name="Input 3 4 2 9 3" xfId="31080"/>
    <cellStyle name="Input 3 4 3" xfId="1038"/>
    <cellStyle name="Input 3 4 3 10" xfId="25556"/>
    <cellStyle name="Input 3 4 3 2" xfId="2596"/>
    <cellStyle name="Input 3 4 3 2 2" xfId="5244"/>
    <cellStyle name="Input 3 4 3 2 2 2" xfId="17345"/>
    <cellStyle name="Input 3 4 3 2 2 2 2" xfId="41545"/>
    <cellStyle name="Input 3 4 3 2 2 3" xfId="29445"/>
    <cellStyle name="Input 3 4 3 2 3" xfId="4273"/>
    <cellStyle name="Input 3 4 3 2 3 2" xfId="16374"/>
    <cellStyle name="Input 3 4 3 2 3 2 2" xfId="40574"/>
    <cellStyle name="Input 3 4 3 2 3 3" xfId="28474"/>
    <cellStyle name="Input 3 4 3 2 4" xfId="9222"/>
    <cellStyle name="Input 3 4 3 2 4 2" xfId="21256"/>
    <cellStyle name="Input 3 4 3 2 4 2 2" xfId="45456"/>
    <cellStyle name="Input 3 4 3 2 4 3" xfId="33423"/>
    <cellStyle name="Input 3 4 3 2 5" xfId="11298"/>
    <cellStyle name="Input 3 4 3 2 5 2" xfId="23241"/>
    <cellStyle name="Input 3 4 3 2 5 2 2" xfId="47441"/>
    <cellStyle name="Input 3 4 3 2 5 3" xfId="35499"/>
    <cellStyle name="Input 3 4 3 2 6" xfId="13086"/>
    <cellStyle name="Input 3 4 3 2 6 2" xfId="24808"/>
    <cellStyle name="Input 3 4 3 2 6 2 2" xfId="49008"/>
    <cellStyle name="Input 3 4 3 2 6 3" xfId="37287"/>
    <cellStyle name="Input 3 4 3 2 7" xfId="14653"/>
    <cellStyle name="Input 3 4 3 2 7 2" xfId="38854"/>
    <cellStyle name="Input 3 4 3 2 8" xfId="26878"/>
    <cellStyle name="Input 3 4 3 3" xfId="2010"/>
    <cellStyle name="Input 3 4 3 3 2" xfId="4669"/>
    <cellStyle name="Input 3 4 3 3 2 2" xfId="16770"/>
    <cellStyle name="Input 3 4 3 3 2 2 2" xfId="40970"/>
    <cellStyle name="Input 3 4 3 3 2 3" xfId="28870"/>
    <cellStyle name="Input 3 4 3 3 3" xfId="3326"/>
    <cellStyle name="Input 3 4 3 3 3 2" xfId="15428"/>
    <cellStyle name="Input 3 4 3 3 3 2 2" xfId="39628"/>
    <cellStyle name="Input 3 4 3 3 3 3" xfId="27528"/>
    <cellStyle name="Input 3 4 3 3 4" xfId="8636"/>
    <cellStyle name="Input 3 4 3 3 4 2" xfId="20672"/>
    <cellStyle name="Input 3 4 3 3 4 2 2" xfId="44872"/>
    <cellStyle name="Input 3 4 3 3 4 3" xfId="32837"/>
    <cellStyle name="Input 3 4 3 3 5" xfId="10726"/>
    <cellStyle name="Input 3 4 3 3 5 2" xfId="22689"/>
    <cellStyle name="Input 3 4 3 3 5 2 2" xfId="46889"/>
    <cellStyle name="Input 3 4 3 3 5 3" xfId="34927"/>
    <cellStyle name="Input 3 4 3 3 6" xfId="12534"/>
    <cellStyle name="Input 3 4 3 3 6 2" xfId="24281"/>
    <cellStyle name="Input 3 4 3 3 6 2 2" xfId="48481"/>
    <cellStyle name="Input 3 4 3 3 6 3" xfId="36735"/>
    <cellStyle name="Input 3 4 3 3 7" xfId="14126"/>
    <cellStyle name="Input 3 4 3 3 7 2" xfId="38327"/>
    <cellStyle name="Input 3 4 3 3 8" xfId="26295"/>
    <cellStyle name="Input 3 4 3 4" xfId="3764"/>
    <cellStyle name="Input 3 4 3 4 2" xfId="15866"/>
    <cellStyle name="Input 3 4 3 4 2 2" xfId="40066"/>
    <cellStyle name="Input 3 4 3 4 3" xfId="27966"/>
    <cellStyle name="Input 3 4 3 5" xfId="6481"/>
    <cellStyle name="Input 3 4 3 5 2" xfId="18582"/>
    <cellStyle name="Input 3 4 3 5 2 2" xfId="42782"/>
    <cellStyle name="Input 3 4 3 5 3" xfId="30682"/>
    <cellStyle name="Input 3 4 3 6" xfId="7674"/>
    <cellStyle name="Input 3 4 3 6 2" xfId="19735"/>
    <cellStyle name="Input 3 4 3 6 2 2" xfId="43935"/>
    <cellStyle name="Input 3 4 3 6 3" xfId="31875"/>
    <cellStyle name="Input 3 4 3 7" xfId="9790"/>
    <cellStyle name="Input 3 4 3 7 2" xfId="21824"/>
    <cellStyle name="Input 3 4 3 7 2 2" xfId="46024"/>
    <cellStyle name="Input 3 4 3 7 3" xfId="33991"/>
    <cellStyle name="Input 3 4 3 8" xfId="11669"/>
    <cellStyle name="Input 3 4 3 8 2" xfId="23598"/>
    <cellStyle name="Input 3 4 3 8 2 2" xfId="47798"/>
    <cellStyle name="Input 3 4 3 8 3" xfId="35870"/>
    <cellStyle name="Input 3 4 3 9" xfId="13443"/>
    <cellStyle name="Input 3 4 3 9 2" xfId="37644"/>
    <cellStyle name="Input 3 4 4" xfId="3251"/>
    <cellStyle name="Input 3 4 4 2" xfId="15353"/>
    <cellStyle name="Input 3 4 4 2 2" xfId="39553"/>
    <cellStyle name="Input 3 4 4 3" xfId="27453"/>
    <cellStyle name="Input 3 4 5" xfId="5423"/>
    <cellStyle name="Input 3 4 5 2" xfId="17524"/>
    <cellStyle name="Input 3 4 5 2 2" xfId="41724"/>
    <cellStyle name="Input 3 4 5 3" xfId="29624"/>
    <cellStyle name="Input 3 4 6" xfId="7150"/>
    <cellStyle name="Input 3 4 6 2" xfId="19211"/>
    <cellStyle name="Input 3 4 6 2 2" xfId="43411"/>
    <cellStyle name="Input 3 4 6 3" xfId="31351"/>
    <cellStyle name="Input 3 4 7" xfId="6994"/>
    <cellStyle name="Input 3 4 7 2" xfId="19077"/>
    <cellStyle name="Input 3 4 7 2 2" xfId="43277"/>
    <cellStyle name="Input 3 4 7 3" xfId="31195"/>
    <cellStyle name="Input 3 4 8" xfId="10202"/>
    <cellStyle name="Input 3 4 8 2" xfId="22212"/>
    <cellStyle name="Input 3 4 8 2 2" xfId="46412"/>
    <cellStyle name="Input 3 4 8 3" xfId="34403"/>
    <cellStyle name="Input 3 4 9" xfId="12057"/>
    <cellStyle name="Input 3 4 9 2" xfId="36258"/>
    <cellStyle name="Input 3 5" xfId="539"/>
    <cellStyle name="Input 3 5 10" xfId="10860"/>
    <cellStyle name="Input 3 5 10 2" xfId="22816"/>
    <cellStyle name="Input 3 5 10 2 2" xfId="47016"/>
    <cellStyle name="Input 3 5 10 3" xfId="35061"/>
    <cellStyle name="Input 3 5 11" xfId="12661"/>
    <cellStyle name="Input 3 5 11 2" xfId="36862"/>
    <cellStyle name="Input 3 5 12" xfId="25057"/>
    <cellStyle name="Input 3 5 2" xfId="756"/>
    <cellStyle name="Input 3 5 2 10" xfId="25274"/>
    <cellStyle name="Input 3 5 2 2" xfId="2326"/>
    <cellStyle name="Input 3 5 2 2 2" xfId="4977"/>
    <cellStyle name="Input 3 5 2 2 2 2" xfId="17078"/>
    <cellStyle name="Input 3 5 2 2 2 2 2" xfId="41278"/>
    <cellStyle name="Input 3 5 2 2 2 3" xfId="29178"/>
    <cellStyle name="Input 3 5 2 2 3" xfId="6801"/>
    <cellStyle name="Input 3 5 2 2 3 2" xfId="18902"/>
    <cellStyle name="Input 3 5 2 2 3 2 2" xfId="43102"/>
    <cellStyle name="Input 3 5 2 2 3 3" xfId="31002"/>
    <cellStyle name="Input 3 5 2 2 4" xfId="8952"/>
    <cellStyle name="Input 3 5 2 2 4 2" xfId="20986"/>
    <cellStyle name="Input 3 5 2 2 4 2 2" xfId="45186"/>
    <cellStyle name="Input 3 5 2 2 4 3" xfId="33153"/>
    <cellStyle name="Input 3 5 2 2 5" xfId="11028"/>
    <cellStyle name="Input 3 5 2 2 5 2" xfId="22971"/>
    <cellStyle name="Input 3 5 2 2 5 2 2" xfId="47171"/>
    <cellStyle name="Input 3 5 2 2 5 3" xfId="35229"/>
    <cellStyle name="Input 3 5 2 2 6" xfId="12816"/>
    <cellStyle name="Input 3 5 2 2 6 2" xfId="24538"/>
    <cellStyle name="Input 3 5 2 2 6 2 2" xfId="48738"/>
    <cellStyle name="Input 3 5 2 2 6 3" xfId="37017"/>
    <cellStyle name="Input 3 5 2 2 7" xfId="14383"/>
    <cellStyle name="Input 3 5 2 2 7 2" xfId="38584"/>
    <cellStyle name="Input 3 5 2 2 8" xfId="26608"/>
    <cellStyle name="Input 3 5 2 3" xfId="1740"/>
    <cellStyle name="Input 3 5 2 3 2" xfId="4402"/>
    <cellStyle name="Input 3 5 2 3 2 2" xfId="16503"/>
    <cellStyle name="Input 3 5 2 3 2 2 2" xfId="40703"/>
    <cellStyle name="Input 3 5 2 3 2 3" xfId="28603"/>
    <cellStyle name="Input 3 5 2 3 3" xfId="6644"/>
    <cellStyle name="Input 3 5 2 3 3 2" xfId="18745"/>
    <cellStyle name="Input 3 5 2 3 3 2 2" xfId="42945"/>
    <cellStyle name="Input 3 5 2 3 3 3" xfId="30845"/>
    <cellStyle name="Input 3 5 2 3 4" xfId="8366"/>
    <cellStyle name="Input 3 5 2 3 4 2" xfId="20402"/>
    <cellStyle name="Input 3 5 2 3 4 2 2" xfId="44602"/>
    <cellStyle name="Input 3 5 2 3 4 3" xfId="32567"/>
    <cellStyle name="Input 3 5 2 3 5" xfId="10456"/>
    <cellStyle name="Input 3 5 2 3 5 2" xfId="22419"/>
    <cellStyle name="Input 3 5 2 3 5 2 2" xfId="46619"/>
    <cellStyle name="Input 3 5 2 3 5 3" xfId="34657"/>
    <cellStyle name="Input 3 5 2 3 6" xfId="12264"/>
    <cellStyle name="Input 3 5 2 3 6 2" xfId="24011"/>
    <cellStyle name="Input 3 5 2 3 6 2 2" xfId="48211"/>
    <cellStyle name="Input 3 5 2 3 6 3" xfId="36465"/>
    <cellStyle name="Input 3 5 2 3 7" xfId="13856"/>
    <cellStyle name="Input 3 5 2 3 7 2" xfId="38057"/>
    <cellStyle name="Input 3 5 2 3 8" xfId="26025"/>
    <cellStyle name="Input 3 5 2 4" xfId="3488"/>
    <cellStyle name="Input 3 5 2 4 2" xfId="15590"/>
    <cellStyle name="Input 3 5 2 4 2 2" xfId="39790"/>
    <cellStyle name="Input 3 5 2 4 3" xfId="27690"/>
    <cellStyle name="Input 3 5 2 5" xfId="6572"/>
    <cellStyle name="Input 3 5 2 5 2" xfId="18673"/>
    <cellStyle name="Input 3 5 2 5 2 2" xfId="42873"/>
    <cellStyle name="Input 3 5 2 5 3" xfId="30773"/>
    <cellStyle name="Input 3 5 2 6" xfId="7392"/>
    <cellStyle name="Input 3 5 2 6 2" xfId="19453"/>
    <cellStyle name="Input 3 5 2 6 2 2" xfId="43653"/>
    <cellStyle name="Input 3 5 2 6 3" xfId="31593"/>
    <cellStyle name="Input 3 5 2 7" xfId="9508"/>
    <cellStyle name="Input 3 5 2 7 2" xfId="21542"/>
    <cellStyle name="Input 3 5 2 7 2 2" xfId="45742"/>
    <cellStyle name="Input 3 5 2 7 3" xfId="33709"/>
    <cellStyle name="Input 3 5 2 8" xfId="10167"/>
    <cellStyle name="Input 3 5 2 8 2" xfId="22177"/>
    <cellStyle name="Input 3 5 2 8 2 2" xfId="46377"/>
    <cellStyle name="Input 3 5 2 8 3" xfId="34368"/>
    <cellStyle name="Input 3 5 2 9" xfId="12022"/>
    <cellStyle name="Input 3 5 2 9 2" xfId="36223"/>
    <cellStyle name="Input 3 5 3" xfId="840"/>
    <cellStyle name="Input 3 5 3 10" xfId="25358"/>
    <cellStyle name="Input 3 5 3 2" xfId="2410"/>
    <cellStyle name="Input 3 5 3 2 2" xfId="5060"/>
    <cellStyle name="Input 3 5 3 2 2 2" xfId="17161"/>
    <cellStyle name="Input 3 5 3 2 2 2 2" xfId="41361"/>
    <cellStyle name="Input 3 5 3 2 2 3" xfId="29261"/>
    <cellStyle name="Input 3 5 3 2 3" xfId="6175"/>
    <cellStyle name="Input 3 5 3 2 3 2" xfId="18276"/>
    <cellStyle name="Input 3 5 3 2 3 2 2" xfId="42476"/>
    <cellStyle name="Input 3 5 3 2 3 3" xfId="30376"/>
    <cellStyle name="Input 3 5 3 2 4" xfId="9036"/>
    <cellStyle name="Input 3 5 3 2 4 2" xfId="21070"/>
    <cellStyle name="Input 3 5 3 2 4 2 2" xfId="45270"/>
    <cellStyle name="Input 3 5 3 2 4 3" xfId="33237"/>
    <cellStyle name="Input 3 5 3 2 5" xfId="11112"/>
    <cellStyle name="Input 3 5 3 2 5 2" xfId="23055"/>
    <cellStyle name="Input 3 5 3 2 5 2 2" xfId="47255"/>
    <cellStyle name="Input 3 5 3 2 5 3" xfId="35313"/>
    <cellStyle name="Input 3 5 3 2 6" xfId="12900"/>
    <cellStyle name="Input 3 5 3 2 6 2" xfId="24622"/>
    <cellStyle name="Input 3 5 3 2 6 2 2" xfId="48822"/>
    <cellStyle name="Input 3 5 3 2 6 3" xfId="37101"/>
    <cellStyle name="Input 3 5 3 2 7" xfId="14467"/>
    <cellStyle name="Input 3 5 3 2 7 2" xfId="38668"/>
    <cellStyle name="Input 3 5 3 2 8" xfId="26692"/>
    <cellStyle name="Input 3 5 3 3" xfId="1824"/>
    <cellStyle name="Input 3 5 3 3 2" xfId="4485"/>
    <cellStyle name="Input 3 5 3 3 2 2" xfId="16586"/>
    <cellStyle name="Input 3 5 3 3 2 2 2" xfId="40786"/>
    <cellStyle name="Input 3 5 3 3 2 3" xfId="28686"/>
    <cellStyle name="Input 3 5 3 3 3" xfId="5943"/>
    <cellStyle name="Input 3 5 3 3 3 2" xfId="18044"/>
    <cellStyle name="Input 3 5 3 3 3 2 2" xfId="42244"/>
    <cellStyle name="Input 3 5 3 3 3 3" xfId="30144"/>
    <cellStyle name="Input 3 5 3 3 4" xfId="8450"/>
    <cellStyle name="Input 3 5 3 3 4 2" xfId="20486"/>
    <cellStyle name="Input 3 5 3 3 4 2 2" xfId="44686"/>
    <cellStyle name="Input 3 5 3 3 4 3" xfId="32651"/>
    <cellStyle name="Input 3 5 3 3 5" xfId="10540"/>
    <cellStyle name="Input 3 5 3 3 5 2" xfId="22503"/>
    <cellStyle name="Input 3 5 3 3 5 2 2" xfId="46703"/>
    <cellStyle name="Input 3 5 3 3 5 3" xfId="34741"/>
    <cellStyle name="Input 3 5 3 3 6" xfId="12348"/>
    <cellStyle name="Input 3 5 3 3 6 2" xfId="24095"/>
    <cellStyle name="Input 3 5 3 3 6 2 2" xfId="48295"/>
    <cellStyle name="Input 3 5 3 3 6 3" xfId="36549"/>
    <cellStyle name="Input 3 5 3 3 7" xfId="13940"/>
    <cellStyle name="Input 3 5 3 3 7 2" xfId="38141"/>
    <cellStyle name="Input 3 5 3 3 8" xfId="26109"/>
    <cellStyle name="Input 3 5 3 4" xfId="3571"/>
    <cellStyle name="Input 3 5 3 4 2" xfId="15673"/>
    <cellStyle name="Input 3 5 3 4 2 2" xfId="39873"/>
    <cellStyle name="Input 3 5 3 4 3" xfId="27773"/>
    <cellStyle name="Input 3 5 3 5" xfId="5576"/>
    <cellStyle name="Input 3 5 3 5 2" xfId="17677"/>
    <cellStyle name="Input 3 5 3 5 2 2" xfId="41877"/>
    <cellStyle name="Input 3 5 3 5 3" xfId="29777"/>
    <cellStyle name="Input 3 5 3 6" xfId="7476"/>
    <cellStyle name="Input 3 5 3 6 2" xfId="19537"/>
    <cellStyle name="Input 3 5 3 6 2 2" xfId="43737"/>
    <cellStyle name="Input 3 5 3 6 3" xfId="31677"/>
    <cellStyle name="Input 3 5 3 7" xfId="9592"/>
    <cellStyle name="Input 3 5 3 7 2" xfId="21626"/>
    <cellStyle name="Input 3 5 3 7 2 2" xfId="45826"/>
    <cellStyle name="Input 3 5 3 7 3" xfId="33793"/>
    <cellStyle name="Input 3 5 3 8" xfId="11471"/>
    <cellStyle name="Input 3 5 3 8 2" xfId="23400"/>
    <cellStyle name="Input 3 5 3 8 2 2" xfId="47600"/>
    <cellStyle name="Input 3 5 3 8 3" xfId="35672"/>
    <cellStyle name="Input 3 5 3 9" xfId="13245"/>
    <cellStyle name="Input 3 5 3 9 2" xfId="37446"/>
    <cellStyle name="Input 3 5 4" xfId="1063"/>
    <cellStyle name="Input 3 5 4 10" xfId="25581"/>
    <cellStyle name="Input 3 5 4 2" xfId="2621"/>
    <cellStyle name="Input 3 5 4 2 2" xfId="5267"/>
    <cellStyle name="Input 3 5 4 2 2 2" xfId="17368"/>
    <cellStyle name="Input 3 5 4 2 2 2 2" xfId="41568"/>
    <cellStyle name="Input 3 5 4 2 2 3" xfId="29468"/>
    <cellStyle name="Input 3 5 4 2 3" xfId="3211"/>
    <cellStyle name="Input 3 5 4 2 3 2" xfId="15313"/>
    <cellStyle name="Input 3 5 4 2 3 2 2" xfId="39513"/>
    <cellStyle name="Input 3 5 4 2 3 3" xfId="27413"/>
    <cellStyle name="Input 3 5 4 2 4" xfId="9247"/>
    <cellStyle name="Input 3 5 4 2 4 2" xfId="21281"/>
    <cellStyle name="Input 3 5 4 2 4 2 2" xfId="45481"/>
    <cellStyle name="Input 3 5 4 2 4 3" xfId="33448"/>
    <cellStyle name="Input 3 5 4 2 5" xfId="11323"/>
    <cellStyle name="Input 3 5 4 2 5 2" xfId="23266"/>
    <cellStyle name="Input 3 5 4 2 5 2 2" xfId="47466"/>
    <cellStyle name="Input 3 5 4 2 5 3" xfId="35524"/>
    <cellStyle name="Input 3 5 4 2 6" xfId="13111"/>
    <cellStyle name="Input 3 5 4 2 6 2" xfId="24833"/>
    <cellStyle name="Input 3 5 4 2 6 2 2" xfId="49033"/>
    <cellStyle name="Input 3 5 4 2 6 3" xfId="37312"/>
    <cellStyle name="Input 3 5 4 2 7" xfId="14678"/>
    <cellStyle name="Input 3 5 4 2 7 2" xfId="38879"/>
    <cellStyle name="Input 3 5 4 2 8" xfId="26903"/>
    <cellStyle name="Input 3 5 4 3" xfId="2035"/>
    <cellStyle name="Input 3 5 4 3 2" xfId="4693"/>
    <cellStyle name="Input 3 5 4 3 2 2" xfId="16794"/>
    <cellStyle name="Input 3 5 4 3 2 2 2" xfId="40994"/>
    <cellStyle name="Input 3 5 4 3 2 3" xfId="28894"/>
    <cellStyle name="Input 3 5 4 3 3" xfId="3031"/>
    <cellStyle name="Input 3 5 4 3 3 2" xfId="15134"/>
    <cellStyle name="Input 3 5 4 3 3 2 2" xfId="39334"/>
    <cellStyle name="Input 3 5 4 3 3 3" xfId="27234"/>
    <cellStyle name="Input 3 5 4 3 4" xfId="8661"/>
    <cellStyle name="Input 3 5 4 3 4 2" xfId="20697"/>
    <cellStyle name="Input 3 5 4 3 4 2 2" xfId="44897"/>
    <cellStyle name="Input 3 5 4 3 4 3" xfId="32862"/>
    <cellStyle name="Input 3 5 4 3 5" xfId="10751"/>
    <cellStyle name="Input 3 5 4 3 5 2" xfId="22714"/>
    <cellStyle name="Input 3 5 4 3 5 2 2" xfId="46914"/>
    <cellStyle name="Input 3 5 4 3 5 3" xfId="34952"/>
    <cellStyle name="Input 3 5 4 3 6" xfId="12559"/>
    <cellStyle name="Input 3 5 4 3 6 2" xfId="24306"/>
    <cellStyle name="Input 3 5 4 3 6 2 2" xfId="48506"/>
    <cellStyle name="Input 3 5 4 3 6 3" xfId="36760"/>
    <cellStyle name="Input 3 5 4 3 7" xfId="14151"/>
    <cellStyle name="Input 3 5 4 3 7 2" xfId="38352"/>
    <cellStyle name="Input 3 5 4 3 8" xfId="26320"/>
    <cellStyle name="Input 3 5 4 4" xfId="3788"/>
    <cellStyle name="Input 3 5 4 4 2" xfId="15890"/>
    <cellStyle name="Input 3 5 4 4 2 2" xfId="40090"/>
    <cellStyle name="Input 3 5 4 4 3" xfId="27990"/>
    <cellStyle name="Input 3 5 4 5" xfId="6327"/>
    <cellStyle name="Input 3 5 4 5 2" xfId="18428"/>
    <cellStyle name="Input 3 5 4 5 2 2" xfId="42628"/>
    <cellStyle name="Input 3 5 4 5 3" xfId="30528"/>
    <cellStyle name="Input 3 5 4 6" xfId="7699"/>
    <cellStyle name="Input 3 5 4 6 2" xfId="19760"/>
    <cellStyle name="Input 3 5 4 6 2 2" xfId="43960"/>
    <cellStyle name="Input 3 5 4 6 3" xfId="31900"/>
    <cellStyle name="Input 3 5 4 7" xfId="9815"/>
    <cellStyle name="Input 3 5 4 7 2" xfId="21849"/>
    <cellStyle name="Input 3 5 4 7 2 2" xfId="46049"/>
    <cellStyle name="Input 3 5 4 7 3" xfId="34016"/>
    <cellStyle name="Input 3 5 4 8" xfId="11694"/>
    <cellStyle name="Input 3 5 4 8 2" xfId="23623"/>
    <cellStyle name="Input 3 5 4 8 2 2" xfId="47823"/>
    <cellStyle name="Input 3 5 4 8 3" xfId="35895"/>
    <cellStyle name="Input 3 5 4 9" xfId="13468"/>
    <cellStyle name="Input 3 5 4 9 2" xfId="37669"/>
    <cellStyle name="Input 3 5 5" xfId="1198"/>
    <cellStyle name="Input 3 5 5 2" xfId="3923"/>
    <cellStyle name="Input 3 5 5 2 2" xfId="16025"/>
    <cellStyle name="Input 3 5 5 2 2 2" xfId="40225"/>
    <cellStyle name="Input 3 5 5 2 3" xfId="28125"/>
    <cellStyle name="Input 3 5 5 3" xfId="5474"/>
    <cellStyle name="Input 3 5 5 3 2" xfId="17575"/>
    <cellStyle name="Input 3 5 5 3 2 2" xfId="41775"/>
    <cellStyle name="Input 3 5 5 3 3" xfId="29675"/>
    <cellStyle name="Input 3 5 5 4" xfId="7834"/>
    <cellStyle name="Input 3 5 5 4 2" xfId="19895"/>
    <cellStyle name="Input 3 5 5 4 2 2" xfId="44095"/>
    <cellStyle name="Input 3 5 5 4 3" xfId="32035"/>
    <cellStyle name="Input 3 5 5 5" xfId="9950"/>
    <cellStyle name="Input 3 5 5 5 2" xfId="21984"/>
    <cellStyle name="Input 3 5 5 5 2 2" xfId="46184"/>
    <cellStyle name="Input 3 5 5 5 3" xfId="34151"/>
    <cellStyle name="Input 3 5 5 6" xfId="11829"/>
    <cellStyle name="Input 3 5 5 6 2" xfId="23758"/>
    <cellStyle name="Input 3 5 5 6 2 2" xfId="47958"/>
    <cellStyle name="Input 3 5 5 6 3" xfId="36030"/>
    <cellStyle name="Input 3 5 5 7" xfId="13603"/>
    <cellStyle name="Input 3 5 5 7 2" xfId="37804"/>
    <cellStyle name="Input 3 5 5 8" xfId="25716"/>
    <cellStyle name="Input 3 5 6" xfId="3275"/>
    <cellStyle name="Input 3 5 6 2" xfId="15377"/>
    <cellStyle name="Input 3 5 6 2 2" xfId="39577"/>
    <cellStyle name="Input 3 5 6 3" xfId="27477"/>
    <cellStyle name="Input 3 5 7" xfId="6672"/>
    <cellStyle name="Input 3 5 7 2" xfId="18773"/>
    <cellStyle name="Input 3 5 7 2 2" xfId="42973"/>
    <cellStyle name="Input 3 5 7 3" xfId="30873"/>
    <cellStyle name="Input 3 5 8" xfId="7175"/>
    <cellStyle name="Input 3 5 8 2" xfId="19236"/>
    <cellStyle name="Input 3 5 8 2 2" xfId="43436"/>
    <cellStyle name="Input 3 5 8 3" xfId="31376"/>
    <cellStyle name="Input 3 5 9" xfId="6856"/>
    <cellStyle name="Input 3 5 9 2" xfId="18957"/>
    <cellStyle name="Input 3 5 9 2 2" xfId="43157"/>
    <cellStyle name="Input 3 5 9 3" xfId="31057"/>
    <cellStyle name="Input 3 6" xfId="680"/>
    <cellStyle name="Input 3 6 10" xfId="25198"/>
    <cellStyle name="Input 3 6 2" xfId="2250"/>
    <cellStyle name="Input 3 6 2 2" xfId="4902"/>
    <cellStyle name="Input 3 6 2 2 2" xfId="17003"/>
    <cellStyle name="Input 3 6 2 2 2 2" xfId="41203"/>
    <cellStyle name="Input 3 6 2 2 3" xfId="29103"/>
    <cellStyle name="Input 3 6 2 3" xfId="5757"/>
    <cellStyle name="Input 3 6 2 3 2" xfId="17858"/>
    <cellStyle name="Input 3 6 2 3 2 2" xfId="42058"/>
    <cellStyle name="Input 3 6 2 3 3" xfId="29958"/>
    <cellStyle name="Input 3 6 2 4" xfId="8876"/>
    <cellStyle name="Input 3 6 2 4 2" xfId="20910"/>
    <cellStyle name="Input 3 6 2 4 2 2" xfId="45110"/>
    <cellStyle name="Input 3 6 2 4 3" xfId="33077"/>
    <cellStyle name="Input 3 6 2 5" xfId="10952"/>
    <cellStyle name="Input 3 6 2 5 2" xfId="22895"/>
    <cellStyle name="Input 3 6 2 5 2 2" xfId="47095"/>
    <cellStyle name="Input 3 6 2 5 3" xfId="35153"/>
    <cellStyle name="Input 3 6 2 6" xfId="12740"/>
    <cellStyle name="Input 3 6 2 6 2" xfId="24462"/>
    <cellStyle name="Input 3 6 2 6 2 2" xfId="48662"/>
    <cellStyle name="Input 3 6 2 6 3" xfId="36941"/>
    <cellStyle name="Input 3 6 2 7" xfId="14307"/>
    <cellStyle name="Input 3 6 2 7 2" xfId="38508"/>
    <cellStyle name="Input 3 6 2 8" xfId="26532"/>
    <cellStyle name="Input 3 6 3" xfId="1664"/>
    <cellStyle name="Input 3 6 3 2" xfId="4326"/>
    <cellStyle name="Input 3 6 3 2 2" xfId="16427"/>
    <cellStyle name="Input 3 6 3 2 2 2" xfId="40627"/>
    <cellStyle name="Input 3 6 3 2 3" xfId="28527"/>
    <cellStyle name="Input 3 6 3 3" xfId="6715"/>
    <cellStyle name="Input 3 6 3 3 2" xfId="18816"/>
    <cellStyle name="Input 3 6 3 3 2 2" xfId="43016"/>
    <cellStyle name="Input 3 6 3 3 3" xfId="30916"/>
    <cellStyle name="Input 3 6 3 4" xfId="8290"/>
    <cellStyle name="Input 3 6 3 4 2" xfId="20326"/>
    <cellStyle name="Input 3 6 3 4 2 2" xfId="44526"/>
    <cellStyle name="Input 3 6 3 4 3" xfId="32491"/>
    <cellStyle name="Input 3 6 3 5" xfId="10380"/>
    <cellStyle name="Input 3 6 3 5 2" xfId="22343"/>
    <cellStyle name="Input 3 6 3 5 2 2" xfId="46543"/>
    <cellStyle name="Input 3 6 3 5 3" xfId="34581"/>
    <cellStyle name="Input 3 6 3 6" xfId="12188"/>
    <cellStyle name="Input 3 6 3 6 2" xfId="23935"/>
    <cellStyle name="Input 3 6 3 6 2 2" xfId="48135"/>
    <cellStyle name="Input 3 6 3 6 3" xfId="36389"/>
    <cellStyle name="Input 3 6 3 7" xfId="13780"/>
    <cellStyle name="Input 3 6 3 7 2" xfId="37981"/>
    <cellStyle name="Input 3 6 3 8" xfId="25949"/>
    <cellStyle name="Input 3 6 4" xfId="3413"/>
    <cellStyle name="Input 3 6 4 2" xfId="15515"/>
    <cellStyle name="Input 3 6 4 2 2" xfId="39715"/>
    <cellStyle name="Input 3 6 4 3" xfId="27615"/>
    <cellStyle name="Input 3 6 5" xfId="6196"/>
    <cellStyle name="Input 3 6 5 2" xfId="18297"/>
    <cellStyle name="Input 3 6 5 2 2" xfId="42497"/>
    <cellStyle name="Input 3 6 5 3" xfId="30397"/>
    <cellStyle name="Input 3 6 6" xfId="7316"/>
    <cellStyle name="Input 3 6 6 2" xfId="19377"/>
    <cellStyle name="Input 3 6 6 2 2" xfId="43577"/>
    <cellStyle name="Input 3 6 6 3" xfId="31517"/>
    <cellStyle name="Input 3 6 7" xfId="9432"/>
    <cellStyle name="Input 3 6 7 2" xfId="21466"/>
    <cellStyle name="Input 3 6 7 2 2" xfId="45666"/>
    <cellStyle name="Input 3 6 7 3" xfId="33633"/>
    <cellStyle name="Input 3 6 8" xfId="8001"/>
    <cellStyle name="Input 3 6 8 2" xfId="20055"/>
    <cellStyle name="Input 3 6 8 2 2" xfId="44255"/>
    <cellStyle name="Input 3 6 8 3" xfId="32202"/>
    <cellStyle name="Input 3 6 9" xfId="11438"/>
    <cellStyle name="Input 3 6 9 2" xfId="35639"/>
    <cellStyle name="Input 3 7" xfId="964"/>
    <cellStyle name="Input 3 7 10" xfId="25482"/>
    <cellStyle name="Input 3 7 2" xfId="2522"/>
    <cellStyle name="Input 3 7 2 2" xfId="5171"/>
    <cellStyle name="Input 3 7 2 2 2" xfId="17272"/>
    <cellStyle name="Input 3 7 2 2 2 2" xfId="41472"/>
    <cellStyle name="Input 3 7 2 2 3" xfId="29372"/>
    <cellStyle name="Input 3 7 2 3" xfId="6187"/>
    <cellStyle name="Input 3 7 2 3 2" xfId="18288"/>
    <cellStyle name="Input 3 7 2 3 2 2" xfId="42488"/>
    <cellStyle name="Input 3 7 2 3 3" xfId="30388"/>
    <cellStyle name="Input 3 7 2 4" xfId="9148"/>
    <cellStyle name="Input 3 7 2 4 2" xfId="21182"/>
    <cellStyle name="Input 3 7 2 4 2 2" xfId="45382"/>
    <cellStyle name="Input 3 7 2 4 3" xfId="33349"/>
    <cellStyle name="Input 3 7 2 5" xfId="11224"/>
    <cellStyle name="Input 3 7 2 5 2" xfId="23167"/>
    <cellStyle name="Input 3 7 2 5 2 2" xfId="47367"/>
    <cellStyle name="Input 3 7 2 5 3" xfId="35425"/>
    <cellStyle name="Input 3 7 2 6" xfId="13012"/>
    <cellStyle name="Input 3 7 2 6 2" xfId="24734"/>
    <cellStyle name="Input 3 7 2 6 2 2" xfId="48934"/>
    <cellStyle name="Input 3 7 2 6 3" xfId="37213"/>
    <cellStyle name="Input 3 7 2 7" xfId="14579"/>
    <cellStyle name="Input 3 7 2 7 2" xfId="38780"/>
    <cellStyle name="Input 3 7 2 8" xfId="26804"/>
    <cellStyle name="Input 3 7 3" xfId="1936"/>
    <cellStyle name="Input 3 7 3 2" xfId="4595"/>
    <cellStyle name="Input 3 7 3 2 2" xfId="16696"/>
    <cellStyle name="Input 3 7 3 2 2 2" xfId="40896"/>
    <cellStyle name="Input 3 7 3 2 3" xfId="28796"/>
    <cellStyle name="Input 3 7 3 3" xfId="5784"/>
    <cellStyle name="Input 3 7 3 3 2" xfId="17885"/>
    <cellStyle name="Input 3 7 3 3 2 2" xfId="42085"/>
    <cellStyle name="Input 3 7 3 3 3" xfId="29985"/>
    <cellStyle name="Input 3 7 3 4" xfId="8562"/>
    <cellStyle name="Input 3 7 3 4 2" xfId="20598"/>
    <cellStyle name="Input 3 7 3 4 2 2" xfId="44798"/>
    <cellStyle name="Input 3 7 3 4 3" xfId="32763"/>
    <cellStyle name="Input 3 7 3 5" xfId="10652"/>
    <cellStyle name="Input 3 7 3 5 2" xfId="22615"/>
    <cellStyle name="Input 3 7 3 5 2 2" xfId="46815"/>
    <cellStyle name="Input 3 7 3 5 3" xfId="34853"/>
    <cellStyle name="Input 3 7 3 6" xfId="12460"/>
    <cellStyle name="Input 3 7 3 6 2" xfId="24207"/>
    <cellStyle name="Input 3 7 3 6 2 2" xfId="48407"/>
    <cellStyle name="Input 3 7 3 6 3" xfId="36661"/>
    <cellStyle name="Input 3 7 3 7" xfId="14052"/>
    <cellStyle name="Input 3 7 3 7 2" xfId="38253"/>
    <cellStyle name="Input 3 7 3 8" xfId="26221"/>
    <cellStyle name="Input 3 7 4" xfId="3691"/>
    <cellStyle name="Input 3 7 4 2" xfId="15793"/>
    <cellStyle name="Input 3 7 4 2 2" xfId="39993"/>
    <cellStyle name="Input 3 7 4 3" xfId="27893"/>
    <cellStyle name="Input 3 7 5" xfId="5446"/>
    <cellStyle name="Input 3 7 5 2" xfId="17547"/>
    <cellStyle name="Input 3 7 5 2 2" xfId="41747"/>
    <cellStyle name="Input 3 7 5 3" xfId="29647"/>
    <cellStyle name="Input 3 7 6" xfId="7600"/>
    <cellStyle name="Input 3 7 6 2" xfId="19661"/>
    <cellStyle name="Input 3 7 6 2 2" xfId="43861"/>
    <cellStyle name="Input 3 7 6 3" xfId="31801"/>
    <cellStyle name="Input 3 7 7" xfId="9716"/>
    <cellStyle name="Input 3 7 7 2" xfId="21750"/>
    <cellStyle name="Input 3 7 7 2 2" xfId="45950"/>
    <cellStyle name="Input 3 7 7 3" xfId="33917"/>
    <cellStyle name="Input 3 7 8" xfId="11595"/>
    <cellStyle name="Input 3 7 8 2" xfId="23524"/>
    <cellStyle name="Input 3 7 8 2 2" xfId="47724"/>
    <cellStyle name="Input 3 7 8 3" xfId="35796"/>
    <cellStyle name="Input 3 7 9" xfId="13369"/>
    <cellStyle name="Input 3 7 9 2" xfId="37570"/>
    <cellStyle name="Input 3 8" xfId="3128"/>
    <cellStyle name="Input 3 8 2" xfId="15230"/>
    <cellStyle name="Input 3 8 2 2" xfId="39430"/>
    <cellStyle name="Input 3 8 3" xfId="27330"/>
    <cellStyle name="Input 3 9" xfId="6633"/>
    <cellStyle name="Input 3 9 2" xfId="18734"/>
    <cellStyle name="Input 3 9 2 2" xfId="42934"/>
    <cellStyle name="Input 3 9 3" xfId="30834"/>
    <cellStyle name="Input 4" xfId="382"/>
    <cellStyle name="Input 4 10" xfId="7022"/>
    <cellStyle name="Input 4 10 2" xfId="19103"/>
    <cellStyle name="Input 4 10 2 2" xfId="43303"/>
    <cellStyle name="Input 4 10 3" xfId="31223"/>
    <cellStyle name="Input 4 11" xfId="7918"/>
    <cellStyle name="Input 4 11 2" xfId="19979"/>
    <cellStyle name="Input 4 11 2 2" xfId="44179"/>
    <cellStyle name="Input 4 11 3" xfId="32119"/>
    <cellStyle name="Input 4 12" xfId="6920"/>
    <cellStyle name="Input 4 12 2" xfId="19013"/>
    <cellStyle name="Input 4 12 2 2" xfId="43213"/>
    <cellStyle name="Input 4 12 3" xfId="31121"/>
    <cellStyle name="Input 4 13" xfId="7077"/>
    <cellStyle name="Input 4 13 2" xfId="31278"/>
    <cellStyle name="Input 4 14" xfId="24962"/>
    <cellStyle name="Input 4 2" xfId="421"/>
    <cellStyle name="Input 4 2 10" xfId="7048"/>
    <cellStyle name="Input 4 2 10 2" xfId="19121"/>
    <cellStyle name="Input 4 2 10 2 2" xfId="43321"/>
    <cellStyle name="Input 4 2 10 3" xfId="31249"/>
    <cellStyle name="Input 4 2 11" xfId="7044"/>
    <cellStyle name="Input 4 2 11 2" xfId="19118"/>
    <cellStyle name="Input 4 2 11 2 2" xfId="43318"/>
    <cellStyle name="Input 4 2 11 3" xfId="31245"/>
    <cellStyle name="Input 4 2 12" xfId="7043"/>
    <cellStyle name="Input 4 2 12 2" xfId="31244"/>
    <cellStyle name="Input 4 2 13" xfId="24977"/>
    <cellStyle name="Input 4 2 2" xfId="558"/>
    <cellStyle name="Input 4 2 2 10" xfId="8006"/>
    <cellStyle name="Input 4 2 2 10 2" xfId="32207"/>
    <cellStyle name="Input 4 2 2 11" xfId="25076"/>
    <cellStyle name="Input 4 2 2 2" xfId="859"/>
    <cellStyle name="Input 4 2 2 2 10" xfId="25377"/>
    <cellStyle name="Input 4 2 2 2 2" xfId="2429"/>
    <cellStyle name="Input 4 2 2 2 2 2" xfId="5079"/>
    <cellStyle name="Input 4 2 2 2 2 2 2" xfId="17180"/>
    <cellStyle name="Input 4 2 2 2 2 2 2 2" xfId="41380"/>
    <cellStyle name="Input 4 2 2 2 2 2 3" xfId="29280"/>
    <cellStyle name="Input 4 2 2 2 2 3" xfId="6126"/>
    <cellStyle name="Input 4 2 2 2 2 3 2" xfId="18227"/>
    <cellStyle name="Input 4 2 2 2 2 3 2 2" xfId="42427"/>
    <cellStyle name="Input 4 2 2 2 2 3 3" xfId="30327"/>
    <cellStyle name="Input 4 2 2 2 2 4" xfId="9055"/>
    <cellStyle name="Input 4 2 2 2 2 4 2" xfId="21089"/>
    <cellStyle name="Input 4 2 2 2 2 4 2 2" xfId="45289"/>
    <cellStyle name="Input 4 2 2 2 2 4 3" xfId="33256"/>
    <cellStyle name="Input 4 2 2 2 2 5" xfId="11131"/>
    <cellStyle name="Input 4 2 2 2 2 5 2" xfId="23074"/>
    <cellStyle name="Input 4 2 2 2 2 5 2 2" xfId="47274"/>
    <cellStyle name="Input 4 2 2 2 2 5 3" xfId="35332"/>
    <cellStyle name="Input 4 2 2 2 2 6" xfId="12919"/>
    <cellStyle name="Input 4 2 2 2 2 6 2" xfId="24641"/>
    <cellStyle name="Input 4 2 2 2 2 6 2 2" xfId="48841"/>
    <cellStyle name="Input 4 2 2 2 2 6 3" xfId="37120"/>
    <cellStyle name="Input 4 2 2 2 2 7" xfId="14486"/>
    <cellStyle name="Input 4 2 2 2 2 7 2" xfId="38687"/>
    <cellStyle name="Input 4 2 2 2 2 8" xfId="26711"/>
    <cellStyle name="Input 4 2 2 2 3" xfId="1843"/>
    <cellStyle name="Input 4 2 2 2 3 2" xfId="4503"/>
    <cellStyle name="Input 4 2 2 2 3 2 2" xfId="16604"/>
    <cellStyle name="Input 4 2 2 2 3 2 2 2" xfId="40804"/>
    <cellStyle name="Input 4 2 2 2 3 2 3" xfId="28704"/>
    <cellStyle name="Input 4 2 2 2 3 3" xfId="5926"/>
    <cellStyle name="Input 4 2 2 2 3 3 2" xfId="18027"/>
    <cellStyle name="Input 4 2 2 2 3 3 2 2" xfId="42227"/>
    <cellStyle name="Input 4 2 2 2 3 3 3" xfId="30127"/>
    <cellStyle name="Input 4 2 2 2 3 4" xfId="8469"/>
    <cellStyle name="Input 4 2 2 2 3 4 2" xfId="20505"/>
    <cellStyle name="Input 4 2 2 2 3 4 2 2" xfId="44705"/>
    <cellStyle name="Input 4 2 2 2 3 4 3" xfId="32670"/>
    <cellStyle name="Input 4 2 2 2 3 5" xfId="10559"/>
    <cellStyle name="Input 4 2 2 2 3 5 2" xfId="22522"/>
    <cellStyle name="Input 4 2 2 2 3 5 2 2" xfId="46722"/>
    <cellStyle name="Input 4 2 2 2 3 5 3" xfId="34760"/>
    <cellStyle name="Input 4 2 2 2 3 6" xfId="12367"/>
    <cellStyle name="Input 4 2 2 2 3 6 2" xfId="24114"/>
    <cellStyle name="Input 4 2 2 2 3 6 2 2" xfId="48314"/>
    <cellStyle name="Input 4 2 2 2 3 6 3" xfId="36568"/>
    <cellStyle name="Input 4 2 2 2 3 7" xfId="13959"/>
    <cellStyle name="Input 4 2 2 2 3 7 2" xfId="38160"/>
    <cellStyle name="Input 4 2 2 2 3 8" xfId="26128"/>
    <cellStyle name="Input 4 2 2 2 4" xfId="3589"/>
    <cellStyle name="Input 4 2 2 2 4 2" xfId="15691"/>
    <cellStyle name="Input 4 2 2 2 4 2 2" xfId="39891"/>
    <cellStyle name="Input 4 2 2 2 4 3" xfId="27791"/>
    <cellStyle name="Input 4 2 2 2 5" xfId="6263"/>
    <cellStyle name="Input 4 2 2 2 5 2" xfId="18364"/>
    <cellStyle name="Input 4 2 2 2 5 2 2" xfId="42564"/>
    <cellStyle name="Input 4 2 2 2 5 3" xfId="30464"/>
    <cellStyle name="Input 4 2 2 2 6" xfId="7495"/>
    <cellStyle name="Input 4 2 2 2 6 2" xfId="19556"/>
    <cellStyle name="Input 4 2 2 2 6 2 2" xfId="43756"/>
    <cellStyle name="Input 4 2 2 2 6 3" xfId="31696"/>
    <cellStyle name="Input 4 2 2 2 7" xfId="9611"/>
    <cellStyle name="Input 4 2 2 2 7 2" xfId="21645"/>
    <cellStyle name="Input 4 2 2 2 7 2 2" xfId="45845"/>
    <cellStyle name="Input 4 2 2 2 7 3" xfId="33812"/>
    <cellStyle name="Input 4 2 2 2 8" xfId="11490"/>
    <cellStyle name="Input 4 2 2 2 8 2" xfId="23419"/>
    <cellStyle name="Input 4 2 2 2 8 2 2" xfId="47619"/>
    <cellStyle name="Input 4 2 2 2 8 3" xfId="35691"/>
    <cellStyle name="Input 4 2 2 2 9" xfId="13264"/>
    <cellStyle name="Input 4 2 2 2 9 2" xfId="37465"/>
    <cellStyle name="Input 4 2 2 3" xfId="1082"/>
    <cellStyle name="Input 4 2 2 3 10" xfId="25600"/>
    <cellStyle name="Input 4 2 2 3 2" xfId="2640"/>
    <cellStyle name="Input 4 2 2 3 2 2" xfId="5286"/>
    <cellStyle name="Input 4 2 2 3 2 2 2" xfId="17387"/>
    <cellStyle name="Input 4 2 2 3 2 2 2 2" xfId="41587"/>
    <cellStyle name="Input 4 2 2 3 2 2 3" xfId="29487"/>
    <cellStyle name="Input 4 2 2 3 2 3" xfId="3230"/>
    <cellStyle name="Input 4 2 2 3 2 3 2" xfId="15332"/>
    <cellStyle name="Input 4 2 2 3 2 3 2 2" xfId="39532"/>
    <cellStyle name="Input 4 2 2 3 2 3 3" xfId="27432"/>
    <cellStyle name="Input 4 2 2 3 2 4" xfId="9266"/>
    <cellStyle name="Input 4 2 2 3 2 4 2" xfId="21300"/>
    <cellStyle name="Input 4 2 2 3 2 4 2 2" xfId="45500"/>
    <cellStyle name="Input 4 2 2 3 2 4 3" xfId="33467"/>
    <cellStyle name="Input 4 2 2 3 2 5" xfId="11342"/>
    <cellStyle name="Input 4 2 2 3 2 5 2" xfId="23285"/>
    <cellStyle name="Input 4 2 2 3 2 5 2 2" xfId="47485"/>
    <cellStyle name="Input 4 2 2 3 2 5 3" xfId="35543"/>
    <cellStyle name="Input 4 2 2 3 2 6" xfId="13130"/>
    <cellStyle name="Input 4 2 2 3 2 6 2" xfId="24852"/>
    <cellStyle name="Input 4 2 2 3 2 6 2 2" xfId="49052"/>
    <cellStyle name="Input 4 2 2 3 2 6 3" xfId="37331"/>
    <cellStyle name="Input 4 2 2 3 2 7" xfId="14697"/>
    <cellStyle name="Input 4 2 2 3 2 7 2" xfId="38898"/>
    <cellStyle name="Input 4 2 2 3 2 8" xfId="26922"/>
    <cellStyle name="Input 4 2 2 3 3" xfId="2054"/>
    <cellStyle name="Input 4 2 2 3 3 2" xfId="4712"/>
    <cellStyle name="Input 4 2 2 3 3 2 2" xfId="16813"/>
    <cellStyle name="Input 4 2 2 3 3 2 2 2" xfId="41013"/>
    <cellStyle name="Input 4 2 2 3 3 2 3" xfId="28913"/>
    <cellStyle name="Input 4 2 2 3 3 3" xfId="5558"/>
    <cellStyle name="Input 4 2 2 3 3 3 2" xfId="17659"/>
    <cellStyle name="Input 4 2 2 3 3 3 2 2" xfId="41859"/>
    <cellStyle name="Input 4 2 2 3 3 3 3" xfId="29759"/>
    <cellStyle name="Input 4 2 2 3 3 4" xfId="8680"/>
    <cellStyle name="Input 4 2 2 3 3 4 2" xfId="20716"/>
    <cellStyle name="Input 4 2 2 3 3 4 2 2" xfId="44916"/>
    <cellStyle name="Input 4 2 2 3 3 4 3" xfId="32881"/>
    <cellStyle name="Input 4 2 2 3 3 5" xfId="10770"/>
    <cellStyle name="Input 4 2 2 3 3 5 2" xfId="22733"/>
    <cellStyle name="Input 4 2 2 3 3 5 2 2" xfId="46933"/>
    <cellStyle name="Input 4 2 2 3 3 5 3" xfId="34971"/>
    <cellStyle name="Input 4 2 2 3 3 6" xfId="12578"/>
    <cellStyle name="Input 4 2 2 3 3 6 2" xfId="24325"/>
    <cellStyle name="Input 4 2 2 3 3 6 2 2" xfId="48525"/>
    <cellStyle name="Input 4 2 2 3 3 6 3" xfId="36779"/>
    <cellStyle name="Input 4 2 2 3 3 7" xfId="14170"/>
    <cellStyle name="Input 4 2 2 3 3 7 2" xfId="38371"/>
    <cellStyle name="Input 4 2 2 3 3 8" xfId="26339"/>
    <cellStyle name="Input 4 2 2 3 4" xfId="3807"/>
    <cellStyle name="Input 4 2 2 3 4 2" xfId="15909"/>
    <cellStyle name="Input 4 2 2 3 4 2 2" xfId="40109"/>
    <cellStyle name="Input 4 2 2 3 4 3" xfId="28009"/>
    <cellStyle name="Input 4 2 2 3 5" xfId="4023"/>
    <cellStyle name="Input 4 2 2 3 5 2" xfId="16125"/>
    <cellStyle name="Input 4 2 2 3 5 2 2" xfId="40325"/>
    <cellStyle name="Input 4 2 2 3 5 3" xfId="28225"/>
    <cellStyle name="Input 4 2 2 3 6" xfId="7718"/>
    <cellStyle name="Input 4 2 2 3 6 2" xfId="19779"/>
    <cellStyle name="Input 4 2 2 3 6 2 2" xfId="43979"/>
    <cellStyle name="Input 4 2 2 3 6 3" xfId="31919"/>
    <cellStyle name="Input 4 2 2 3 7" xfId="9834"/>
    <cellStyle name="Input 4 2 2 3 7 2" xfId="21868"/>
    <cellStyle name="Input 4 2 2 3 7 2 2" xfId="46068"/>
    <cellStyle name="Input 4 2 2 3 7 3" xfId="34035"/>
    <cellStyle name="Input 4 2 2 3 8" xfId="11713"/>
    <cellStyle name="Input 4 2 2 3 8 2" xfId="23642"/>
    <cellStyle name="Input 4 2 2 3 8 2 2" xfId="47842"/>
    <cellStyle name="Input 4 2 2 3 8 3" xfId="35914"/>
    <cellStyle name="Input 4 2 2 3 9" xfId="13487"/>
    <cellStyle name="Input 4 2 2 3 9 2" xfId="37688"/>
    <cellStyle name="Input 4 2 2 4" xfId="1215"/>
    <cellStyle name="Input 4 2 2 4 2" xfId="3940"/>
    <cellStyle name="Input 4 2 2 4 2 2" xfId="16042"/>
    <cellStyle name="Input 4 2 2 4 2 2 2" xfId="40242"/>
    <cellStyle name="Input 4 2 2 4 2 3" xfId="28142"/>
    <cellStyle name="Input 4 2 2 4 3" xfId="5530"/>
    <cellStyle name="Input 4 2 2 4 3 2" xfId="17631"/>
    <cellStyle name="Input 4 2 2 4 3 2 2" xfId="41831"/>
    <cellStyle name="Input 4 2 2 4 3 3" xfId="29731"/>
    <cellStyle name="Input 4 2 2 4 4" xfId="7851"/>
    <cellStyle name="Input 4 2 2 4 4 2" xfId="19912"/>
    <cellStyle name="Input 4 2 2 4 4 2 2" xfId="44112"/>
    <cellStyle name="Input 4 2 2 4 4 3" xfId="32052"/>
    <cellStyle name="Input 4 2 2 4 5" xfId="9967"/>
    <cellStyle name="Input 4 2 2 4 5 2" xfId="22001"/>
    <cellStyle name="Input 4 2 2 4 5 2 2" xfId="46201"/>
    <cellStyle name="Input 4 2 2 4 5 3" xfId="34168"/>
    <cellStyle name="Input 4 2 2 4 6" xfId="11846"/>
    <cellStyle name="Input 4 2 2 4 6 2" xfId="23775"/>
    <cellStyle name="Input 4 2 2 4 6 2 2" xfId="47975"/>
    <cellStyle name="Input 4 2 2 4 6 3" xfId="36047"/>
    <cellStyle name="Input 4 2 2 4 7" xfId="13620"/>
    <cellStyle name="Input 4 2 2 4 7 2" xfId="37821"/>
    <cellStyle name="Input 4 2 2 4 8" xfId="25733"/>
    <cellStyle name="Input 4 2 2 5" xfId="3293"/>
    <cellStyle name="Input 4 2 2 5 2" xfId="15395"/>
    <cellStyle name="Input 4 2 2 5 2 2" xfId="39595"/>
    <cellStyle name="Input 4 2 2 5 3" xfId="27495"/>
    <cellStyle name="Input 4 2 2 6" xfId="6041"/>
    <cellStyle name="Input 4 2 2 6 2" xfId="18142"/>
    <cellStyle name="Input 4 2 2 6 2 2" xfId="42342"/>
    <cellStyle name="Input 4 2 2 6 3" xfId="30242"/>
    <cellStyle name="Input 4 2 2 7" xfId="7194"/>
    <cellStyle name="Input 4 2 2 7 2" xfId="19255"/>
    <cellStyle name="Input 4 2 2 7 2 2" xfId="43455"/>
    <cellStyle name="Input 4 2 2 7 3" xfId="31395"/>
    <cellStyle name="Input 4 2 2 8" xfId="6983"/>
    <cellStyle name="Input 4 2 2 8 2" xfId="19066"/>
    <cellStyle name="Input 4 2 2 8 2 2" xfId="43266"/>
    <cellStyle name="Input 4 2 2 8 3" xfId="31184"/>
    <cellStyle name="Input 4 2 2 9" xfId="8141"/>
    <cellStyle name="Input 4 2 2 9 2" xfId="20181"/>
    <cellStyle name="Input 4 2 2 9 2 2" xfId="44381"/>
    <cellStyle name="Input 4 2 2 9 3" xfId="32342"/>
    <cellStyle name="Input 4 2 3" xfId="701"/>
    <cellStyle name="Input 4 2 3 10" xfId="25219"/>
    <cellStyle name="Input 4 2 3 2" xfId="2271"/>
    <cellStyle name="Input 4 2 3 2 2" xfId="4923"/>
    <cellStyle name="Input 4 2 3 2 2 2" xfId="17024"/>
    <cellStyle name="Input 4 2 3 2 2 2 2" xfId="41224"/>
    <cellStyle name="Input 4 2 3 2 2 3" xfId="29124"/>
    <cellStyle name="Input 4 2 3 2 3" xfId="3823"/>
    <cellStyle name="Input 4 2 3 2 3 2" xfId="15925"/>
    <cellStyle name="Input 4 2 3 2 3 2 2" xfId="40125"/>
    <cellStyle name="Input 4 2 3 2 3 3" xfId="28025"/>
    <cellStyle name="Input 4 2 3 2 4" xfId="8897"/>
    <cellStyle name="Input 4 2 3 2 4 2" xfId="20931"/>
    <cellStyle name="Input 4 2 3 2 4 2 2" xfId="45131"/>
    <cellStyle name="Input 4 2 3 2 4 3" xfId="33098"/>
    <cellStyle name="Input 4 2 3 2 5" xfId="10973"/>
    <cellStyle name="Input 4 2 3 2 5 2" xfId="22916"/>
    <cellStyle name="Input 4 2 3 2 5 2 2" xfId="47116"/>
    <cellStyle name="Input 4 2 3 2 5 3" xfId="35174"/>
    <cellStyle name="Input 4 2 3 2 6" xfId="12761"/>
    <cellStyle name="Input 4 2 3 2 6 2" xfId="24483"/>
    <cellStyle name="Input 4 2 3 2 6 2 2" xfId="48683"/>
    <cellStyle name="Input 4 2 3 2 6 3" xfId="36962"/>
    <cellStyle name="Input 4 2 3 2 7" xfId="14328"/>
    <cellStyle name="Input 4 2 3 2 7 2" xfId="38529"/>
    <cellStyle name="Input 4 2 3 2 8" xfId="26553"/>
    <cellStyle name="Input 4 2 3 3" xfId="1685"/>
    <cellStyle name="Input 4 2 3 3 2" xfId="4347"/>
    <cellStyle name="Input 4 2 3 3 2 2" xfId="16448"/>
    <cellStyle name="Input 4 2 3 3 2 2 2" xfId="40648"/>
    <cellStyle name="Input 4 2 3 3 2 3" xfId="28548"/>
    <cellStyle name="Input 4 2 3 3 3" xfId="6691"/>
    <cellStyle name="Input 4 2 3 3 3 2" xfId="18792"/>
    <cellStyle name="Input 4 2 3 3 3 2 2" xfId="42992"/>
    <cellStyle name="Input 4 2 3 3 3 3" xfId="30892"/>
    <cellStyle name="Input 4 2 3 3 4" xfId="8311"/>
    <cellStyle name="Input 4 2 3 3 4 2" xfId="20347"/>
    <cellStyle name="Input 4 2 3 3 4 2 2" xfId="44547"/>
    <cellStyle name="Input 4 2 3 3 4 3" xfId="32512"/>
    <cellStyle name="Input 4 2 3 3 5" xfId="10401"/>
    <cellStyle name="Input 4 2 3 3 5 2" xfId="22364"/>
    <cellStyle name="Input 4 2 3 3 5 2 2" xfId="46564"/>
    <cellStyle name="Input 4 2 3 3 5 3" xfId="34602"/>
    <cellStyle name="Input 4 2 3 3 6" xfId="12209"/>
    <cellStyle name="Input 4 2 3 3 6 2" xfId="23956"/>
    <cellStyle name="Input 4 2 3 3 6 2 2" xfId="48156"/>
    <cellStyle name="Input 4 2 3 3 6 3" xfId="36410"/>
    <cellStyle name="Input 4 2 3 3 7" xfId="13801"/>
    <cellStyle name="Input 4 2 3 3 7 2" xfId="38002"/>
    <cellStyle name="Input 4 2 3 3 8" xfId="25970"/>
    <cellStyle name="Input 4 2 3 4" xfId="3434"/>
    <cellStyle name="Input 4 2 3 4 2" xfId="15536"/>
    <cellStyle name="Input 4 2 3 4 2 2" xfId="39736"/>
    <cellStyle name="Input 4 2 3 4 3" xfId="27636"/>
    <cellStyle name="Input 4 2 3 5" xfId="6317"/>
    <cellStyle name="Input 4 2 3 5 2" xfId="18418"/>
    <cellStyle name="Input 4 2 3 5 2 2" xfId="42618"/>
    <cellStyle name="Input 4 2 3 5 3" xfId="30518"/>
    <cellStyle name="Input 4 2 3 6" xfId="7337"/>
    <cellStyle name="Input 4 2 3 6 2" xfId="19398"/>
    <cellStyle name="Input 4 2 3 6 2 2" xfId="43598"/>
    <cellStyle name="Input 4 2 3 6 3" xfId="31538"/>
    <cellStyle name="Input 4 2 3 7" xfId="9453"/>
    <cellStyle name="Input 4 2 3 7 2" xfId="21487"/>
    <cellStyle name="Input 4 2 3 7 2 2" xfId="45687"/>
    <cellStyle name="Input 4 2 3 7 3" xfId="33654"/>
    <cellStyle name="Input 4 2 3 8" xfId="8035"/>
    <cellStyle name="Input 4 2 3 8 2" xfId="20086"/>
    <cellStyle name="Input 4 2 3 8 2 2" xfId="44286"/>
    <cellStyle name="Input 4 2 3 8 3" xfId="32236"/>
    <cellStyle name="Input 4 2 3 9" xfId="10144"/>
    <cellStyle name="Input 4 2 3 9 2" xfId="34345"/>
    <cellStyle name="Input 4 2 4" xfId="676"/>
    <cellStyle name="Input 4 2 4 10" xfId="25194"/>
    <cellStyle name="Input 4 2 4 2" xfId="2246"/>
    <cellStyle name="Input 4 2 4 2 2" xfId="4898"/>
    <cellStyle name="Input 4 2 4 2 2 2" xfId="16999"/>
    <cellStyle name="Input 4 2 4 2 2 2 2" xfId="41199"/>
    <cellStyle name="Input 4 2 4 2 2 3" xfId="29099"/>
    <cellStyle name="Input 4 2 4 2 3" xfId="4059"/>
    <cellStyle name="Input 4 2 4 2 3 2" xfId="16161"/>
    <cellStyle name="Input 4 2 4 2 3 2 2" xfId="40361"/>
    <cellStyle name="Input 4 2 4 2 3 3" xfId="28261"/>
    <cellStyle name="Input 4 2 4 2 4" xfId="8872"/>
    <cellStyle name="Input 4 2 4 2 4 2" xfId="20906"/>
    <cellStyle name="Input 4 2 4 2 4 2 2" xfId="45106"/>
    <cellStyle name="Input 4 2 4 2 4 3" xfId="33073"/>
    <cellStyle name="Input 4 2 4 2 5" xfId="10948"/>
    <cellStyle name="Input 4 2 4 2 5 2" xfId="22891"/>
    <cellStyle name="Input 4 2 4 2 5 2 2" xfId="47091"/>
    <cellStyle name="Input 4 2 4 2 5 3" xfId="35149"/>
    <cellStyle name="Input 4 2 4 2 6" xfId="12736"/>
    <cellStyle name="Input 4 2 4 2 6 2" xfId="24458"/>
    <cellStyle name="Input 4 2 4 2 6 2 2" xfId="48658"/>
    <cellStyle name="Input 4 2 4 2 6 3" xfId="36937"/>
    <cellStyle name="Input 4 2 4 2 7" xfId="14303"/>
    <cellStyle name="Input 4 2 4 2 7 2" xfId="38504"/>
    <cellStyle name="Input 4 2 4 2 8" xfId="26528"/>
    <cellStyle name="Input 4 2 4 3" xfId="1660"/>
    <cellStyle name="Input 4 2 4 3 2" xfId="4322"/>
    <cellStyle name="Input 4 2 4 3 2 2" xfId="16423"/>
    <cellStyle name="Input 4 2 4 3 2 2 2" xfId="40623"/>
    <cellStyle name="Input 4 2 4 3 2 3" xfId="28523"/>
    <cellStyle name="Input 4 2 4 3 3" xfId="6451"/>
    <cellStyle name="Input 4 2 4 3 3 2" xfId="18552"/>
    <cellStyle name="Input 4 2 4 3 3 2 2" xfId="42752"/>
    <cellStyle name="Input 4 2 4 3 3 3" xfId="30652"/>
    <cellStyle name="Input 4 2 4 3 4" xfId="8286"/>
    <cellStyle name="Input 4 2 4 3 4 2" xfId="20322"/>
    <cellStyle name="Input 4 2 4 3 4 2 2" xfId="44522"/>
    <cellStyle name="Input 4 2 4 3 4 3" xfId="32487"/>
    <cellStyle name="Input 4 2 4 3 5" xfId="10376"/>
    <cellStyle name="Input 4 2 4 3 5 2" xfId="22339"/>
    <cellStyle name="Input 4 2 4 3 5 2 2" xfId="46539"/>
    <cellStyle name="Input 4 2 4 3 5 3" xfId="34577"/>
    <cellStyle name="Input 4 2 4 3 6" xfId="12184"/>
    <cellStyle name="Input 4 2 4 3 6 2" xfId="23931"/>
    <cellStyle name="Input 4 2 4 3 6 2 2" xfId="48131"/>
    <cellStyle name="Input 4 2 4 3 6 3" xfId="36385"/>
    <cellStyle name="Input 4 2 4 3 7" xfId="13776"/>
    <cellStyle name="Input 4 2 4 3 7 2" xfId="37977"/>
    <cellStyle name="Input 4 2 4 3 8" xfId="25945"/>
    <cellStyle name="Input 4 2 4 4" xfId="3409"/>
    <cellStyle name="Input 4 2 4 4 2" xfId="15511"/>
    <cellStyle name="Input 4 2 4 4 2 2" xfId="39711"/>
    <cellStyle name="Input 4 2 4 4 3" xfId="27611"/>
    <cellStyle name="Input 4 2 4 5" xfId="4189"/>
    <cellStyle name="Input 4 2 4 5 2" xfId="16291"/>
    <cellStyle name="Input 4 2 4 5 2 2" xfId="40491"/>
    <cellStyle name="Input 4 2 4 5 3" xfId="28391"/>
    <cellStyle name="Input 4 2 4 6" xfId="7312"/>
    <cellStyle name="Input 4 2 4 6 2" xfId="19373"/>
    <cellStyle name="Input 4 2 4 6 2 2" xfId="43573"/>
    <cellStyle name="Input 4 2 4 6 3" xfId="31513"/>
    <cellStyle name="Input 4 2 4 7" xfId="9428"/>
    <cellStyle name="Input 4 2 4 7 2" xfId="21462"/>
    <cellStyle name="Input 4 2 4 7 2 2" xfId="45662"/>
    <cellStyle name="Input 4 2 4 7 3" xfId="33629"/>
    <cellStyle name="Input 4 2 4 8" xfId="7062"/>
    <cellStyle name="Input 4 2 4 8 2" xfId="19134"/>
    <cellStyle name="Input 4 2 4 8 2 2" xfId="43334"/>
    <cellStyle name="Input 4 2 4 8 3" xfId="31263"/>
    <cellStyle name="Input 4 2 4 9" xfId="10289"/>
    <cellStyle name="Input 4 2 4 9 2" xfId="34490"/>
    <cellStyle name="Input 4 2 5" xfId="983"/>
    <cellStyle name="Input 4 2 5 10" xfId="25501"/>
    <cellStyle name="Input 4 2 5 2" xfId="2541"/>
    <cellStyle name="Input 4 2 5 2 2" xfId="5190"/>
    <cellStyle name="Input 4 2 5 2 2 2" xfId="17291"/>
    <cellStyle name="Input 4 2 5 2 2 2 2" xfId="41491"/>
    <cellStyle name="Input 4 2 5 2 2 3" xfId="29391"/>
    <cellStyle name="Input 4 2 5 2 3" xfId="5525"/>
    <cellStyle name="Input 4 2 5 2 3 2" xfId="17626"/>
    <cellStyle name="Input 4 2 5 2 3 2 2" xfId="41826"/>
    <cellStyle name="Input 4 2 5 2 3 3" xfId="29726"/>
    <cellStyle name="Input 4 2 5 2 4" xfId="9167"/>
    <cellStyle name="Input 4 2 5 2 4 2" xfId="21201"/>
    <cellStyle name="Input 4 2 5 2 4 2 2" xfId="45401"/>
    <cellStyle name="Input 4 2 5 2 4 3" xfId="33368"/>
    <cellStyle name="Input 4 2 5 2 5" xfId="11243"/>
    <cellStyle name="Input 4 2 5 2 5 2" xfId="23186"/>
    <cellStyle name="Input 4 2 5 2 5 2 2" xfId="47386"/>
    <cellStyle name="Input 4 2 5 2 5 3" xfId="35444"/>
    <cellStyle name="Input 4 2 5 2 6" xfId="13031"/>
    <cellStyle name="Input 4 2 5 2 6 2" xfId="24753"/>
    <cellStyle name="Input 4 2 5 2 6 2 2" xfId="48953"/>
    <cellStyle name="Input 4 2 5 2 6 3" xfId="37232"/>
    <cellStyle name="Input 4 2 5 2 7" xfId="14598"/>
    <cellStyle name="Input 4 2 5 2 7 2" xfId="38799"/>
    <cellStyle name="Input 4 2 5 2 8" xfId="26823"/>
    <cellStyle name="Input 4 2 5 3" xfId="1955"/>
    <cellStyle name="Input 4 2 5 3 2" xfId="4614"/>
    <cellStyle name="Input 4 2 5 3 2 2" xfId="16715"/>
    <cellStyle name="Input 4 2 5 3 2 2 2" xfId="40915"/>
    <cellStyle name="Input 4 2 5 3 2 3" xfId="28815"/>
    <cellStyle name="Input 4 2 5 3 3" xfId="5885"/>
    <cellStyle name="Input 4 2 5 3 3 2" xfId="17986"/>
    <cellStyle name="Input 4 2 5 3 3 2 2" xfId="42186"/>
    <cellStyle name="Input 4 2 5 3 3 3" xfId="30086"/>
    <cellStyle name="Input 4 2 5 3 4" xfId="8581"/>
    <cellStyle name="Input 4 2 5 3 4 2" xfId="20617"/>
    <cellStyle name="Input 4 2 5 3 4 2 2" xfId="44817"/>
    <cellStyle name="Input 4 2 5 3 4 3" xfId="32782"/>
    <cellStyle name="Input 4 2 5 3 5" xfId="10671"/>
    <cellStyle name="Input 4 2 5 3 5 2" xfId="22634"/>
    <cellStyle name="Input 4 2 5 3 5 2 2" xfId="46834"/>
    <cellStyle name="Input 4 2 5 3 5 3" xfId="34872"/>
    <cellStyle name="Input 4 2 5 3 6" xfId="12479"/>
    <cellStyle name="Input 4 2 5 3 6 2" xfId="24226"/>
    <cellStyle name="Input 4 2 5 3 6 2 2" xfId="48426"/>
    <cellStyle name="Input 4 2 5 3 6 3" xfId="36680"/>
    <cellStyle name="Input 4 2 5 3 7" xfId="14071"/>
    <cellStyle name="Input 4 2 5 3 7 2" xfId="38272"/>
    <cellStyle name="Input 4 2 5 3 8" xfId="26240"/>
    <cellStyle name="Input 4 2 5 4" xfId="3710"/>
    <cellStyle name="Input 4 2 5 4 2" xfId="15812"/>
    <cellStyle name="Input 4 2 5 4 2 2" xfId="40012"/>
    <cellStyle name="Input 4 2 5 4 3" xfId="27912"/>
    <cellStyle name="Input 4 2 5 5" xfId="6099"/>
    <cellStyle name="Input 4 2 5 5 2" xfId="18200"/>
    <cellStyle name="Input 4 2 5 5 2 2" xfId="42400"/>
    <cellStyle name="Input 4 2 5 5 3" xfId="30300"/>
    <cellStyle name="Input 4 2 5 6" xfId="7619"/>
    <cellStyle name="Input 4 2 5 6 2" xfId="19680"/>
    <cellStyle name="Input 4 2 5 6 2 2" xfId="43880"/>
    <cellStyle name="Input 4 2 5 6 3" xfId="31820"/>
    <cellStyle name="Input 4 2 5 7" xfId="9735"/>
    <cellStyle name="Input 4 2 5 7 2" xfId="21769"/>
    <cellStyle name="Input 4 2 5 7 2 2" xfId="45969"/>
    <cellStyle name="Input 4 2 5 7 3" xfId="33936"/>
    <cellStyle name="Input 4 2 5 8" xfId="11614"/>
    <cellStyle name="Input 4 2 5 8 2" xfId="23543"/>
    <cellStyle name="Input 4 2 5 8 2 2" xfId="47743"/>
    <cellStyle name="Input 4 2 5 8 3" xfId="35815"/>
    <cellStyle name="Input 4 2 5 9" xfId="13388"/>
    <cellStyle name="Input 4 2 5 9 2" xfId="37589"/>
    <cellStyle name="Input 4 2 6" xfId="935"/>
    <cellStyle name="Input 4 2 6 2" xfId="3663"/>
    <cellStyle name="Input 4 2 6 2 2" xfId="15765"/>
    <cellStyle name="Input 4 2 6 2 2 2" xfId="39965"/>
    <cellStyle name="Input 4 2 6 2 3" xfId="27865"/>
    <cellStyle name="Input 4 2 6 3" xfId="4855"/>
    <cellStyle name="Input 4 2 6 3 2" xfId="16956"/>
    <cellStyle name="Input 4 2 6 3 2 2" xfId="41156"/>
    <cellStyle name="Input 4 2 6 3 3" xfId="29056"/>
    <cellStyle name="Input 4 2 6 4" xfId="7571"/>
    <cellStyle name="Input 4 2 6 4 2" xfId="19632"/>
    <cellStyle name="Input 4 2 6 4 2 2" xfId="43832"/>
    <cellStyle name="Input 4 2 6 4 3" xfId="31772"/>
    <cellStyle name="Input 4 2 6 5" xfId="9687"/>
    <cellStyle name="Input 4 2 6 5 2" xfId="21721"/>
    <cellStyle name="Input 4 2 6 5 2 2" xfId="45921"/>
    <cellStyle name="Input 4 2 6 5 3" xfId="33888"/>
    <cellStyle name="Input 4 2 6 6" xfId="11566"/>
    <cellStyle name="Input 4 2 6 6 2" xfId="23495"/>
    <cellStyle name="Input 4 2 6 6 2 2" xfId="47695"/>
    <cellStyle name="Input 4 2 6 6 3" xfId="35767"/>
    <cellStyle name="Input 4 2 6 7" xfId="13340"/>
    <cellStyle name="Input 4 2 6 7 2" xfId="37541"/>
    <cellStyle name="Input 4 2 6 8" xfId="25453"/>
    <cellStyle name="Input 4 2 7" xfId="3169"/>
    <cellStyle name="Input 4 2 7 2" xfId="15271"/>
    <cellStyle name="Input 4 2 7 2 2" xfId="39471"/>
    <cellStyle name="Input 4 2 7 3" xfId="27371"/>
    <cellStyle name="Input 4 2 8" xfId="4239"/>
    <cellStyle name="Input 4 2 8 2" xfId="16341"/>
    <cellStyle name="Input 4 2 8 2 2" xfId="40541"/>
    <cellStyle name="Input 4 2 8 3" xfId="28441"/>
    <cellStyle name="Input 4 2 9" xfId="7057"/>
    <cellStyle name="Input 4 2 9 2" xfId="19130"/>
    <cellStyle name="Input 4 2 9 2 2" xfId="43330"/>
    <cellStyle name="Input 4 2 9 3" xfId="31258"/>
    <cellStyle name="Input 4 3" xfId="391"/>
    <cellStyle name="Input 4 3 10" xfId="8111"/>
    <cellStyle name="Input 4 3 10 2" xfId="20159"/>
    <cellStyle name="Input 4 3 10 2 2" xfId="44359"/>
    <cellStyle name="Input 4 3 10 3" xfId="32312"/>
    <cellStyle name="Input 4 3 11" xfId="10245"/>
    <cellStyle name="Input 4 3 11 2" xfId="22238"/>
    <cellStyle name="Input 4 3 11 2 2" xfId="46438"/>
    <cellStyle name="Input 4 3 11 3" xfId="34446"/>
    <cellStyle name="Input 4 3 12" xfId="12083"/>
    <cellStyle name="Input 4 3 12 2" xfId="36284"/>
    <cellStyle name="Input 4 3 13" xfId="24971"/>
    <cellStyle name="Input 4 3 2" xfId="552"/>
    <cellStyle name="Input 4 3 2 10" xfId="13217"/>
    <cellStyle name="Input 4 3 2 10 2" xfId="37418"/>
    <cellStyle name="Input 4 3 2 11" xfId="25070"/>
    <cellStyle name="Input 4 3 2 2" xfId="853"/>
    <cellStyle name="Input 4 3 2 2 10" xfId="25371"/>
    <cellStyle name="Input 4 3 2 2 2" xfId="2423"/>
    <cellStyle name="Input 4 3 2 2 2 2" xfId="5073"/>
    <cellStyle name="Input 4 3 2 2 2 2 2" xfId="17174"/>
    <cellStyle name="Input 4 3 2 2 2 2 2 2" xfId="41374"/>
    <cellStyle name="Input 4 3 2 2 2 2 3" xfId="29274"/>
    <cellStyle name="Input 4 3 2 2 2 3" xfId="6440"/>
    <cellStyle name="Input 4 3 2 2 2 3 2" xfId="18541"/>
    <cellStyle name="Input 4 3 2 2 2 3 2 2" xfId="42741"/>
    <cellStyle name="Input 4 3 2 2 2 3 3" xfId="30641"/>
    <cellStyle name="Input 4 3 2 2 2 4" xfId="9049"/>
    <cellStyle name="Input 4 3 2 2 2 4 2" xfId="21083"/>
    <cellStyle name="Input 4 3 2 2 2 4 2 2" xfId="45283"/>
    <cellStyle name="Input 4 3 2 2 2 4 3" xfId="33250"/>
    <cellStyle name="Input 4 3 2 2 2 5" xfId="11125"/>
    <cellStyle name="Input 4 3 2 2 2 5 2" xfId="23068"/>
    <cellStyle name="Input 4 3 2 2 2 5 2 2" xfId="47268"/>
    <cellStyle name="Input 4 3 2 2 2 5 3" xfId="35326"/>
    <cellStyle name="Input 4 3 2 2 2 6" xfId="12913"/>
    <cellStyle name="Input 4 3 2 2 2 6 2" xfId="24635"/>
    <cellStyle name="Input 4 3 2 2 2 6 2 2" xfId="48835"/>
    <cellStyle name="Input 4 3 2 2 2 6 3" xfId="37114"/>
    <cellStyle name="Input 4 3 2 2 2 7" xfId="14480"/>
    <cellStyle name="Input 4 3 2 2 2 7 2" xfId="38681"/>
    <cellStyle name="Input 4 3 2 2 2 8" xfId="26705"/>
    <cellStyle name="Input 4 3 2 2 3" xfId="1837"/>
    <cellStyle name="Input 4 3 2 2 3 2" xfId="4497"/>
    <cellStyle name="Input 4 3 2 2 3 2 2" xfId="16598"/>
    <cellStyle name="Input 4 3 2 2 3 2 2 2" xfId="40798"/>
    <cellStyle name="Input 4 3 2 2 3 2 3" xfId="28698"/>
    <cellStyle name="Input 4 3 2 2 3 3" xfId="6384"/>
    <cellStyle name="Input 4 3 2 2 3 3 2" xfId="18485"/>
    <cellStyle name="Input 4 3 2 2 3 3 2 2" xfId="42685"/>
    <cellStyle name="Input 4 3 2 2 3 3 3" xfId="30585"/>
    <cellStyle name="Input 4 3 2 2 3 4" xfId="8463"/>
    <cellStyle name="Input 4 3 2 2 3 4 2" xfId="20499"/>
    <cellStyle name="Input 4 3 2 2 3 4 2 2" xfId="44699"/>
    <cellStyle name="Input 4 3 2 2 3 4 3" xfId="32664"/>
    <cellStyle name="Input 4 3 2 2 3 5" xfId="10553"/>
    <cellStyle name="Input 4 3 2 2 3 5 2" xfId="22516"/>
    <cellStyle name="Input 4 3 2 2 3 5 2 2" xfId="46716"/>
    <cellStyle name="Input 4 3 2 2 3 5 3" xfId="34754"/>
    <cellStyle name="Input 4 3 2 2 3 6" xfId="12361"/>
    <cellStyle name="Input 4 3 2 2 3 6 2" xfId="24108"/>
    <cellStyle name="Input 4 3 2 2 3 6 2 2" xfId="48308"/>
    <cellStyle name="Input 4 3 2 2 3 6 3" xfId="36562"/>
    <cellStyle name="Input 4 3 2 2 3 7" xfId="13953"/>
    <cellStyle name="Input 4 3 2 2 3 7 2" xfId="38154"/>
    <cellStyle name="Input 4 3 2 2 3 8" xfId="26122"/>
    <cellStyle name="Input 4 3 2 2 4" xfId="3583"/>
    <cellStyle name="Input 4 3 2 2 4 2" xfId="15685"/>
    <cellStyle name="Input 4 3 2 2 4 2 2" xfId="39885"/>
    <cellStyle name="Input 4 3 2 2 4 3" xfId="27785"/>
    <cellStyle name="Input 4 3 2 2 5" xfId="6625"/>
    <cellStyle name="Input 4 3 2 2 5 2" xfId="18726"/>
    <cellStyle name="Input 4 3 2 2 5 2 2" xfId="42926"/>
    <cellStyle name="Input 4 3 2 2 5 3" xfId="30826"/>
    <cellStyle name="Input 4 3 2 2 6" xfId="7489"/>
    <cellStyle name="Input 4 3 2 2 6 2" xfId="19550"/>
    <cellStyle name="Input 4 3 2 2 6 2 2" xfId="43750"/>
    <cellStyle name="Input 4 3 2 2 6 3" xfId="31690"/>
    <cellStyle name="Input 4 3 2 2 7" xfId="9605"/>
    <cellStyle name="Input 4 3 2 2 7 2" xfId="21639"/>
    <cellStyle name="Input 4 3 2 2 7 2 2" xfId="45839"/>
    <cellStyle name="Input 4 3 2 2 7 3" xfId="33806"/>
    <cellStyle name="Input 4 3 2 2 8" xfId="11484"/>
    <cellStyle name="Input 4 3 2 2 8 2" xfId="23413"/>
    <cellStyle name="Input 4 3 2 2 8 2 2" xfId="47613"/>
    <cellStyle name="Input 4 3 2 2 8 3" xfId="35685"/>
    <cellStyle name="Input 4 3 2 2 9" xfId="13258"/>
    <cellStyle name="Input 4 3 2 2 9 2" xfId="37459"/>
    <cellStyle name="Input 4 3 2 3" xfId="1076"/>
    <cellStyle name="Input 4 3 2 3 10" xfId="25594"/>
    <cellStyle name="Input 4 3 2 3 2" xfId="2634"/>
    <cellStyle name="Input 4 3 2 3 2 2" xfId="5280"/>
    <cellStyle name="Input 4 3 2 3 2 2 2" xfId="17381"/>
    <cellStyle name="Input 4 3 2 3 2 2 2 2" xfId="41581"/>
    <cellStyle name="Input 4 3 2 3 2 2 3" xfId="29481"/>
    <cellStyle name="Input 4 3 2 3 2 3" xfId="5829"/>
    <cellStyle name="Input 4 3 2 3 2 3 2" xfId="17930"/>
    <cellStyle name="Input 4 3 2 3 2 3 2 2" xfId="42130"/>
    <cellStyle name="Input 4 3 2 3 2 3 3" xfId="30030"/>
    <cellStyle name="Input 4 3 2 3 2 4" xfId="9260"/>
    <cellStyle name="Input 4 3 2 3 2 4 2" xfId="21294"/>
    <cellStyle name="Input 4 3 2 3 2 4 2 2" xfId="45494"/>
    <cellStyle name="Input 4 3 2 3 2 4 3" xfId="33461"/>
    <cellStyle name="Input 4 3 2 3 2 5" xfId="11336"/>
    <cellStyle name="Input 4 3 2 3 2 5 2" xfId="23279"/>
    <cellStyle name="Input 4 3 2 3 2 5 2 2" xfId="47479"/>
    <cellStyle name="Input 4 3 2 3 2 5 3" xfId="35537"/>
    <cellStyle name="Input 4 3 2 3 2 6" xfId="13124"/>
    <cellStyle name="Input 4 3 2 3 2 6 2" xfId="24846"/>
    <cellStyle name="Input 4 3 2 3 2 6 2 2" xfId="49046"/>
    <cellStyle name="Input 4 3 2 3 2 6 3" xfId="37325"/>
    <cellStyle name="Input 4 3 2 3 2 7" xfId="14691"/>
    <cellStyle name="Input 4 3 2 3 2 7 2" xfId="38892"/>
    <cellStyle name="Input 4 3 2 3 2 8" xfId="26916"/>
    <cellStyle name="Input 4 3 2 3 3" xfId="2048"/>
    <cellStyle name="Input 4 3 2 3 3 2" xfId="4706"/>
    <cellStyle name="Input 4 3 2 3 3 2 2" xfId="16807"/>
    <cellStyle name="Input 4 3 2 3 3 2 2 2" xfId="41007"/>
    <cellStyle name="Input 4 3 2 3 3 2 3" xfId="28907"/>
    <cellStyle name="Input 4 3 2 3 3 3" xfId="6005"/>
    <cellStyle name="Input 4 3 2 3 3 3 2" xfId="18106"/>
    <cellStyle name="Input 4 3 2 3 3 3 2 2" xfId="42306"/>
    <cellStyle name="Input 4 3 2 3 3 3 3" xfId="30206"/>
    <cellStyle name="Input 4 3 2 3 3 4" xfId="8674"/>
    <cellStyle name="Input 4 3 2 3 3 4 2" xfId="20710"/>
    <cellStyle name="Input 4 3 2 3 3 4 2 2" xfId="44910"/>
    <cellStyle name="Input 4 3 2 3 3 4 3" xfId="32875"/>
    <cellStyle name="Input 4 3 2 3 3 5" xfId="10764"/>
    <cellStyle name="Input 4 3 2 3 3 5 2" xfId="22727"/>
    <cellStyle name="Input 4 3 2 3 3 5 2 2" xfId="46927"/>
    <cellStyle name="Input 4 3 2 3 3 5 3" xfId="34965"/>
    <cellStyle name="Input 4 3 2 3 3 6" xfId="12572"/>
    <cellStyle name="Input 4 3 2 3 3 6 2" xfId="24319"/>
    <cellStyle name="Input 4 3 2 3 3 6 2 2" xfId="48519"/>
    <cellStyle name="Input 4 3 2 3 3 6 3" xfId="36773"/>
    <cellStyle name="Input 4 3 2 3 3 7" xfId="14164"/>
    <cellStyle name="Input 4 3 2 3 3 7 2" xfId="38365"/>
    <cellStyle name="Input 4 3 2 3 3 8" xfId="26333"/>
    <cellStyle name="Input 4 3 2 3 4" xfId="3801"/>
    <cellStyle name="Input 4 3 2 3 4 2" xfId="15903"/>
    <cellStyle name="Input 4 3 2 3 4 2 2" xfId="40103"/>
    <cellStyle name="Input 4 3 2 3 4 3" xfId="28003"/>
    <cellStyle name="Input 4 3 2 3 5" xfId="5586"/>
    <cellStyle name="Input 4 3 2 3 5 2" xfId="17687"/>
    <cellStyle name="Input 4 3 2 3 5 2 2" xfId="41887"/>
    <cellStyle name="Input 4 3 2 3 5 3" xfId="29787"/>
    <cellStyle name="Input 4 3 2 3 6" xfId="7712"/>
    <cellStyle name="Input 4 3 2 3 6 2" xfId="19773"/>
    <cellStyle name="Input 4 3 2 3 6 2 2" xfId="43973"/>
    <cellStyle name="Input 4 3 2 3 6 3" xfId="31913"/>
    <cellStyle name="Input 4 3 2 3 7" xfId="9828"/>
    <cellStyle name="Input 4 3 2 3 7 2" xfId="21862"/>
    <cellStyle name="Input 4 3 2 3 7 2 2" xfId="46062"/>
    <cellStyle name="Input 4 3 2 3 7 3" xfId="34029"/>
    <cellStyle name="Input 4 3 2 3 8" xfId="11707"/>
    <cellStyle name="Input 4 3 2 3 8 2" xfId="23636"/>
    <cellStyle name="Input 4 3 2 3 8 2 2" xfId="47836"/>
    <cellStyle name="Input 4 3 2 3 8 3" xfId="35908"/>
    <cellStyle name="Input 4 3 2 3 9" xfId="13481"/>
    <cellStyle name="Input 4 3 2 3 9 2" xfId="37682"/>
    <cellStyle name="Input 4 3 2 4" xfId="1209"/>
    <cellStyle name="Input 4 3 2 4 2" xfId="3934"/>
    <cellStyle name="Input 4 3 2 4 2 2" xfId="16036"/>
    <cellStyle name="Input 4 3 2 4 2 2 2" xfId="40236"/>
    <cellStyle name="Input 4 3 2 4 2 3" xfId="28136"/>
    <cellStyle name="Input 4 3 2 4 3" xfId="6048"/>
    <cellStyle name="Input 4 3 2 4 3 2" xfId="18149"/>
    <cellStyle name="Input 4 3 2 4 3 2 2" xfId="42349"/>
    <cellStyle name="Input 4 3 2 4 3 3" xfId="30249"/>
    <cellStyle name="Input 4 3 2 4 4" xfId="7845"/>
    <cellStyle name="Input 4 3 2 4 4 2" xfId="19906"/>
    <cellStyle name="Input 4 3 2 4 4 2 2" xfId="44106"/>
    <cellStyle name="Input 4 3 2 4 4 3" xfId="32046"/>
    <cellStyle name="Input 4 3 2 4 5" xfId="9961"/>
    <cellStyle name="Input 4 3 2 4 5 2" xfId="21995"/>
    <cellStyle name="Input 4 3 2 4 5 2 2" xfId="46195"/>
    <cellStyle name="Input 4 3 2 4 5 3" xfId="34162"/>
    <cellStyle name="Input 4 3 2 4 6" xfId="11840"/>
    <cellStyle name="Input 4 3 2 4 6 2" xfId="23769"/>
    <cellStyle name="Input 4 3 2 4 6 2 2" xfId="47969"/>
    <cellStyle name="Input 4 3 2 4 6 3" xfId="36041"/>
    <cellStyle name="Input 4 3 2 4 7" xfId="13614"/>
    <cellStyle name="Input 4 3 2 4 7 2" xfId="37815"/>
    <cellStyle name="Input 4 3 2 4 8" xfId="25727"/>
    <cellStyle name="Input 4 3 2 5" xfId="3287"/>
    <cellStyle name="Input 4 3 2 5 2" xfId="15389"/>
    <cellStyle name="Input 4 3 2 5 2 2" xfId="39589"/>
    <cellStyle name="Input 4 3 2 5 3" xfId="27489"/>
    <cellStyle name="Input 4 3 2 6" xfId="6236"/>
    <cellStyle name="Input 4 3 2 6 2" xfId="18337"/>
    <cellStyle name="Input 4 3 2 6 2 2" xfId="42537"/>
    <cellStyle name="Input 4 3 2 6 3" xfId="30437"/>
    <cellStyle name="Input 4 3 2 7" xfId="7188"/>
    <cellStyle name="Input 4 3 2 7 2" xfId="19249"/>
    <cellStyle name="Input 4 3 2 7 2 2" xfId="43449"/>
    <cellStyle name="Input 4 3 2 7 3" xfId="31389"/>
    <cellStyle name="Input 4 3 2 8" xfId="8064"/>
    <cellStyle name="Input 4 3 2 8 2" xfId="20114"/>
    <cellStyle name="Input 4 3 2 8 2 2" xfId="44314"/>
    <cellStyle name="Input 4 3 2 8 3" xfId="32265"/>
    <cellStyle name="Input 4 3 2 9" xfId="11437"/>
    <cellStyle name="Input 4 3 2 9 2" xfId="23372"/>
    <cellStyle name="Input 4 3 2 9 2 2" xfId="47572"/>
    <cellStyle name="Input 4 3 2 9 3" xfId="35638"/>
    <cellStyle name="Input 4 3 3" xfId="693"/>
    <cellStyle name="Input 4 3 3 10" xfId="25211"/>
    <cellStyle name="Input 4 3 3 2" xfId="2263"/>
    <cellStyle name="Input 4 3 3 2 2" xfId="4915"/>
    <cellStyle name="Input 4 3 3 2 2 2" xfId="17016"/>
    <cellStyle name="Input 4 3 3 2 2 2 2" xfId="41216"/>
    <cellStyle name="Input 4 3 3 2 2 3" xfId="29116"/>
    <cellStyle name="Input 4 3 3 2 3" xfId="4908"/>
    <cellStyle name="Input 4 3 3 2 3 2" xfId="17009"/>
    <cellStyle name="Input 4 3 3 2 3 2 2" xfId="41209"/>
    <cellStyle name="Input 4 3 3 2 3 3" xfId="29109"/>
    <cellStyle name="Input 4 3 3 2 4" xfId="8889"/>
    <cellStyle name="Input 4 3 3 2 4 2" xfId="20923"/>
    <cellStyle name="Input 4 3 3 2 4 2 2" xfId="45123"/>
    <cellStyle name="Input 4 3 3 2 4 3" xfId="33090"/>
    <cellStyle name="Input 4 3 3 2 5" xfId="10965"/>
    <cellStyle name="Input 4 3 3 2 5 2" xfId="22908"/>
    <cellStyle name="Input 4 3 3 2 5 2 2" xfId="47108"/>
    <cellStyle name="Input 4 3 3 2 5 3" xfId="35166"/>
    <cellStyle name="Input 4 3 3 2 6" xfId="12753"/>
    <cellStyle name="Input 4 3 3 2 6 2" xfId="24475"/>
    <cellStyle name="Input 4 3 3 2 6 2 2" xfId="48675"/>
    <cellStyle name="Input 4 3 3 2 6 3" xfId="36954"/>
    <cellStyle name="Input 4 3 3 2 7" xfId="14320"/>
    <cellStyle name="Input 4 3 3 2 7 2" xfId="38521"/>
    <cellStyle name="Input 4 3 3 2 8" xfId="26545"/>
    <cellStyle name="Input 4 3 3 3" xfId="1677"/>
    <cellStyle name="Input 4 3 3 3 2" xfId="4339"/>
    <cellStyle name="Input 4 3 3 3 2 2" xfId="16440"/>
    <cellStyle name="Input 4 3 3 3 2 2 2" xfId="40640"/>
    <cellStyle name="Input 4 3 3 3 2 3" xfId="28540"/>
    <cellStyle name="Input 4 3 3 3 3" xfId="6189"/>
    <cellStyle name="Input 4 3 3 3 3 2" xfId="18290"/>
    <cellStyle name="Input 4 3 3 3 3 2 2" xfId="42490"/>
    <cellStyle name="Input 4 3 3 3 3 3" xfId="30390"/>
    <cellStyle name="Input 4 3 3 3 4" xfId="8303"/>
    <cellStyle name="Input 4 3 3 3 4 2" xfId="20339"/>
    <cellStyle name="Input 4 3 3 3 4 2 2" xfId="44539"/>
    <cellStyle name="Input 4 3 3 3 4 3" xfId="32504"/>
    <cellStyle name="Input 4 3 3 3 5" xfId="10393"/>
    <cellStyle name="Input 4 3 3 3 5 2" xfId="22356"/>
    <cellStyle name="Input 4 3 3 3 5 2 2" xfId="46556"/>
    <cellStyle name="Input 4 3 3 3 5 3" xfId="34594"/>
    <cellStyle name="Input 4 3 3 3 6" xfId="12201"/>
    <cellStyle name="Input 4 3 3 3 6 2" xfId="23948"/>
    <cellStyle name="Input 4 3 3 3 6 2 2" xfId="48148"/>
    <cellStyle name="Input 4 3 3 3 6 3" xfId="36402"/>
    <cellStyle name="Input 4 3 3 3 7" xfId="13793"/>
    <cellStyle name="Input 4 3 3 3 7 2" xfId="37994"/>
    <cellStyle name="Input 4 3 3 3 8" xfId="25962"/>
    <cellStyle name="Input 4 3 3 4" xfId="3426"/>
    <cellStyle name="Input 4 3 3 4 2" xfId="15528"/>
    <cellStyle name="Input 4 3 3 4 2 2" xfId="39728"/>
    <cellStyle name="Input 4 3 3 4 3" xfId="27628"/>
    <cellStyle name="Input 4 3 3 5" xfId="6054"/>
    <cellStyle name="Input 4 3 3 5 2" xfId="18155"/>
    <cellStyle name="Input 4 3 3 5 2 2" xfId="42355"/>
    <cellStyle name="Input 4 3 3 5 3" xfId="30255"/>
    <cellStyle name="Input 4 3 3 6" xfId="7329"/>
    <cellStyle name="Input 4 3 3 6 2" xfId="19390"/>
    <cellStyle name="Input 4 3 3 6 2 2" xfId="43590"/>
    <cellStyle name="Input 4 3 3 6 3" xfId="31530"/>
    <cellStyle name="Input 4 3 3 7" xfId="9445"/>
    <cellStyle name="Input 4 3 3 7 2" xfId="21479"/>
    <cellStyle name="Input 4 3 3 7 2 2" xfId="45679"/>
    <cellStyle name="Input 4 3 3 7 3" xfId="33646"/>
    <cellStyle name="Input 4 3 3 8" xfId="6828"/>
    <cellStyle name="Input 4 3 3 8 2" xfId="18929"/>
    <cellStyle name="Input 4 3 3 8 2 2" xfId="43129"/>
    <cellStyle name="Input 4 3 3 8 3" xfId="31029"/>
    <cellStyle name="Input 4 3 3 9" xfId="7995"/>
    <cellStyle name="Input 4 3 3 9 2" xfId="32196"/>
    <cellStyle name="Input 4 3 4" xfId="660"/>
    <cellStyle name="Input 4 3 4 10" xfId="25178"/>
    <cellStyle name="Input 4 3 4 2" xfId="2230"/>
    <cellStyle name="Input 4 3 4 2 2" xfId="4882"/>
    <cellStyle name="Input 4 3 4 2 2 2" xfId="16983"/>
    <cellStyle name="Input 4 3 4 2 2 2 2" xfId="41183"/>
    <cellStyle name="Input 4 3 4 2 2 3" xfId="29083"/>
    <cellStyle name="Input 4 3 4 2 3" xfId="6210"/>
    <cellStyle name="Input 4 3 4 2 3 2" xfId="18311"/>
    <cellStyle name="Input 4 3 4 2 3 2 2" xfId="42511"/>
    <cellStyle name="Input 4 3 4 2 3 3" xfId="30411"/>
    <cellStyle name="Input 4 3 4 2 4" xfId="8856"/>
    <cellStyle name="Input 4 3 4 2 4 2" xfId="20890"/>
    <cellStyle name="Input 4 3 4 2 4 2 2" xfId="45090"/>
    <cellStyle name="Input 4 3 4 2 4 3" xfId="33057"/>
    <cellStyle name="Input 4 3 4 2 5" xfId="10932"/>
    <cellStyle name="Input 4 3 4 2 5 2" xfId="22875"/>
    <cellStyle name="Input 4 3 4 2 5 2 2" xfId="47075"/>
    <cellStyle name="Input 4 3 4 2 5 3" xfId="35133"/>
    <cellStyle name="Input 4 3 4 2 6" xfId="12720"/>
    <cellStyle name="Input 4 3 4 2 6 2" xfId="24442"/>
    <cellStyle name="Input 4 3 4 2 6 2 2" xfId="48642"/>
    <cellStyle name="Input 4 3 4 2 6 3" xfId="36921"/>
    <cellStyle name="Input 4 3 4 2 7" xfId="14287"/>
    <cellStyle name="Input 4 3 4 2 7 2" xfId="38488"/>
    <cellStyle name="Input 4 3 4 2 8" xfId="26512"/>
    <cellStyle name="Input 4 3 4 3" xfId="1644"/>
    <cellStyle name="Input 4 3 4 3 2" xfId="4306"/>
    <cellStyle name="Input 4 3 4 3 2 2" xfId="16407"/>
    <cellStyle name="Input 4 3 4 3 2 2 2" xfId="40607"/>
    <cellStyle name="Input 4 3 4 3 2 3" xfId="28507"/>
    <cellStyle name="Input 4 3 4 3 3" xfId="6148"/>
    <cellStyle name="Input 4 3 4 3 3 2" xfId="18249"/>
    <cellStyle name="Input 4 3 4 3 3 2 2" xfId="42449"/>
    <cellStyle name="Input 4 3 4 3 3 3" xfId="30349"/>
    <cellStyle name="Input 4 3 4 3 4" xfId="8270"/>
    <cellStyle name="Input 4 3 4 3 4 2" xfId="20306"/>
    <cellStyle name="Input 4 3 4 3 4 2 2" xfId="44506"/>
    <cellStyle name="Input 4 3 4 3 4 3" xfId="32471"/>
    <cellStyle name="Input 4 3 4 3 5" xfId="10360"/>
    <cellStyle name="Input 4 3 4 3 5 2" xfId="22323"/>
    <cellStyle name="Input 4 3 4 3 5 2 2" xfId="46523"/>
    <cellStyle name="Input 4 3 4 3 5 3" xfId="34561"/>
    <cellStyle name="Input 4 3 4 3 6" xfId="12168"/>
    <cellStyle name="Input 4 3 4 3 6 2" xfId="23915"/>
    <cellStyle name="Input 4 3 4 3 6 2 2" xfId="48115"/>
    <cellStyle name="Input 4 3 4 3 6 3" xfId="36369"/>
    <cellStyle name="Input 4 3 4 3 7" xfId="13760"/>
    <cellStyle name="Input 4 3 4 3 7 2" xfId="37961"/>
    <cellStyle name="Input 4 3 4 3 8" xfId="25929"/>
    <cellStyle name="Input 4 3 4 4" xfId="3393"/>
    <cellStyle name="Input 4 3 4 4 2" xfId="15495"/>
    <cellStyle name="Input 4 3 4 4 2 2" xfId="39695"/>
    <cellStyle name="Input 4 3 4 4 3" xfId="27595"/>
    <cellStyle name="Input 4 3 4 5" xfId="6403"/>
    <cellStyle name="Input 4 3 4 5 2" xfId="18504"/>
    <cellStyle name="Input 4 3 4 5 2 2" xfId="42704"/>
    <cellStyle name="Input 4 3 4 5 3" xfId="30604"/>
    <cellStyle name="Input 4 3 4 6" xfId="7296"/>
    <cellStyle name="Input 4 3 4 6 2" xfId="19357"/>
    <cellStyle name="Input 4 3 4 6 2 2" xfId="43557"/>
    <cellStyle name="Input 4 3 4 6 3" xfId="31497"/>
    <cellStyle name="Input 4 3 4 7" xfId="9412"/>
    <cellStyle name="Input 4 3 4 7 2" xfId="21446"/>
    <cellStyle name="Input 4 3 4 7 2 2" xfId="45646"/>
    <cellStyle name="Input 4 3 4 7 3" xfId="33613"/>
    <cellStyle name="Input 4 3 4 8" xfId="7061"/>
    <cellStyle name="Input 4 3 4 8 2" xfId="19133"/>
    <cellStyle name="Input 4 3 4 8 2 2" xfId="43333"/>
    <cellStyle name="Input 4 3 4 8 3" xfId="31262"/>
    <cellStyle name="Input 4 3 4 9" xfId="10848"/>
    <cellStyle name="Input 4 3 4 9 2" xfId="35049"/>
    <cellStyle name="Input 4 3 5" xfId="977"/>
    <cellStyle name="Input 4 3 5 10" xfId="25495"/>
    <cellStyle name="Input 4 3 5 2" xfId="2535"/>
    <cellStyle name="Input 4 3 5 2 2" xfId="5184"/>
    <cellStyle name="Input 4 3 5 2 2 2" xfId="17285"/>
    <cellStyle name="Input 4 3 5 2 2 2 2" xfId="41485"/>
    <cellStyle name="Input 4 3 5 2 2 3" xfId="29385"/>
    <cellStyle name="Input 4 3 5 2 3" xfId="6043"/>
    <cellStyle name="Input 4 3 5 2 3 2" xfId="18144"/>
    <cellStyle name="Input 4 3 5 2 3 2 2" xfId="42344"/>
    <cellStyle name="Input 4 3 5 2 3 3" xfId="30244"/>
    <cellStyle name="Input 4 3 5 2 4" xfId="9161"/>
    <cellStyle name="Input 4 3 5 2 4 2" xfId="21195"/>
    <cellStyle name="Input 4 3 5 2 4 2 2" xfId="45395"/>
    <cellStyle name="Input 4 3 5 2 4 3" xfId="33362"/>
    <cellStyle name="Input 4 3 5 2 5" xfId="11237"/>
    <cellStyle name="Input 4 3 5 2 5 2" xfId="23180"/>
    <cellStyle name="Input 4 3 5 2 5 2 2" xfId="47380"/>
    <cellStyle name="Input 4 3 5 2 5 3" xfId="35438"/>
    <cellStyle name="Input 4 3 5 2 6" xfId="13025"/>
    <cellStyle name="Input 4 3 5 2 6 2" xfId="24747"/>
    <cellStyle name="Input 4 3 5 2 6 2 2" xfId="48947"/>
    <cellStyle name="Input 4 3 5 2 6 3" xfId="37226"/>
    <cellStyle name="Input 4 3 5 2 7" xfId="14592"/>
    <cellStyle name="Input 4 3 5 2 7 2" xfId="38793"/>
    <cellStyle name="Input 4 3 5 2 8" xfId="26817"/>
    <cellStyle name="Input 4 3 5 3" xfId="1949"/>
    <cellStyle name="Input 4 3 5 3 2" xfId="4608"/>
    <cellStyle name="Input 4 3 5 3 2 2" xfId="16709"/>
    <cellStyle name="Input 4 3 5 3 2 2 2" xfId="40909"/>
    <cellStyle name="Input 4 3 5 3 2 3" xfId="28809"/>
    <cellStyle name="Input 4 3 5 3 3" xfId="5762"/>
    <cellStyle name="Input 4 3 5 3 3 2" xfId="17863"/>
    <cellStyle name="Input 4 3 5 3 3 2 2" xfId="42063"/>
    <cellStyle name="Input 4 3 5 3 3 3" xfId="29963"/>
    <cellStyle name="Input 4 3 5 3 4" xfId="8575"/>
    <cellStyle name="Input 4 3 5 3 4 2" xfId="20611"/>
    <cellStyle name="Input 4 3 5 3 4 2 2" xfId="44811"/>
    <cellStyle name="Input 4 3 5 3 4 3" xfId="32776"/>
    <cellStyle name="Input 4 3 5 3 5" xfId="10665"/>
    <cellStyle name="Input 4 3 5 3 5 2" xfId="22628"/>
    <cellStyle name="Input 4 3 5 3 5 2 2" xfId="46828"/>
    <cellStyle name="Input 4 3 5 3 5 3" xfId="34866"/>
    <cellStyle name="Input 4 3 5 3 6" xfId="12473"/>
    <cellStyle name="Input 4 3 5 3 6 2" xfId="24220"/>
    <cellStyle name="Input 4 3 5 3 6 2 2" xfId="48420"/>
    <cellStyle name="Input 4 3 5 3 6 3" xfId="36674"/>
    <cellStyle name="Input 4 3 5 3 7" xfId="14065"/>
    <cellStyle name="Input 4 3 5 3 7 2" xfId="38266"/>
    <cellStyle name="Input 4 3 5 3 8" xfId="26234"/>
    <cellStyle name="Input 4 3 5 4" xfId="3704"/>
    <cellStyle name="Input 4 3 5 4 2" xfId="15806"/>
    <cellStyle name="Input 4 3 5 4 2 2" xfId="40006"/>
    <cellStyle name="Input 4 3 5 4 3" xfId="27906"/>
    <cellStyle name="Input 4 3 5 5" xfId="6328"/>
    <cellStyle name="Input 4 3 5 5 2" xfId="18429"/>
    <cellStyle name="Input 4 3 5 5 2 2" xfId="42629"/>
    <cellStyle name="Input 4 3 5 5 3" xfId="30529"/>
    <cellStyle name="Input 4 3 5 6" xfId="7613"/>
    <cellStyle name="Input 4 3 5 6 2" xfId="19674"/>
    <cellStyle name="Input 4 3 5 6 2 2" xfId="43874"/>
    <cellStyle name="Input 4 3 5 6 3" xfId="31814"/>
    <cellStyle name="Input 4 3 5 7" xfId="9729"/>
    <cellStyle name="Input 4 3 5 7 2" xfId="21763"/>
    <cellStyle name="Input 4 3 5 7 2 2" xfId="45963"/>
    <cellStyle name="Input 4 3 5 7 3" xfId="33930"/>
    <cellStyle name="Input 4 3 5 8" xfId="11608"/>
    <cellStyle name="Input 4 3 5 8 2" xfId="23537"/>
    <cellStyle name="Input 4 3 5 8 2 2" xfId="47737"/>
    <cellStyle name="Input 4 3 5 8 3" xfId="35809"/>
    <cellStyle name="Input 4 3 5 9" xfId="13382"/>
    <cellStyle name="Input 4 3 5 9 2" xfId="37583"/>
    <cellStyle name="Input 4 3 6" xfId="960"/>
    <cellStyle name="Input 4 3 6 2" xfId="3687"/>
    <cellStyle name="Input 4 3 6 2 2" xfId="15789"/>
    <cellStyle name="Input 4 3 6 2 2 2" xfId="39989"/>
    <cellStyle name="Input 4 3 6 2 3" xfId="27889"/>
    <cellStyle name="Input 4 3 6 3" xfId="6747"/>
    <cellStyle name="Input 4 3 6 3 2" xfId="18848"/>
    <cellStyle name="Input 4 3 6 3 2 2" xfId="43048"/>
    <cellStyle name="Input 4 3 6 3 3" xfId="30948"/>
    <cellStyle name="Input 4 3 6 4" xfId="7596"/>
    <cellStyle name="Input 4 3 6 4 2" xfId="19657"/>
    <cellStyle name="Input 4 3 6 4 2 2" xfId="43857"/>
    <cellStyle name="Input 4 3 6 4 3" xfId="31797"/>
    <cellStyle name="Input 4 3 6 5" xfId="9712"/>
    <cellStyle name="Input 4 3 6 5 2" xfId="21746"/>
    <cellStyle name="Input 4 3 6 5 2 2" xfId="45946"/>
    <cellStyle name="Input 4 3 6 5 3" xfId="33913"/>
    <cellStyle name="Input 4 3 6 6" xfId="11591"/>
    <cellStyle name="Input 4 3 6 6 2" xfId="23520"/>
    <cellStyle name="Input 4 3 6 6 2 2" xfId="47720"/>
    <cellStyle name="Input 4 3 6 6 3" xfId="35792"/>
    <cellStyle name="Input 4 3 6 7" xfId="13365"/>
    <cellStyle name="Input 4 3 6 7 2" xfId="37566"/>
    <cellStyle name="Input 4 3 6 8" xfId="25478"/>
    <cellStyle name="Input 4 3 7" xfId="3147"/>
    <cellStyle name="Input 4 3 7 2" xfId="15249"/>
    <cellStyle name="Input 4 3 7 2 2" xfId="39449"/>
    <cellStyle name="Input 4 3 7 3" xfId="27349"/>
    <cellStyle name="Input 4 3 8" xfId="6687"/>
    <cellStyle name="Input 4 3 8 2" xfId="18788"/>
    <cellStyle name="Input 4 3 8 2 2" xfId="42988"/>
    <cellStyle name="Input 4 3 8 3" xfId="30888"/>
    <cellStyle name="Input 4 3 9" xfId="7031"/>
    <cellStyle name="Input 4 3 9 2" xfId="19112"/>
    <cellStyle name="Input 4 3 9 2 2" xfId="43312"/>
    <cellStyle name="Input 4 3 9 3" xfId="31232"/>
    <cellStyle name="Input 4 4" xfId="518"/>
    <cellStyle name="Input 4 4 10" xfId="25036"/>
    <cellStyle name="Input 4 4 2" xfId="617"/>
    <cellStyle name="Input 4 4 2 10" xfId="10242"/>
    <cellStyle name="Input 4 4 2 10 2" xfId="34443"/>
    <cellStyle name="Input 4 4 2 11" xfId="25135"/>
    <cellStyle name="Input 4 4 2 2" xfId="918"/>
    <cellStyle name="Input 4 4 2 2 10" xfId="25436"/>
    <cellStyle name="Input 4 4 2 2 2" xfId="2488"/>
    <cellStyle name="Input 4 4 2 2 2 2" xfId="5137"/>
    <cellStyle name="Input 4 4 2 2 2 2 2" xfId="17238"/>
    <cellStyle name="Input 4 4 2 2 2 2 2 2" xfId="41438"/>
    <cellStyle name="Input 4 4 2 2 2 2 3" xfId="29338"/>
    <cellStyle name="Input 4 4 2 2 2 3" xfId="6447"/>
    <cellStyle name="Input 4 4 2 2 2 3 2" xfId="18548"/>
    <cellStyle name="Input 4 4 2 2 2 3 2 2" xfId="42748"/>
    <cellStyle name="Input 4 4 2 2 2 3 3" xfId="30648"/>
    <cellStyle name="Input 4 4 2 2 2 4" xfId="9114"/>
    <cellStyle name="Input 4 4 2 2 2 4 2" xfId="21148"/>
    <cellStyle name="Input 4 4 2 2 2 4 2 2" xfId="45348"/>
    <cellStyle name="Input 4 4 2 2 2 4 3" xfId="33315"/>
    <cellStyle name="Input 4 4 2 2 2 5" xfId="11190"/>
    <cellStyle name="Input 4 4 2 2 2 5 2" xfId="23133"/>
    <cellStyle name="Input 4 4 2 2 2 5 2 2" xfId="47333"/>
    <cellStyle name="Input 4 4 2 2 2 5 3" xfId="35391"/>
    <cellStyle name="Input 4 4 2 2 2 6" xfId="12978"/>
    <cellStyle name="Input 4 4 2 2 2 6 2" xfId="24700"/>
    <cellStyle name="Input 4 4 2 2 2 6 2 2" xfId="48900"/>
    <cellStyle name="Input 4 4 2 2 2 6 3" xfId="37179"/>
    <cellStyle name="Input 4 4 2 2 2 7" xfId="14545"/>
    <cellStyle name="Input 4 4 2 2 2 7 2" xfId="38746"/>
    <cellStyle name="Input 4 4 2 2 2 8" xfId="26770"/>
    <cellStyle name="Input 4 4 2 2 3" xfId="1902"/>
    <cellStyle name="Input 4 4 2 2 3 2" xfId="4561"/>
    <cellStyle name="Input 4 4 2 2 3 2 2" xfId="16662"/>
    <cellStyle name="Input 4 4 2 2 3 2 2 2" xfId="40862"/>
    <cellStyle name="Input 4 4 2 2 3 2 3" xfId="28762"/>
    <cellStyle name="Input 4 4 2 2 3 3" xfId="3193"/>
    <cellStyle name="Input 4 4 2 2 3 3 2" xfId="15295"/>
    <cellStyle name="Input 4 4 2 2 3 3 2 2" xfId="39495"/>
    <cellStyle name="Input 4 4 2 2 3 3 3" xfId="27395"/>
    <cellStyle name="Input 4 4 2 2 3 4" xfId="8528"/>
    <cellStyle name="Input 4 4 2 2 3 4 2" xfId="20564"/>
    <cellStyle name="Input 4 4 2 2 3 4 2 2" xfId="44764"/>
    <cellStyle name="Input 4 4 2 2 3 4 3" xfId="32729"/>
    <cellStyle name="Input 4 4 2 2 3 5" xfId="10618"/>
    <cellStyle name="Input 4 4 2 2 3 5 2" xfId="22581"/>
    <cellStyle name="Input 4 4 2 2 3 5 2 2" xfId="46781"/>
    <cellStyle name="Input 4 4 2 2 3 5 3" xfId="34819"/>
    <cellStyle name="Input 4 4 2 2 3 6" xfId="12426"/>
    <cellStyle name="Input 4 4 2 2 3 6 2" xfId="24173"/>
    <cellStyle name="Input 4 4 2 2 3 6 2 2" xfId="48373"/>
    <cellStyle name="Input 4 4 2 2 3 6 3" xfId="36627"/>
    <cellStyle name="Input 4 4 2 2 3 7" xfId="14018"/>
    <cellStyle name="Input 4 4 2 2 3 7 2" xfId="38219"/>
    <cellStyle name="Input 4 4 2 2 3 8" xfId="26187"/>
    <cellStyle name="Input 4 4 2 2 4" xfId="3646"/>
    <cellStyle name="Input 4 4 2 2 4 2" xfId="15748"/>
    <cellStyle name="Input 4 4 2 2 4 2 2" xfId="39948"/>
    <cellStyle name="Input 4 4 2 2 4 3" xfId="27848"/>
    <cellStyle name="Input 4 4 2 2 5" xfId="6418"/>
    <cellStyle name="Input 4 4 2 2 5 2" xfId="18519"/>
    <cellStyle name="Input 4 4 2 2 5 2 2" xfId="42719"/>
    <cellStyle name="Input 4 4 2 2 5 3" xfId="30619"/>
    <cellStyle name="Input 4 4 2 2 6" xfId="7554"/>
    <cellStyle name="Input 4 4 2 2 6 2" xfId="19615"/>
    <cellStyle name="Input 4 4 2 2 6 2 2" xfId="43815"/>
    <cellStyle name="Input 4 4 2 2 6 3" xfId="31755"/>
    <cellStyle name="Input 4 4 2 2 7" xfId="9670"/>
    <cellStyle name="Input 4 4 2 2 7 2" xfId="21704"/>
    <cellStyle name="Input 4 4 2 2 7 2 2" xfId="45904"/>
    <cellStyle name="Input 4 4 2 2 7 3" xfId="33871"/>
    <cellStyle name="Input 4 4 2 2 8" xfId="11549"/>
    <cellStyle name="Input 4 4 2 2 8 2" xfId="23478"/>
    <cellStyle name="Input 4 4 2 2 8 2 2" xfId="47678"/>
    <cellStyle name="Input 4 4 2 2 8 3" xfId="35750"/>
    <cellStyle name="Input 4 4 2 2 9" xfId="13323"/>
    <cellStyle name="Input 4 4 2 2 9 2" xfId="37524"/>
    <cellStyle name="Input 4 4 2 3" xfId="1141"/>
    <cellStyle name="Input 4 4 2 3 10" xfId="25659"/>
    <cellStyle name="Input 4 4 2 3 2" xfId="2699"/>
    <cellStyle name="Input 4 4 2 3 2 2" xfId="5345"/>
    <cellStyle name="Input 4 4 2 3 2 2 2" xfId="17446"/>
    <cellStyle name="Input 4 4 2 3 2 2 2 2" xfId="41646"/>
    <cellStyle name="Input 4 4 2 3 2 2 3" xfId="29546"/>
    <cellStyle name="Input 4 4 2 3 2 3" xfId="3770"/>
    <cellStyle name="Input 4 4 2 3 2 3 2" xfId="15872"/>
    <cellStyle name="Input 4 4 2 3 2 3 2 2" xfId="40072"/>
    <cellStyle name="Input 4 4 2 3 2 3 3" xfId="27972"/>
    <cellStyle name="Input 4 4 2 3 2 4" xfId="9325"/>
    <cellStyle name="Input 4 4 2 3 2 4 2" xfId="21359"/>
    <cellStyle name="Input 4 4 2 3 2 4 2 2" xfId="45559"/>
    <cellStyle name="Input 4 4 2 3 2 4 3" xfId="33526"/>
    <cellStyle name="Input 4 4 2 3 2 5" xfId="11401"/>
    <cellStyle name="Input 4 4 2 3 2 5 2" xfId="23344"/>
    <cellStyle name="Input 4 4 2 3 2 5 2 2" xfId="47544"/>
    <cellStyle name="Input 4 4 2 3 2 5 3" xfId="35602"/>
    <cellStyle name="Input 4 4 2 3 2 6" xfId="13189"/>
    <cellStyle name="Input 4 4 2 3 2 6 2" xfId="24911"/>
    <cellStyle name="Input 4 4 2 3 2 6 2 2" xfId="49111"/>
    <cellStyle name="Input 4 4 2 3 2 6 3" xfId="37390"/>
    <cellStyle name="Input 4 4 2 3 2 7" xfId="14756"/>
    <cellStyle name="Input 4 4 2 3 2 7 2" xfId="38957"/>
    <cellStyle name="Input 4 4 2 3 2 8" xfId="26981"/>
    <cellStyle name="Input 4 4 2 3 3" xfId="2113"/>
    <cellStyle name="Input 4 4 2 3 3 2" xfId="4770"/>
    <cellStyle name="Input 4 4 2 3 3 2 2" xfId="16871"/>
    <cellStyle name="Input 4 4 2 3 3 2 2 2" xfId="41071"/>
    <cellStyle name="Input 4 4 2 3 3 2 3" xfId="28971"/>
    <cellStyle name="Input 4 4 2 3 3 3" xfId="6199"/>
    <cellStyle name="Input 4 4 2 3 3 3 2" xfId="18300"/>
    <cellStyle name="Input 4 4 2 3 3 3 2 2" xfId="42500"/>
    <cellStyle name="Input 4 4 2 3 3 3 3" xfId="30400"/>
    <cellStyle name="Input 4 4 2 3 3 4" xfId="8739"/>
    <cellStyle name="Input 4 4 2 3 3 4 2" xfId="20775"/>
    <cellStyle name="Input 4 4 2 3 3 4 2 2" xfId="44975"/>
    <cellStyle name="Input 4 4 2 3 3 4 3" xfId="32940"/>
    <cellStyle name="Input 4 4 2 3 3 5" xfId="10829"/>
    <cellStyle name="Input 4 4 2 3 3 5 2" xfId="22792"/>
    <cellStyle name="Input 4 4 2 3 3 5 2 2" xfId="46992"/>
    <cellStyle name="Input 4 4 2 3 3 5 3" xfId="35030"/>
    <cellStyle name="Input 4 4 2 3 3 6" xfId="12637"/>
    <cellStyle name="Input 4 4 2 3 3 6 2" xfId="24384"/>
    <cellStyle name="Input 4 4 2 3 3 6 2 2" xfId="48584"/>
    <cellStyle name="Input 4 4 2 3 3 6 3" xfId="36838"/>
    <cellStyle name="Input 4 4 2 3 3 7" xfId="14229"/>
    <cellStyle name="Input 4 4 2 3 3 7 2" xfId="38430"/>
    <cellStyle name="Input 4 4 2 3 3 8" xfId="26398"/>
    <cellStyle name="Input 4 4 2 3 4" xfId="3866"/>
    <cellStyle name="Input 4 4 2 3 4 2" xfId="15968"/>
    <cellStyle name="Input 4 4 2 3 4 2 2" xfId="40168"/>
    <cellStyle name="Input 4 4 2 3 4 3" xfId="28068"/>
    <cellStyle name="Input 4 4 2 3 5" xfId="4075"/>
    <cellStyle name="Input 4 4 2 3 5 2" xfId="16177"/>
    <cellStyle name="Input 4 4 2 3 5 2 2" xfId="40377"/>
    <cellStyle name="Input 4 4 2 3 5 3" xfId="28277"/>
    <cellStyle name="Input 4 4 2 3 6" xfId="7777"/>
    <cellStyle name="Input 4 4 2 3 6 2" xfId="19838"/>
    <cellStyle name="Input 4 4 2 3 6 2 2" xfId="44038"/>
    <cellStyle name="Input 4 4 2 3 6 3" xfId="31978"/>
    <cellStyle name="Input 4 4 2 3 7" xfId="9893"/>
    <cellStyle name="Input 4 4 2 3 7 2" xfId="21927"/>
    <cellStyle name="Input 4 4 2 3 7 2 2" xfId="46127"/>
    <cellStyle name="Input 4 4 2 3 7 3" xfId="34094"/>
    <cellStyle name="Input 4 4 2 3 8" xfId="11772"/>
    <cellStyle name="Input 4 4 2 3 8 2" xfId="23701"/>
    <cellStyle name="Input 4 4 2 3 8 2 2" xfId="47901"/>
    <cellStyle name="Input 4 4 2 3 8 3" xfId="35973"/>
    <cellStyle name="Input 4 4 2 3 9" xfId="13546"/>
    <cellStyle name="Input 4 4 2 3 9 2" xfId="37747"/>
    <cellStyle name="Input 4 4 2 4" xfId="1266"/>
    <cellStyle name="Input 4 4 2 4 2" xfId="3991"/>
    <cellStyle name="Input 4 4 2 4 2 2" xfId="16093"/>
    <cellStyle name="Input 4 4 2 4 2 2 2" xfId="40293"/>
    <cellStyle name="Input 4 4 2 4 2 3" xfId="28193"/>
    <cellStyle name="Input 4 4 2 4 3" xfId="4136"/>
    <cellStyle name="Input 4 4 2 4 3 2" xfId="16238"/>
    <cellStyle name="Input 4 4 2 4 3 2 2" xfId="40438"/>
    <cellStyle name="Input 4 4 2 4 3 3" xfId="28338"/>
    <cellStyle name="Input 4 4 2 4 4" xfId="7902"/>
    <cellStyle name="Input 4 4 2 4 4 2" xfId="19963"/>
    <cellStyle name="Input 4 4 2 4 4 2 2" xfId="44163"/>
    <cellStyle name="Input 4 4 2 4 4 3" xfId="32103"/>
    <cellStyle name="Input 4 4 2 4 5" xfId="10018"/>
    <cellStyle name="Input 4 4 2 4 5 2" xfId="22052"/>
    <cellStyle name="Input 4 4 2 4 5 2 2" xfId="46252"/>
    <cellStyle name="Input 4 4 2 4 5 3" xfId="34219"/>
    <cellStyle name="Input 4 4 2 4 6" xfId="11897"/>
    <cellStyle name="Input 4 4 2 4 6 2" xfId="23826"/>
    <cellStyle name="Input 4 4 2 4 6 2 2" xfId="48026"/>
    <cellStyle name="Input 4 4 2 4 6 3" xfId="36098"/>
    <cellStyle name="Input 4 4 2 4 7" xfId="13671"/>
    <cellStyle name="Input 4 4 2 4 7 2" xfId="37872"/>
    <cellStyle name="Input 4 4 2 4 8" xfId="25784"/>
    <cellStyle name="Input 4 4 2 5" xfId="3351"/>
    <cellStyle name="Input 4 4 2 5 2" xfId="15453"/>
    <cellStyle name="Input 4 4 2 5 2 2" xfId="39653"/>
    <cellStyle name="Input 4 4 2 5 3" xfId="27553"/>
    <cellStyle name="Input 4 4 2 6" xfId="5607"/>
    <cellStyle name="Input 4 4 2 6 2" xfId="17708"/>
    <cellStyle name="Input 4 4 2 6 2 2" xfId="41908"/>
    <cellStyle name="Input 4 4 2 6 3" xfId="29808"/>
    <cellStyle name="Input 4 4 2 7" xfId="7253"/>
    <cellStyle name="Input 4 4 2 7 2" xfId="19314"/>
    <cellStyle name="Input 4 4 2 7 2 2" xfId="43514"/>
    <cellStyle name="Input 4 4 2 7 3" xfId="31454"/>
    <cellStyle name="Input 4 4 2 8" xfId="6837"/>
    <cellStyle name="Input 4 4 2 8 2" xfId="18938"/>
    <cellStyle name="Input 4 4 2 8 2 2" xfId="43138"/>
    <cellStyle name="Input 4 4 2 8 3" xfId="31038"/>
    <cellStyle name="Input 4 4 2 9" xfId="7967"/>
    <cellStyle name="Input 4 4 2 9 2" xfId="20028"/>
    <cellStyle name="Input 4 4 2 9 2 2" xfId="44228"/>
    <cellStyle name="Input 4 4 2 9 3" xfId="32168"/>
    <cellStyle name="Input 4 4 3" xfId="1042"/>
    <cellStyle name="Input 4 4 3 10" xfId="25560"/>
    <cellStyle name="Input 4 4 3 2" xfId="2600"/>
    <cellStyle name="Input 4 4 3 2 2" xfId="5248"/>
    <cellStyle name="Input 4 4 3 2 2 2" xfId="17349"/>
    <cellStyle name="Input 4 4 3 2 2 2 2" xfId="41549"/>
    <cellStyle name="Input 4 4 3 2 2 3" xfId="29449"/>
    <cellStyle name="Input 4 4 3 2 3" xfId="3450"/>
    <cellStyle name="Input 4 4 3 2 3 2" xfId="15552"/>
    <cellStyle name="Input 4 4 3 2 3 2 2" xfId="39752"/>
    <cellStyle name="Input 4 4 3 2 3 3" xfId="27652"/>
    <cellStyle name="Input 4 4 3 2 4" xfId="9226"/>
    <cellStyle name="Input 4 4 3 2 4 2" xfId="21260"/>
    <cellStyle name="Input 4 4 3 2 4 2 2" xfId="45460"/>
    <cellStyle name="Input 4 4 3 2 4 3" xfId="33427"/>
    <cellStyle name="Input 4 4 3 2 5" xfId="11302"/>
    <cellStyle name="Input 4 4 3 2 5 2" xfId="23245"/>
    <cellStyle name="Input 4 4 3 2 5 2 2" xfId="47445"/>
    <cellStyle name="Input 4 4 3 2 5 3" xfId="35503"/>
    <cellStyle name="Input 4 4 3 2 6" xfId="13090"/>
    <cellStyle name="Input 4 4 3 2 6 2" xfId="24812"/>
    <cellStyle name="Input 4 4 3 2 6 2 2" xfId="49012"/>
    <cellStyle name="Input 4 4 3 2 6 3" xfId="37291"/>
    <cellStyle name="Input 4 4 3 2 7" xfId="14657"/>
    <cellStyle name="Input 4 4 3 2 7 2" xfId="38858"/>
    <cellStyle name="Input 4 4 3 2 8" xfId="26882"/>
    <cellStyle name="Input 4 4 3 3" xfId="2014"/>
    <cellStyle name="Input 4 4 3 3 2" xfId="4673"/>
    <cellStyle name="Input 4 4 3 3 2 2" xfId="16774"/>
    <cellStyle name="Input 4 4 3 3 2 2 2" xfId="40974"/>
    <cellStyle name="Input 4 4 3 3 2 3" xfId="28874"/>
    <cellStyle name="Input 4 4 3 3 3" xfId="3621"/>
    <cellStyle name="Input 4 4 3 3 3 2" xfId="15723"/>
    <cellStyle name="Input 4 4 3 3 3 2 2" xfId="39923"/>
    <cellStyle name="Input 4 4 3 3 3 3" xfId="27823"/>
    <cellStyle name="Input 4 4 3 3 4" xfId="8640"/>
    <cellStyle name="Input 4 4 3 3 4 2" xfId="20676"/>
    <cellStyle name="Input 4 4 3 3 4 2 2" xfId="44876"/>
    <cellStyle name="Input 4 4 3 3 4 3" xfId="32841"/>
    <cellStyle name="Input 4 4 3 3 5" xfId="10730"/>
    <cellStyle name="Input 4 4 3 3 5 2" xfId="22693"/>
    <cellStyle name="Input 4 4 3 3 5 2 2" xfId="46893"/>
    <cellStyle name="Input 4 4 3 3 5 3" xfId="34931"/>
    <cellStyle name="Input 4 4 3 3 6" xfId="12538"/>
    <cellStyle name="Input 4 4 3 3 6 2" xfId="24285"/>
    <cellStyle name="Input 4 4 3 3 6 2 2" xfId="48485"/>
    <cellStyle name="Input 4 4 3 3 6 3" xfId="36739"/>
    <cellStyle name="Input 4 4 3 3 7" xfId="14130"/>
    <cellStyle name="Input 4 4 3 3 7 2" xfId="38331"/>
    <cellStyle name="Input 4 4 3 3 8" xfId="26299"/>
    <cellStyle name="Input 4 4 3 4" xfId="3768"/>
    <cellStyle name="Input 4 4 3 4 2" xfId="15870"/>
    <cellStyle name="Input 4 4 3 4 2 2" xfId="40070"/>
    <cellStyle name="Input 4 4 3 4 3" xfId="27970"/>
    <cellStyle name="Input 4 4 3 5" xfId="6677"/>
    <cellStyle name="Input 4 4 3 5 2" xfId="18778"/>
    <cellStyle name="Input 4 4 3 5 2 2" xfId="42978"/>
    <cellStyle name="Input 4 4 3 5 3" xfId="30878"/>
    <cellStyle name="Input 4 4 3 6" xfId="7678"/>
    <cellStyle name="Input 4 4 3 6 2" xfId="19739"/>
    <cellStyle name="Input 4 4 3 6 2 2" xfId="43939"/>
    <cellStyle name="Input 4 4 3 6 3" xfId="31879"/>
    <cellStyle name="Input 4 4 3 7" xfId="9794"/>
    <cellStyle name="Input 4 4 3 7 2" xfId="21828"/>
    <cellStyle name="Input 4 4 3 7 2 2" xfId="46028"/>
    <cellStyle name="Input 4 4 3 7 3" xfId="33995"/>
    <cellStyle name="Input 4 4 3 8" xfId="11673"/>
    <cellStyle name="Input 4 4 3 8 2" xfId="23602"/>
    <cellStyle name="Input 4 4 3 8 2 2" xfId="47802"/>
    <cellStyle name="Input 4 4 3 8 3" xfId="35874"/>
    <cellStyle name="Input 4 4 3 9" xfId="13447"/>
    <cellStyle name="Input 4 4 3 9 2" xfId="37648"/>
    <cellStyle name="Input 4 4 4" xfId="3254"/>
    <cellStyle name="Input 4 4 4 2" xfId="15356"/>
    <cellStyle name="Input 4 4 4 2 2" xfId="39556"/>
    <cellStyle name="Input 4 4 4 3" xfId="27456"/>
    <cellStyle name="Input 4 4 5" xfId="6188"/>
    <cellStyle name="Input 4 4 5 2" xfId="18289"/>
    <cellStyle name="Input 4 4 5 2 2" xfId="42489"/>
    <cellStyle name="Input 4 4 5 3" xfId="30389"/>
    <cellStyle name="Input 4 4 6" xfId="7154"/>
    <cellStyle name="Input 4 4 6 2" xfId="19215"/>
    <cellStyle name="Input 4 4 6 2 2" xfId="43415"/>
    <cellStyle name="Input 4 4 6 3" xfId="31355"/>
    <cellStyle name="Input 4 4 7" xfId="6993"/>
    <cellStyle name="Input 4 4 7 2" xfId="19076"/>
    <cellStyle name="Input 4 4 7 2 2" xfId="43276"/>
    <cellStyle name="Input 4 4 7 3" xfId="31194"/>
    <cellStyle name="Input 4 4 8" xfId="10086"/>
    <cellStyle name="Input 4 4 8 2" xfId="22120"/>
    <cellStyle name="Input 4 4 8 2 2" xfId="46320"/>
    <cellStyle name="Input 4 4 8 3" xfId="34287"/>
    <cellStyle name="Input 4 4 9" xfId="11965"/>
    <cellStyle name="Input 4 4 9 2" xfId="36166"/>
    <cellStyle name="Input 4 5" xfId="543"/>
    <cellStyle name="Input 4 5 10" xfId="11423"/>
    <cellStyle name="Input 4 5 10 2" xfId="23362"/>
    <cellStyle name="Input 4 5 10 2 2" xfId="47562"/>
    <cellStyle name="Input 4 5 10 3" xfId="35624"/>
    <cellStyle name="Input 4 5 11" xfId="13207"/>
    <cellStyle name="Input 4 5 11 2" xfId="37408"/>
    <cellStyle name="Input 4 5 12" xfId="25061"/>
    <cellStyle name="Input 4 5 2" xfId="760"/>
    <cellStyle name="Input 4 5 2 10" xfId="25278"/>
    <cellStyle name="Input 4 5 2 2" xfId="2330"/>
    <cellStyle name="Input 4 5 2 2 2" xfId="4981"/>
    <cellStyle name="Input 4 5 2 2 2 2" xfId="17082"/>
    <cellStyle name="Input 4 5 2 2 2 2 2" xfId="41282"/>
    <cellStyle name="Input 4 5 2 2 2 3" xfId="29182"/>
    <cellStyle name="Input 4 5 2 2 3" xfId="5921"/>
    <cellStyle name="Input 4 5 2 2 3 2" xfId="18022"/>
    <cellStyle name="Input 4 5 2 2 3 2 2" xfId="42222"/>
    <cellStyle name="Input 4 5 2 2 3 3" xfId="30122"/>
    <cellStyle name="Input 4 5 2 2 4" xfId="8956"/>
    <cellStyle name="Input 4 5 2 2 4 2" xfId="20990"/>
    <cellStyle name="Input 4 5 2 2 4 2 2" xfId="45190"/>
    <cellStyle name="Input 4 5 2 2 4 3" xfId="33157"/>
    <cellStyle name="Input 4 5 2 2 5" xfId="11032"/>
    <cellStyle name="Input 4 5 2 2 5 2" xfId="22975"/>
    <cellStyle name="Input 4 5 2 2 5 2 2" xfId="47175"/>
    <cellStyle name="Input 4 5 2 2 5 3" xfId="35233"/>
    <cellStyle name="Input 4 5 2 2 6" xfId="12820"/>
    <cellStyle name="Input 4 5 2 2 6 2" xfId="24542"/>
    <cellStyle name="Input 4 5 2 2 6 2 2" xfId="48742"/>
    <cellStyle name="Input 4 5 2 2 6 3" xfId="37021"/>
    <cellStyle name="Input 4 5 2 2 7" xfId="14387"/>
    <cellStyle name="Input 4 5 2 2 7 2" xfId="38588"/>
    <cellStyle name="Input 4 5 2 2 8" xfId="26612"/>
    <cellStyle name="Input 4 5 2 3" xfId="1744"/>
    <cellStyle name="Input 4 5 2 3 2" xfId="4406"/>
    <cellStyle name="Input 4 5 2 3 2 2" xfId="16507"/>
    <cellStyle name="Input 4 5 2 3 2 2 2" xfId="40707"/>
    <cellStyle name="Input 4 5 2 3 2 3" xfId="28607"/>
    <cellStyle name="Input 4 5 2 3 3" xfId="3161"/>
    <cellStyle name="Input 4 5 2 3 3 2" xfId="15263"/>
    <cellStyle name="Input 4 5 2 3 3 2 2" xfId="39463"/>
    <cellStyle name="Input 4 5 2 3 3 3" xfId="27363"/>
    <cellStyle name="Input 4 5 2 3 4" xfId="8370"/>
    <cellStyle name="Input 4 5 2 3 4 2" xfId="20406"/>
    <cellStyle name="Input 4 5 2 3 4 2 2" xfId="44606"/>
    <cellStyle name="Input 4 5 2 3 4 3" xfId="32571"/>
    <cellStyle name="Input 4 5 2 3 5" xfId="10460"/>
    <cellStyle name="Input 4 5 2 3 5 2" xfId="22423"/>
    <cellStyle name="Input 4 5 2 3 5 2 2" xfId="46623"/>
    <cellStyle name="Input 4 5 2 3 5 3" xfId="34661"/>
    <cellStyle name="Input 4 5 2 3 6" xfId="12268"/>
    <cellStyle name="Input 4 5 2 3 6 2" xfId="24015"/>
    <cellStyle name="Input 4 5 2 3 6 2 2" xfId="48215"/>
    <cellStyle name="Input 4 5 2 3 6 3" xfId="36469"/>
    <cellStyle name="Input 4 5 2 3 7" xfId="13860"/>
    <cellStyle name="Input 4 5 2 3 7 2" xfId="38061"/>
    <cellStyle name="Input 4 5 2 3 8" xfId="26029"/>
    <cellStyle name="Input 4 5 2 4" xfId="3492"/>
    <cellStyle name="Input 4 5 2 4 2" xfId="15594"/>
    <cellStyle name="Input 4 5 2 4 2 2" xfId="39794"/>
    <cellStyle name="Input 4 5 2 4 3" xfId="27694"/>
    <cellStyle name="Input 4 5 2 5" xfId="4123"/>
    <cellStyle name="Input 4 5 2 5 2" xfId="16225"/>
    <cellStyle name="Input 4 5 2 5 2 2" xfId="40425"/>
    <cellStyle name="Input 4 5 2 5 3" xfId="28325"/>
    <cellStyle name="Input 4 5 2 6" xfId="7396"/>
    <cellStyle name="Input 4 5 2 6 2" xfId="19457"/>
    <cellStyle name="Input 4 5 2 6 2 2" xfId="43657"/>
    <cellStyle name="Input 4 5 2 6 3" xfId="31597"/>
    <cellStyle name="Input 4 5 2 7" xfId="9512"/>
    <cellStyle name="Input 4 5 2 7 2" xfId="21546"/>
    <cellStyle name="Input 4 5 2 7 2 2" xfId="45746"/>
    <cellStyle name="Input 4 5 2 7 3" xfId="33713"/>
    <cellStyle name="Input 4 5 2 8" xfId="10051"/>
    <cellStyle name="Input 4 5 2 8 2" xfId="22085"/>
    <cellStyle name="Input 4 5 2 8 2 2" xfId="46285"/>
    <cellStyle name="Input 4 5 2 8 3" xfId="34252"/>
    <cellStyle name="Input 4 5 2 9" xfId="11930"/>
    <cellStyle name="Input 4 5 2 9 2" xfId="36131"/>
    <cellStyle name="Input 4 5 3" xfId="844"/>
    <cellStyle name="Input 4 5 3 10" xfId="25362"/>
    <cellStyle name="Input 4 5 3 2" xfId="2414"/>
    <cellStyle name="Input 4 5 3 2 2" xfId="5064"/>
    <cellStyle name="Input 4 5 3 2 2 2" xfId="17165"/>
    <cellStyle name="Input 4 5 3 2 2 2 2" xfId="41365"/>
    <cellStyle name="Input 4 5 3 2 2 3" xfId="29265"/>
    <cellStyle name="Input 4 5 3 2 3" xfId="3045"/>
    <cellStyle name="Input 4 5 3 2 3 2" xfId="15147"/>
    <cellStyle name="Input 4 5 3 2 3 2 2" xfId="39347"/>
    <cellStyle name="Input 4 5 3 2 3 3" xfId="27247"/>
    <cellStyle name="Input 4 5 3 2 4" xfId="9040"/>
    <cellStyle name="Input 4 5 3 2 4 2" xfId="21074"/>
    <cellStyle name="Input 4 5 3 2 4 2 2" xfId="45274"/>
    <cellStyle name="Input 4 5 3 2 4 3" xfId="33241"/>
    <cellStyle name="Input 4 5 3 2 5" xfId="11116"/>
    <cellStyle name="Input 4 5 3 2 5 2" xfId="23059"/>
    <cellStyle name="Input 4 5 3 2 5 2 2" xfId="47259"/>
    <cellStyle name="Input 4 5 3 2 5 3" xfId="35317"/>
    <cellStyle name="Input 4 5 3 2 6" xfId="12904"/>
    <cellStyle name="Input 4 5 3 2 6 2" xfId="24626"/>
    <cellStyle name="Input 4 5 3 2 6 2 2" xfId="48826"/>
    <cellStyle name="Input 4 5 3 2 6 3" xfId="37105"/>
    <cellStyle name="Input 4 5 3 2 7" xfId="14471"/>
    <cellStyle name="Input 4 5 3 2 7 2" xfId="38672"/>
    <cellStyle name="Input 4 5 3 2 8" xfId="26696"/>
    <cellStyle name="Input 4 5 3 3" xfId="1828"/>
    <cellStyle name="Input 4 5 3 3 2" xfId="4489"/>
    <cellStyle name="Input 4 5 3 3 2 2" xfId="16590"/>
    <cellStyle name="Input 4 5 3 3 2 2 2" xfId="40790"/>
    <cellStyle name="Input 4 5 3 3 2 3" xfId="28690"/>
    <cellStyle name="Input 4 5 3 3 3" xfId="6350"/>
    <cellStyle name="Input 4 5 3 3 3 2" xfId="18451"/>
    <cellStyle name="Input 4 5 3 3 3 2 2" xfId="42651"/>
    <cellStyle name="Input 4 5 3 3 3 3" xfId="30551"/>
    <cellStyle name="Input 4 5 3 3 4" xfId="8454"/>
    <cellStyle name="Input 4 5 3 3 4 2" xfId="20490"/>
    <cellStyle name="Input 4 5 3 3 4 2 2" xfId="44690"/>
    <cellStyle name="Input 4 5 3 3 4 3" xfId="32655"/>
    <cellStyle name="Input 4 5 3 3 5" xfId="10544"/>
    <cellStyle name="Input 4 5 3 3 5 2" xfId="22507"/>
    <cellStyle name="Input 4 5 3 3 5 2 2" xfId="46707"/>
    <cellStyle name="Input 4 5 3 3 5 3" xfId="34745"/>
    <cellStyle name="Input 4 5 3 3 6" xfId="12352"/>
    <cellStyle name="Input 4 5 3 3 6 2" xfId="24099"/>
    <cellStyle name="Input 4 5 3 3 6 2 2" xfId="48299"/>
    <cellStyle name="Input 4 5 3 3 6 3" xfId="36553"/>
    <cellStyle name="Input 4 5 3 3 7" xfId="13944"/>
    <cellStyle name="Input 4 5 3 3 7 2" xfId="38145"/>
    <cellStyle name="Input 4 5 3 3 8" xfId="26113"/>
    <cellStyle name="Input 4 5 3 4" xfId="3575"/>
    <cellStyle name="Input 4 5 3 4 2" xfId="15677"/>
    <cellStyle name="Input 4 5 3 4 2 2" xfId="39877"/>
    <cellStyle name="Input 4 5 3 4 3" xfId="27777"/>
    <cellStyle name="Input 4 5 3 5" xfId="6069"/>
    <cellStyle name="Input 4 5 3 5 2" xfId="18170"/>
    <cellStyle name="Input 4 5 3 5 2 2" xfId="42370"/>
    <cellStyle name="Input 4 5 3 5 3" xfId="30270"/>
    <cellStyle name="Input 4 5 3 6" xfId="7480"/>
    <cellStyle name="Input 4 5 3 6 2" xfId="19541"/>
    <cellStyle name="Input 4 5 3 6 2 2" xfId="43741"/>
    <cellStyle name="Input 4 5 3 6 3" xfId="31681"/>
    <cellStyle name="Input 4 5 3 7" xfId="9596"/>
    <cellStyle name="Input 4 5 3 7 2" xfId="21630"/>
    <cellStyle name="Input 4 5 3 7 2 2" xfId="45830"/>
    <cellStyle name="Input 4 5 3 7 3" xfId="33797"/>
    <cellStyle name="Input 4 5 3 8" xfId="11475"/>
    <cellStyle name="Input 4 5 3 8 2" xfId="23404"/>
    <cellStyle name="Input 4 5 3 8 2 2" xfId="47604"/>
    <cellStyle name="Input 4 5 3 8 3" xfId="35676"/>
    <cellStyle name="Input 4 5 3 9" xfId="13249"/>
    <cellStyle name="Input 4 5 3 9 2" xfId="37450"/>
    <cellStyle name="Input 4 5 4" xfId="1067"/>
    <cellStyle name="Input 4 5 4 10" xfId="25585"/>
    <cellStyle name="Input 4 5 4 2" xfId="2625"/>
    <cellStyle name="Input 4 5 4 2 2" xfId="5271"/>
    <cellStyle name="Input 4 5 4 2 2 2" xfId="17372"/>
    <cellStyle name="Input 4 5 4 2 2 2 2" xfId="41572"/>
    <cellStyle name="Input 4 5 4 2 2 3" xfId="29472"/>
    <cellStyle name="Input 4 5 4 2 3" xfId="4843"/>
    <cellStyle name="Input 4 5 4 2 3 2" xfId="16944"/>
    <cellStyle name="Input 4 5 4 2 3 2 2" xfId="41144"/>
    <cellStyle name="Input 4 5 4 2 3 3" xfId="29044"/>
    <cellStyle name="Input 4 5 4 2 4" xfId="9251"/>
    <cellStyle name="Input 4 5 4 2 4 2" xfId="21285"/>
    <cellStyle name="Input 4 5 4 2 4 2 2" xfId="45485"/>
    <cellStyle name="Input 4 5 4 2 4 3" xfId="33452"/>
    <cellStyle name="Input 4 5 4 2 5" xfId="11327"/>
    <cellStyle name="Input 4 5 4 2 5 2" xfId="23270"/>
    <cellStyle name="Input 4 5 4 2 5 2 2" xfId="47470"/>
    <cellStyle name="Input 4 5 4 2 5 3" xfId="35528"/>
    <cellStyle name="Input 4 5 4 2 6" xfId="13115"/>
    <cellStyle name="Input 4 5 4 2 6 2" xfId="24837"/>
    <cellStyle name="Input 4 5 4 2 6 2 2" xfId="49037"/>
    <cellStyle name="Input 4 5 4 2 6 3" xfId="37316"/>
    <cellStyle name="Input 4 5 4 2 7" xfId="14682"/>
    <cellStyle name="Input 4 5 4 2 7 2" xfId="38883"/>
    <cellStyle name="Input 4 5 4 2 8" xfId="26907"/>
    <cellStyle name="Input 4 5 4 3" xfId="2039"/>
    <cellStyle name="Input 4 5 4 3 2" xfId="4697"/>
    <cellStyle name="Input 4 5 4 3 2 2" xfId="16798"/>
    <cellStyle name="Input 4 5 4 3 2 2 2" xfId="40998"/>
    <cellStyle name="Input 4 5 4 3 2 3" xfId="28898"/>
    <cellStyle name="Input 4 5 4 3 3" xfId="3794"/>
    <cellStyle name="Input 4 5 4 3 3 2" xfId="15896"/>
    <cellStyle name="Input 4 5 4 3 3 2 2" xfId="40096"/>
    <cellStyle name="Input 4 5 4 3 3 3" xfId="27996"/>
    <cellStyle name="Input 4 5 4 3 4" xfId="8665"/>
    <cellStyle name="Input 4 5 4 3 4 2" xfId="20701"/>
    <cellStyle name="Input 4 5 4 3 4 2 2" xfId="44901"/>
    <cellStyle name="Input 4 5 4 3 4 3" xfId="32866"/>
    <cellStyle name="Input 4 5 4 3 5" xfId="10755"/>
    <cellStyle name="Input 4 5 4 3 5 2" xfId="22718"/>
    <cellStyle name="Input 4 5 4 3 5 2 2" xfId="46918"/>
    <cellStyle name="Input 4 5 4 3 5 3" xfId="34956"/>
    <cellStyle name="Input 4 5 4 3 6" xfId="12563"/>
    <cellStyle name="Input 4 5 4 3 6 2" xfId="24310"/>
    <cellStyle name="Input 4 5 4 3 6 2 2" xfId="48510"/>
    <cellStyle name="Input 4 5 4 3 6 3" xfId="36764"/>
    <cellStyle name="Input 4 5 4 3 7" xfId="14155"/>
    <cellStyle name="Input 4 5 4 3 7 2" xfId="38356"/>
    <cellStyle name="Input 4 5 4 3 8" xfId="26324"/>
    <cellStyle name="Input 4 5 4 4" xfId="3792"/>
    <cellStyle name="Input 4 5 4 4 2" xfId="15894"/>
    <cellStyle name="Input 4 5 4 4 2 2" xfId="40094"/>
    <cellStyle name="Input 4 5 4 4 3" xfId="27994"/>
    <cellStyle name="Input 4 5 4 5" xfId="6612"/>
    <cellStyle name="Input 4 5 4 5 2" xfId="18713"/>
    <cellStyle name="Input 4 5 4 5 2 2" xfId="42913"/>
    <cellStyle name="Input 4 5 4 5 3" xfId="30813"/>
    <cellStyle name="Input 4 5 4 6" xfId="7703"/>
    <cellStyle name="Input 4 5 4 6 2" xfId="19764"/>
    <cellStyle name="Input 4 5 4 6 2 2" xfId="43964"/>
    <cellStyle name="Input 4 5 4 6 3" xfId="31904"/>
    <cellStyle name="Input 4 5 4 7" xfId="9819"/>
    <cellStyle name="Input 4 5 4 7 2" xfId="21853"/>
    <cellStyle name="Input 4 5 4 7 2 2" xfId="46053"/>
    <cellStyle name="Input 4 5 4 7 3" xfId="34020"/>
    <cellStyle name="Input 4 5 4 8" xfId="11698"/>
    <cellStyle name="Input 4 5 4 8 2" xfId="23627"/>
    <cellStyle name="Input 4 5 4 8 2 2" xfId="47827"/>
    <cellStyle name="Input 4 5 4 8 3" xfId="35899"/>
    <cellStyle name="Input 4 5 4 9" xfId="13472"/>
    <cellStyle name="Input 4 5 4 9 2" xfId="37673"/>
    <cellStyle name="Input 4 5 5" xfId="1201"/>
    <cellStyle name="Input 4 5 5 2" xfId="3926"/>
    <cellStyle name="Input 4 5 5 2 2" xfId="16028"/>
    <cellStyle name="Input 4 5 5 2 2 2" xfId="40228"/>
    <cellStyle name="Input 4 5 5 2 3" xfId="28128"/>
    <cellStyle name="Input 4 5 5 3" xfId="3053"/>
    <cellStyle name="Input 4 5 5 3 2" xfId="15155"/>
    <cellStyle name="Input 4 5 5 3 2 2" xfId="39355"/>
    <cellStyle name="Input 4 5 5 3 3" xfId="27255"/>
    <cellStyle name="Input 4 5 5 4" xfId="7837"/>
    <cellStyle name="Input 4 5 5 4 2" xfId="19898"/>
    <cellStyle name="Input 4 5 5 4 2 2" xfId="44098"/>
    <cellStyle name="Input 4 5 5 4 3" xfId="32038"/>
    <cellStyle name="Input 4 5 5 5" xfId="9953"/>
    <cellStyle name="Input 4 5 5 5 2" xfId="21987"/>
    <cellStyle name="Input 4 5 5 5 2 2" xfId="46187"/>
    <cellStyle name="Input 4 5 5 5 3" xfId="34154"/>
    <cellStyle name="Input 4 5 5 6" xfId="11832"/>
    <cellStyle name="Input 4 5 5 6 2" xfId="23761"/>
    <cellStyle name="Input 4 5 5 6 2 2" xfId="47961"/>
    <cellStyle name="Input 4 5 5 6 3" xfId="36033"/>
    <cellStyle name="Input 4 5 5 7" xfId="13606"/>
    <cellStyle name="Input 4 5 5 7 2" xfId="37807"/>
    <cellStyle name="Input 4 5 5 8" xfId="25719"/>
    <cellStyle name="Input 4 5 6" xfId="3279"/>
    <cellStyle name="Input 4 5 6 2" xfId="15381"/>
    <cellStyle name="Input 4 5 6 2 2" xfId="39581"/>
    <cellStyle name="Input 4 5 6 3" xfId="27481"/>
    <cellStyle name="Input 4 5 7" xfId="6308"/>
    <cellStyle name="Input 4 5 7 2" xfId="18409"/>
    <cellStyle name="Input 4 5 7 2 2" xfId="42609"/>
    <cellStyle name="Input 4 5 7 3" xfId="30509"/>
    <cellStyle name="Input 4 5 8" xfId="7179"/>
    <cellStyle name="Input 4 5 8 2" xfId="19240"/>
    <cellStyle name="Input 4 5 8 2 2" xfId="43440"/>
    <cellStyle name="Input 4 5 8 3" xfId="31380"/>
    <cellStyle name="Input 4 5 9" xfId="6855"/>
    <cellStyle name="Input 4 5 9 2" xfId="18956"/>
    <cellStyle name="Input 4 5 9 2 2" xfId="43156"/>
    <cellStyle name="Input 4 5 9 3" xfId="31056"/>
    <cellStyle name="Input 4 6" xfId="684"/>
    <cellStyle name="Input 4 6 10" xfId="25202"/>
    <cellStyle name="Input 4 6 2" xfId="2254"/>
    <cellStyle name="Input 4 6 2 2" xfId="4906"/>
    <cellStyle name="Input 4 6 2 2 2" xfId="17007"/>
    <cellStyle name="Input 4 6 2 2 2 2" xfId="41207"/>
    <cellStyle name="Input 4 6 2 2 3" xfId="29107"/>
    <cellStyle name="Input 4 6 2 3" xfId="4848"/>
    <cellStyle name="Input 4 6 2 3 2" xfId="16949"/>
    <cellStyle name="Input 4 6 2 3 2 2" xfId="41149"/>
    <cellStyle name="Input 4 6 2 3 3" xfId="29049"/>
    <cellStyle name="Input 4 6 2 4" xfId="8880"/>
    <cellStyle name="Input 4 6 2 4 2" xfId="20914"/>
    <cellStyle name="Input 4 6 2 4 2 2" xfId="45114"/>
    <cellStyle name="Input 4 6 2 4 3" xfId="33081"/>
    <cellStyle name="Input 4 6 2 5" xfId="10956"/>
    <cellStyle name="Input 4 6 2 5 2" xfId="22899"/>
    <cellStyle name="Input 4 6 2 5 2 2" xfId="47099"/>
    <cellStyle name="Input 4 6 2 5 3" xfId="35157"/>
    <cellStyle name="Input 4 6 2 6" xfId="12744"/>
    <cellStyle name="Input 4 6 2 6 2" xfId="24466"/>
    <cellStyle name="Input 4 6 2 6 2 2" xfId="48666"/>
    <cellStyle name="Input 4 6 2 6 3" xfId="36945"/>
    <cellStyle name="Input 4 6 2 7" xfId="14311"/>
    <cellStyle name="Input 4 6 2 7 2" xfId="38512"/>
    <cellStyle name="Input 4 6 2 8" xfId="26536"/>
    <cellStyle name="Input 4 6 3" xfId="1668"/>
    <cellStyle name="Input 4 6 3 2" xfId="4330"/>
    <cellStyle name="Input 4 6 3 2 2" xfId="16431"/>
    <cellStyle name="Input 4 6 3 2 2 2" xfId="40631"/>
    <cellStyle name="Input 4 6 3 2 3" xfId="28531"/>
    <cellStyle name="Input 4 6 3 3" xfId="5413"/>
    <cellStyle name="Input 4 6 3 3 2" xfId="17514"/>
    <cellStyle name="Input 4 6 3 3 2 2" xfId="41714"/>
    <cellStyle name="Input 4 6 3 3 3" xfId="29614"/>
    <cellStyle name="Input 4 6 3 4" xfId="8294"/>
    <cellStyle name="Input 4 6 3 4 2" xfId="20330"/>
    <cellStyle name="Input 4 6 3 4 2 2" xfId="44530"/>
    <cellStyle name="Input 4 6 3 4 3" xfId="32495"/>
    <cellStyle name="Input 4 6 3 5" xfId="10384"/>
    <cellStyle name="Input 4 6 3 5 2" xfId="22347"/>
    <cellStyle name="Input 4 6 3 5 2 2" xfId="46547"/>
    <cellStyle name="Input 4 6 3 5 3" xfId="34585"/>
    <cellStyle name="Input 4 6 3 6" xfId="12192"/>
    <cellStyle name="Input 4 6 3 6 2" xfId="23939"/>
    <cellStyle name="Input 4 6 3 6 2 2" xfId="48139"/>
    <cellStyle name="Input 4 6 3 6 3" xfId="36393"/>
    <cellStyle name="Input 4 6 3 7" xfId="13784"/>
    <cellStyle name="Input 4 6 3 7 2" xfId="37985"/>
    <cellStyle name="Input 4 6 3 8" xfId="25953"/>
    <cellStyle name="Input 4 6 4" xfId="3417"/>
    <cellStyle name="Input 4 6 4 2" xfId="15519"/>
    <cellStyle name="Input 4 6 4 2 2" xfId="39719"/>
    <cellStyle name="Input 4 6 4 3" xfId="27619"/>
    <cellStyle name="Input 4 6 5" xfId="6428"/>
    <cellStyle name="Input 4 6 5 2" xfId="18529"/>
    <cellStyle name="Input 4 6 5 2 2" xfId="42729"/>
    <cellStyle name="Input 4 6 5 3" xfId="30629"/>
    <cellStyle name="Input 4 6 6" xfId="7320"/>
    <cellStyle name="Input 4 6 6 2" xfId="19381"/>
    <cellStyle name="Input 4 6 6 2 2" xfId="43581"/>
    <cellStyle name="Input 4 6 6 3" xfId="31521"/>
    <cellStyle name="Input 4 6 7" xfId="9436"/>
    <cellStyle name="Input 4 6 7 2" xfId="21470"/>
    <cellStyle name="Input 4 6 7 2 2" xfId="45670"/>
    <cellStyle name="Input 4 6 7 3" xfId="33637"/>
    <cellStyle name="Input 4 6 8" xfId="8133"/>
    <cellStyle name="Input 4 6 8 2" xfId="20176"/>
    <cellStyle name="Input 4 6 8 2 2" xfId="44376"/>
    <cellStyle name="Input 4 6 8 3" xfId="32334"/>
    <cellStyle name="Input 4 6 9" xfId="10866"/>
    <cellStyle name="Input 4 6 9 2" xfId="35067"/>
    <cellStyle name="Input 4 7" xfId="968"/>
    <cellStyle name="Input 4 7 10" xfId="25486"/>
    <cellStyle name="Input 4 7 2" xfId="2526"/>
    <cellStyle name="Input 4 7 2 2" xfId="5175"/>
    <cellStyle name="Input 4 7 2 2 2" xfId="17276"/>
    <cellStyle name="Input 4 7 2 2 2 2" xfId="41476"/>
    <cellStyle name="Input 4 7 2 2 3" xfId="29376"/>
    <cellStyle name="Input 4 7 2 3" xfId="6412"/>
    <cellStyle name="Input 4 7 2 3 2" xfId="18513"/>
    <cellStyle name="Input 4 7 2 3 2 2" xfId="42713"/>
    <cellStyle name="Input 4 7 2 3 3" xfId="30613"/>
    <cellStyle name="Input 4 7 2 4" xfId="9152"/>
    <cellStyle name="Input 4 7 2 4 2" xfId="21186"/>
    <cellStyle name="Input 4 7 2 4 2 2" xfId="45386"/>
    <cellStyle name="Input 4 7 2 4 3" xfId="33353"/>
    <cellStyle name="Input 4 7 2 5" xfId="11228"/>
    <cellStyle name="Input 4 7 2 5 2" xfId="23171"/>
    <cellStyle name="Input 4 7 2 5 2 2" xfId="47371"/>
    <cellStyle name="Input 4 7 2 5 3" xfId="35429"/>
    <cellStyle name="Input 4 7 2 6" xfId="13016"/>
    <cellStyle name="Input 4 7 2 6 2" xfId="24738"/>
    <cellStyle name="Input 4 7 2 6 2 2" xfId="48938"/>
    <cellStyle name="Input 4 7 2 6 3" xfId="37217"/>
    <cellStyle name="Input 4 7 2 7" xfId="14583"/>
    <cellStyle name="Input 4 7 2 7 2" xfId="38784"/>
    <cellStyle name="Input 4 7 2 8" xfId="26808"/>
    <cellStyle name="Input 4 7 3" xfId="1940"/>
    <cellStyle name="Input 4 7 3 2" xfId="4599"/>
    <cellStyle name="Input 4 7 3 2 2" xfId="16700"/>
    <cellStyle name="Input 4 7 3 2 2 2" xfId="40900"/>
    <cellStyle name="Input 4 7 3 2 3" xfId="28800"/>
    <cellStyle name="Input 4 7 3 3" xfId="5783"/>
    <cellStyle name="Input 4 7 3 3 2" xfId="17884"/>
    <cellStyle name="Input 4 7 3 3 2 2" xfId="42084"/>
    <cellStyle name="Input 4 7 3 3 3" xfId="29984"/>
    <cellStyle name="Input 4 7 3 4" xfId="8566"/>
    <cellStyle name="Input 4 7 3 4 2" xfId="20602"/>
    <cellStyle name="Input 4 7 3 4 2 2" xfId="44802"/>
    <cellStyle name="Input 4 7 3 4 3" xfId="32767"/>
    <cellStyle name="Input 4 7 3 5" xfId="10656"/>
    <cellStyle name="Input 4 7 3 5 2" xfId="22619"/>
    <cellStyle name="Input 4 7 3 5 2 2" xfId="46819"/>
    <cellStyle name="Input 4 7 3 5 3" xfId="34857"/>
    <cellStyle name="Input 4 7 3 6" xfId="12464"/>
    <cellStyle name="Input 4 7 3 6 2" xfId="24211"/>
    <cellStyle name="Input 4 7 3 6 2 2" xfId="48411"/>
    <cellStyle name="Input 4 7 3 6 3" xfId="36665"/>
    <cellStyle name="Input 4 7 3 7" xfId="14056"/>
    <cellStyle name="Input 4 7 3 7 2" xfId="38257"/>
    <cellStyle name="Input 4 7 3 8" xfId="26225"/>
    <cellStyle name="Input 4 7 4" xfId="3695"/>
    <cellStyle name="Input 4 7 4 2" xfId="15797"/>
    <cellStyle name="Input 4 7 4 2 2" xfId="39997"/>
    <cellStyle name="Input 4 7 4 3" xfId="27897"/>
    <cellStyle name="Input 4 7 5" xfId="3023"/>
    <cellStyle name="Input 4 7 5 2" xfId="15126"/>
    <cellStyle name="Input 4 7 5 2 2" xfId="39326"/>
    <cellStyle name="Input 4 7 5 3" xfId="27226"/>
    <cellStyle name="Input 4 7 6" xfId="7604"/>
    <cellStyle name="Input 4 7 6 2" xfId="19665"/>
    <cellStyle name="Input 4 7 6 2 2" xfId="43865"/>
    <cellStyle name="Input 4 7 6 3" xfId="31805"/>
    <cellStyle name="Input 4 7 7" xfId="9720"/>
    <cellStyle name="Input 4 7 7 2" xfId="21754"/>
    <cellStyle name="Input 4 7 7 2 2" xfId="45954"/>
    <cellStyle name="Input 4 7 7 3" xfId="33921"/>
    <cellStyle name="Input 4 7 8" xfId="11599"/>
    <cellStyle name="Input 4 7 8 2" xfId="23528"/>
    <cellStyle name="Input 4 7 8 2 2" xfId="47728"/>
    <cellStyle name="Input 4 7 8 3" xfId="35800"/>
    <cellStyle name="Input 4 7 9" xfId="13373"/>
    <cellStyle name="Input 4 7 9 2" xfId="37574"/>
    <cellStyle name="Input 4 8" xfId="3138"/>
    <cellStyle name="Input 4 8 2" xfId="15240"/>
    <cellStyle name="Input 4 8 2 2" xfId="39440"/>
    <cellStyle name="Input 4 8 3" xfId="27340"/>
    <cellStyle name="Input 4 9" xfId="6553"/>
    <cellStyle name="Input 4 9 2" xfId="18654"/>
    <cellStyle name="Input 4 9 2 2" xfId="42854"/>
    <cellStyle name="Input 4 9 3" xfId="30754"/>
    <cellStyle name="Input 5" xfId="1336"/>
    <cellStyle name="Input 5 2" xfId="4045"/>
    <cellStyle name="Input 5 2 2" xfId="16147"/>
    <cellStyle name="Input 5 2 2 2" xfId="40347"/>
    <cellStyle name="Input 5 2 3" xfId="28247"/>
    <cellStyle name="Input 5 3" xfId="4679"/>
    <cellStyle name="Input 5 3 2" xfId="16780"/>
    <cellStyle name="Input 5 3 2 2" xfId="40980"/>
    <cellStyle name="Input 5 3 3" xfId="28880"/>
    <cellStyle name="Input 5 4" xfId="7972"/>
    <cellStyle name="Input 5 4 2" xfId="20033"/>
    <cellStyle name="Input 5 4 2 2" xfId="44233"/>
    <cellStyle name="Input 5 4 3" xfId="32173"/>
    <cellStyle name="Input 5 5" xfId="10088"/>
    <cellStyle name="Input 5 5 2" xfId="22122"/>
    <cellStyle name="Input 5 5 2 2" xfId="46322"/>
    <cellStyle name="Input 5 5 3" xfId="34289"/>
    <cellStyle name="Input 5 6" xfId="11967"/>
    <cellStyle name="Input 5 6 2" xfId="23843"/>
    <cellStyle name="Input 5 6 2 2" xfId="48043"/>
    <cellStyle name="Input 5 6 3" xfId="36168"/>
    <cellStyle name="Input 5 7" xfId="13688"/>
    <cellStyle name="Input 5 7 2" xfId="37889"/>
    <cellStyle name="Input 5 8" xfId="25801"/>
    <cellStyle name="Input 6" xfId="1464"/>
    <cellStyle name="Input 6 2" xfId="4145"/>
    <cellStyle name="Input 6 2 2" xfId="16247"/>
    <cellStyle name="Input 6 2 2 2" xfId="40447"/>
    <cellStyle name="Input 6 2 3" xfId="28347"/>
    <cellStyle name="Input 6 3" xfId="6609"/>
    <cellStyle name="Input 6 3 2" xfId="18710"/>
    <cellStyle name="Input 6 3 2 2" xfId="42910"/>
    <cellStyle name="Input 6 3 3" xfId="30810"/>
    <cellStyle name="Input 6 4" xfId="8095"/>
    <cellStyle name="Input 6 4 2" xfId="20144"/>
    <cellStyle name="Input 6 4 2 2" xfId="44344"/>
    <cellStyle name="Input 6 4 3" xfId="32296"/>
    <cellStyle name="Input 6 5" xfId="10203"/>
    <cellStyle name="Input 6 5 2" xfId="22213"/>
    <cellStyle name="Input 6 5 2 2" xfId="46413"/>
    <cellStyle name="Input 6 5 3" xfId="34404"/>
    <cellStyle name="Input 6 6" xfId="12058"/>
    <cellStyle name="Input 6 6 2" xfId="23859"/>
    <cellStyle name="Input 6 6 2 2" xfId="48059"/>
    <cellStyle name="Input 6 6 3" xfId="36259"/>
    <cellStyle name="Input 6 7" xfId="13704"/>
    <cellStyle name="Input 6 7 2" xfId="37905"/>
    <cellStyle name="Input 6 8" xfId="25825"/>
    <cellStyle name="Input 7" xfId="2810"/>
    <cellStyle name="Input 7 2" xfId="14963"/>
    <cellStyle name="Input 7 2 2" xfId="39163"/>
    <cellStyle name="Input 7 3" xfId="27063"/>
    <cellStyle name="Input 8" xfId="2774"/>
    <cellStyle name="Linked Cell" xfId="57" builtinId="24" customBuiltin="1"/>
    <cellStyle name="Linked Cell 2" xfId="252"/>
    <cellStyle name="Linked Cell 2 2" xfId="2890"/>
    <cellStyle name="Linked Cell 3" xfId="1337"/>
    <cellStyle name="Linked Cell 4" xfId="1465"/>
    <cellStyle name="Linked Cell 5" xfId="2777"/>
    <cellStyle name="Neutral" xfId="58" builtinId="28" customBuiltin="1"/>
    <cellStyle name="Neutral 2" xfId="253"/>
    <cellStyle name="Neutral 2 2" xfId="2891"/>
    <cellStyle name="Neutral 3" xfId="372"/>
    <cellStyle name="Neutral 4" xfId="1338"/>
    <cellStyle name="Neutral 5" xfId="1466"/>
    <cellStyle name="Neutral 6" xfId="2773"/>
    <cellStyle name="Normal" xfId="0" builtinId="0"/>
    <cellStyle name="Normal 10" xfId="1282"/>
    <cellStyle name="Normal 10 2" xfId="2716"/>
    <cellStyle name="Normal 10 3" xfId="2130"/>
    <cellStyle name="Normal 10 4" xfId="2855"/>
    <cellStyle name="Normal 11" xfId="1410"/>
    <cellStyle name="Normal 11 2" xfId="2853"/>
    <cellStyle name="Normal 11 2 2" xfId="14998"/>
    <cellStyle name="Normal 11 2 2 2" xfId="39198"/>
    <cellStyle name="Normal 11 2 3" xfId="27098"/>
    <cellStyle name="Normal 12" xfId="124"/>
    <cellStyle name="Normal 12 2" xfId="177"/>
    <cellStyle name="Normal 12 2 2" xfId="423"/>
    <cellStyle name="Normal 12 2 3" xfId="1549"/>
    <cellStyle name="Normal 12 2 4" xfId="339"/>
    <cellStyle name="Normal 12 3" xfId="185"/>
    <cellStyle name="Normal 12 3 2" xfId="1575"/>
    <cellStyle name="Normal 12 3 3" xfId="422"/>
    <cellStyle name="Normal 12 4" xfId="1501"/>
    <cellStyle name="Normal 12 5" xfId="288"/>
    <cellStyle name="Normal 13" xfId="125"/>
    <cellStyle name="Normal 13 2" xfId="424"/>
    <cellStyle name="Normal 13 3" xfId="1365"/>
    <cellStyle name="Normal 13 4" xfId="1502"/>
    <cellStyle name="Normal 13 5" xfId="289"/>
    <cellStyle name="Normal 14" xfId="1550"/>
    <cellStyle name="Normal 15" xfId="1576"/>
    <cellStyle name="Normal 15 2" xfId="4240"/>
    <cellStyle name="Normal 16" xfId="2978"/>
    <cellStyle name="Normal 17" xfId="193"/>
    <cellStyle name="Normal 18" xfId="14774"/>
    <cellStyle name="Normal 19" xfId="49129"/>
    <cellStyle name="Normal 2" xfId="59"/>
    <cellStyle name="Normal 2 10" xfId="126"/>
    <cellStyle name="Normal 2 10 2" xfId="425"/>
    <cellStyle name="Normal 2 10 3" xfId="1366"/>
    <cellStyle name="Normal 2 10 4" xfId="1503"/>
    <cellStyle name="Normal 2 10 5" xfId="290"/>
    <cellStyle name="Normal 2 11" xfId="127"/>
    <cellStyle name="Normal 2 11 2" xfId="426"/>
    <cellStyle name="Normal 2 11 3" xfId="1367"/>
    <cellStyle name="Normal 2 11 4" xfId="1504"/>
    <cellStyle name="Normal 2 11 5" xfId="291"/>
    <cellStyle name="Normal 2 12" xfId="128"/>
    <cellStyle name="Normal 2 12 2" xfId="427"/>
    <cellStyle name="Normal 2 12 3" xfId="1368"/>
    <cellStyle name="Normal 2 12 4" xfId="1505"/>
    <cellStyle name="Normal 2 12 5" xfId="292"/>
    <cellStyle name="Normal 2 13" xfId="187"/>
    <cellStyle name="Normal 2 13 2" xfId="2839"/>
    <cellStyle name="Normal 2 13 3" xfId="373"/>
    <cellStyle name="Normal 2 14" xfId="1339"/>
    <cellStyle name="Normal 2 14 2" xfId="2845"/>
    <cellStyle name="Normal 2 15" xfId="1467"/>
    <cellStyle name="Normal 2 16" xfId="254"/>
    <cellStyle name="Normal 2 2" xfId="76"/>
    <cellStyle name="Normal 2 2 10" xfId="189"/>
    <cellStyle name="Normal 2 2 10 2" xfId="2841"/>
    <cellStyle name="Normal 2 2 10 3" xfId="374"/>
    <cellStyle name="Normal 2 2 11" xfId="1345"/>
    <cellStyle name="Normal 2 2 11 2" xfId="2846"/>
    <cellStyle name="Normal 2 2 12" xfId="1474"/>
    <cellStyle name="Normal 2 2 13" xfId="268"/>
    <cellStyle name="Normal 2 2 2" xfId="91"/>
    <cellStyle name="Normal 2 2 2 2" xfId="428"/>
    <cellStyle name="Normal 2 2 2 3" xfId="1349"/>
    <cellStyle name="Normal 2 2 2 4" xfId="1481"/>
    <cellStyle name="Normal 2 2 2 5" xfId="269"/>
    <cellStyle name="Normal 2 2 3" xfId="92"/>
    <cellStyle name="Normal 2 2 3 2" xfId="429"/>
    <cellStyle name="Normal 2 2 3 3" xfId="1350"/>
    <cellStyle name="Normal 2 2 3 4" xfId="1482"/>
    <cellStyle name="Normal 2 2 3 5" xfId="270"/>
    <cellStyle name="Normal 2 2 4" xfId="93"/>
    <cellStyle name="Normal 2 2 4 2" xfId="430"/>
    <cellStyle name="Normal 2 2 4 3" xfId="1351"/>
    <cellStyle name="Normal 2 2 4 4" xfId="1483"/>
    <cellStyle name="Normal 2 2 4 5" xfId="271"/>
    <cellStyle name="Normal 2 2 5" xfId="94"/>
    <cellStyle name="Normal 2 2 5 2" xfId="431"/>
    <cellStyle name="Normal 2 2 5 3" xfId="1352"/>
    <cellStyle name="Normal 2 2 5 4" xfId="1484"/>
    <cellStyle name="Normal 2 2 5 5" xfId="272"/>
    <cellStyle name="Normal 2 2 6" xfId="129"/>
    <cellStyle name="Normal 2 2 6 2" xfId="432"/>
    <cellStyle name="Normal 2 2 6 3" xfId="1369"/>
    <cellStyle name="Normal 2 2 6 4" xfId="1506"/>
    <cellStyle name="Normal 2 2 6 5" xfId="293"/>
    <cellStyle name="Normal 2 2 7" xfId="130"/>
    <cellStyle name="Normal 2 2 7 2" xfId="433"/>
    <cellStyle name="Normal 2 2 7 3" xfId="1370"/>
    <cellStyle name="Normal 2 2 7 4" xfId="1507"/>
    <cellStyle name="Normal 2 2 7 5" xfId="294"/>
    <cellStyle name="Normal 2 2 8" xfId="131"/>
    <cellStyle name="Normal 2 2 8 2" xfId="434"/>
    <cellStyle name="Normal 2 2 8 3" xfId="1371"/>
    <cellStyle name="Normal 2 2 8 4" xfId="1508"/>
    <cellStyle name="Normal 2 2 8 5" xfId="295"/>
    <cellStyle name="Normal 2 2 9" xfId="132"/>
    <cellStyle name="Normal 2 2 9 2" xfId="435"/>
    <cellStyle name="Normal 2 2 9 3" xfId="1372"/>
    <cellStyle name="Normal 2 2 9 4" xfId="1509"/>
    <cellStyle name="Normal 2 2 9 5" xfId="296"/>
    <cellStyle name="Normal 2 2_Sheet1" xfId="375"/>
    <cellStyle name="Normal 2 3" xfId="95"/>
    <cellStyle name="Normal 2 3 2" xfId="133"/>
    <cellStyle name="Normal 2 3 2 2" xfId="437"/>
    <cellStyle name="Normal 2 3 2 3" xfId="1373"/>
    <cellStyle name="Normal 2 3 2 4" xfId="1510"/>
    <cellStyle name="Normal 2 3 2 5" xfId="297"/>
    <cellStyle name="Normal 2 3 3" xfId="134"/>
    <cellStyle name="Normal 2 3 3 2" xfId="438"/>
    <cellStyle name="Normal 2 3 3 3" xfId="1374"/>
    <cellStyle name="Normal 2 3 3 4" xfId="1511"/>
    <cellStyle name="Normal 2 3 3 5" xfId="298"/>
    <cellStyle name="Normal 2 3 4" xfId="135"/>
    <cellStyle name="Normal 2 3 4 2" xfId="439"/>
    <cellStyle name="Normal 2 3 4 3" xfId="1375"/>
    <cellStyle name="Normal 2 3 4 4" xfId="1512"/>
    <cellStyle name="Normal 2 3 4 5" xfId="299"/>
    <cellStyle name="Normal 2 3 5" xfId="436"/>
    <cellStyle name="Normal 2 3 6" xfId="1353"/>
    <cellStyle name="Normal 2 3 7" xfId="1485"/>
    <cellStyle name="Normal 2 3 8" xfId="273"/>
    <cellStyle name="Normal 2 4" xfId="96"/>
    <cellStyle name="Normal 2 4 2" xfId="136"/>
    <cellStyle name="Normal 2 4 2 2" xfId="441"/>
    <cellStyle name="Normal 2 4 2 3" xfId="1376"/>
    <cellStyle name="Normal 2 4 2 4" xfId="1513"/>
    <cellStyle name="Normal 2 4 2 5" xfId="300"/>
    <cellStyle name="Normal 2 4 3" xfId="137"/>
    <cellStyle name="Normal 2 4 3 2" xfId="442"/>
    <cellStyle name="Normal 2 4 3 3" xfId="1377"/>
    <cellStyle name="Normal 2 4 3 4" xfId="1514"/>
    <cellStyle name="Normal 2 4 3 5" xfId="301"/>
    <cellStyle name="Normal 2 4 4" xfId="138"/>
    <cellStyle name="Normal 2 4 4 2" xfId="443"/>
    <cellStyle name="Normal 2 4 4 3" xfId="1378"/>
    <cellStyle name="Normal 2 4 4 4" xfId="1515"/>
    <cellStyle name="Normal 2 4 4 5" xfId="302"/>
    <cellStyle name="Normal 2 4 5" xfId="440"/>
    <cellStyle name="Normal 2 4 6" xfId="1354"/>
    <cellStyle name="Normal 2 4 7" xfId="1486"/>
    <cellStyle name="Normal 2 4 8" xfId="274"/>
    <cellStyle name="Normal 2 5" xfId="97"/>
    <cellStyle name="Normal 2 5 2" xfId="139"/>
    <cellStyle name="Normal 2 5 2 2" xfId="445"/>
    <cellStyle name="Normal 2 5 2 3" xfId="1379"/>
    <cellStyle name="Normal 2 5 2 4" xfId="1516"/>
    <cellStyle name="Normal 2 5 2 5" xfId="303"/>
    <cellStyle name="Normal 2 5 3" xfId="140"/>
    <cellStyle name="Normal 2 5 3 2" xfId="446"/>
    <cellStyle name="Normal 2 5 3 3" xfId="1380"/>
    <cellStyle name="Normal 2 5 3 4" xfId="1517"/>
    <cellStyle name="Normal 2 5 3 5" xfId="304"/>
    <cellStyle name="Normal 2 5 4" xfId="141"/>
    <cellStyle name="Normal 2 5 4 2" xfId="447"/>
    <cellStyle name="Normal 2 5 4 3" xfId="1381"/>
    <cellStyle name="Normal 2 5 4 4" xfId="1518"/>
    <cellStyle name="Normal 2 5 4 5" xfId="305"/>
    <cellStyle name="Normal 2 5 5" xfId="444"/>
    <cellStyle name="Normal 2 5 6" xfId="1355"/>
    <cellStyle name="Normal 2 5 7" xfId="1487"/>
    <cellStyle name="Normal 2 5 8" xfId="275"/>
    <cellStyle name="Normal 2 6" xfId="142"/>
    <cellStyle name="Normal 2 6 2" xfId="448"/>
    <cellStyle name="Normal 2 6 3" xfId="1382"/>
    <cellStyle name="Normal 2 6 4" xfId="1519"/>
    <cellStyle name="Normal 2 6 5" xfId="306"/>
    <cellStyle name="Normal 2 7" xfId="143"/>
    <cellStyle name="Normal 2 7 2" xfId="449"/>
    <cellStyle name="Normal 2 7 3" xfId="1383"/>
    <cellStyle name="Normal 2 7 4" xfId="1520"/>
    <cellStyle name="Normal 2 7 5" xfId="307"/>
    <cellStyle name="Normal 2 8" xfId="144"/>
    <cellStyle name="Normal 2 8 2" xfId="450"/>
    <cellStyle name="Normal 2 8 3" xfId="1384"/>
    <cellStyle name="Normal 2 8 4" xfId="1521"/>
    <cellStyle name="Normal 2 8 5" xfId="308"/>
    <cellStyle name="Normal 2 9" xfId="145"/>
    <cellStyle name="Normal 2 9 2" xfId="451"/>
    <cellStyle name="Normal 2 9 3" xfId="1385"/>
    <cellStyle name="Normal 2 9 4" xfId="1522"/>
    <cellStyle name="Normal 2 9 5" xfId="309"/>
    <cellStyle name="Normal 2_Executive Summary" xfId="80"/>
    <cellStyle name="Normal 3" xfId="79"/>
    <cellStyle name="Normal 3 10" xfId="262"/>
    <cellStyle name="Normal 3 2" xfId="146"/>
    <cellStyle name="Normal 3 2 10" xfId="3075"/>
    <cellStyle name="Normal 3 2 10 2" xfId="15177"/>
    <cellStyle name="Normal 3 2 10 2 2" xfId="39377"/>
    <cellStyle name="Normal 3 2 10 3" xfId="27277"/>
    <cellStyle name="Normal 3 2 11" xfId="6952"/>
    <cellStyle name="Normal 3 2 11 2" xfId="19036"/>
    <cellStyle name="Normal 3 2 11 2 2" xfId="43236"/>
    <cellStyle name="Normal 3 2 11 3" xfId="31153"/>
    <cellStyle name="Normal 3 2 12" xfId="14781"/>
    <cellStyle name="Normal 3 2 12 2" xfId="38981"/>
    <cellStyle name="Normal 3 2 13" xfId="310"/>
    <cellStyle name="Normal 3 2 14" xfId="24940"/>
    <cellStyle name="Normal 3 2 2" xfId="1386"/>
    <cellStyle name="Normal 3 2 2 2" xfId="2719"/>
    <cellStyle name="Normal 3 2 2 2 2" xfId="5365"/>
    <cellStyle name="Normal 3 2 2 2 2 2" xfId="17466"/>
    <cellStyle name="Normal 3 2 2 2 2 2 2" xfId="41666"/>
    <cellStyle name="Normal 3 2 2 2 2 3" xfId="29566"/>
    <cellStyle name="Normal 3 2 2 2 3" xfId="9345"/>
    <cellStyle name="Normal 3 2 2 2 3 2" xfId="21379"/>
    <cellStyle name="Normal 3 2 2 2 3 2 2" xfId="45579"/>
    <cellStyle name="Normal 3 2 2 2 3 3" xfId="33546"/>
    <cellStyle name="Normal 3 2 2 2 4" xfId="14901"/>
    <cellStyle name="Normal 3 2 2 2 4 2" xfId="39101"/>
    <cellStyle name="Normal 3 2 2 2 5" xfId="27000"/>
    <cellStyle name="Normal 3 2 2 3" xfId="2133"/>
    <cellStyle name="Normal 3 2 2 3 2" xfId="4789"/>
    <cellStyle name="Normal 3 2 2 3 2 2" xfId="16890"/>
    <cellStyle name="Normal 3 2 2 3 2 2 2" xfId="41090"/>
    <cellStyle name="Normal 3 2 2 3 2 3" xfId="28990"/>
    <cellStyle name="Normal 3 2 2 3 3" xfId="8759"/>
    <cellStyle name="Normal 3 2 2 3 3 2" xfId="20794"/>
    <cellStyle name="Normal 3 2 2 3 3 2 2" xfId="44994"/>
    <cellStyle name="Normal 3 2 2 3 3 3" xfId="32960"/>
    <cellStyle name="Normal 3 2 2 3 4" xfId="14845"/>
    <cellStyle name="Normal 3 2 2 3 4 2" xfId="39045"/>
    <cellStyle name="Normal 3 2 2 3 5" xfId="26417"/>
    <cellStyle name="Normal 3 2 2 4" xfId="4081"/>
    <cellStyle name="Normal 3 2 2 4 2" xfId="16183"/>
    <cellStyle name="Normal 3 2 2 4 2 2" xfId="40383"/>
    <cellStyle name="Normal 3 2 2 4 3" xfId="28283"/>
    <cellStyle name="Normal 3 2 2 5" xfId="8017"/>
    <cellStyle name="Normal 3 2 2 5 2" xfId="20068"/>
    <cellStyle name="Normal 3 2 2 5 2 2" xfId="44268"/>
    <cellStyle name="Normal 3 2 2 5 3" xfId="32218"/>
    <cellStyle name="Normal 3 2 2 6" xfId="14789"/>
    <cellStyle name="Normal 3 2 2 6 2" xfId="38989"/>
    <cellStyle name="Normal 3 2 2 7" xfId="25807"/>
    <cellStyle name="Normal 3 2 3" xfId="1523"/>
    <cellStyle name="Normal 3 2 3 2" xfId="2732"/>
    <cellStyle name="Normal 3 2 3 2 2" xfId="5378"/>
    <cellStyle name="Normal 3 2 3 2 2 2" xfId="17479"/>
    <cellStyle name="Normal 3 2 3 2 2 2 2" xfId="41679"/>
    <cellStyle name="Normal 3 2 3 2 2 3" xfId="29579"/>
    <cellStyle name="Normal 3 2 3 2 3" xfId="9358"/>
    <cellStyle name="Normal 3 2 3 2 3 2" xfId="21392"/>
    <cellStyle name="Normal 3 2 3 2 3 2 2" xfId="45592"/>
    <cellStyle name="Normal 3 2 3 2 3 3" xfId="33559"/>
    <cellStyle name="Normal 3 2 3 2 4" xfId="14914"/>
    <cellStyle name="Normal 3 2 3 2 4 2" xfId="39114"/>
    <cellStyle name="Normal 3 2 3 2 5" xfId="27013"/>
    <cellStyle name="Normal 3 2 3 3" xfId="2146"/>
    <cellStyle name="Normal 3 2 3 3 2" xfId="4802"/>
    <cellStyle name="Normal 3 2 3 3 2 2" xfId="16903"/>
    <cellStyle name="Normal 3 2 3 3 2 2 2" xfId="41103"/>
    <cellStyle name="Normal 3 2 3 3 2 3" xfId="29003"/>
    <cellStyle name="Normal 3 2 3 3 3" xfId="8772"/>
    <cellStyle name="Normal 3 2 3 3 3 2" xfId="20807"/>
    <cellStyle name="Normal 3 2 3 3 3 2 2" xfId="45007"/>
    <cellStyle name="Normal 3 2 3 3 3 3" xfId="32973"/>
    <cellStyle name="Normal 3 2 3 3 4" xfId="14858"/>
    <cellStyle name="Normal 3 2 3 3 4 2" xfId="39058"/>
    <cellStyle name="Normal 3 2 3 3 5" xfId="26430"/>
    <cellStyle name="Normal 3 2 3 4" xfId="4190"/>
    <cellStyle name="Normal 3 2 3 4 2" xfId="16292"/>
    <cellStyle name="Normal 3 2 3 4 2 2" xfId="40492"/>
    <cellStyle name="Normal 3 2 3 4 3" xfId="28392"/>
    <cellStyle name="Normal 3 2 3 5" xfId="8149"/>
    <cellStyle name="Normal 3 2 3 5 2" xfId="20188"/>
    <cellStyle name="Normal 3 2 3 5 2 2" xfId="44388"/>
    <cellStyle name="Normal 3 2 3 5 3" xfId="32350"/>
    <cellStyle name="Normal 3 2 3 6" xfId="14802"/>
    <cellStyle name="Normal 3 2 3 6 2" xfId="39002"/>
    <cellStyle name="Normal 3 2 3 7" xfId="25836"/>
    <cellStyle name="Normal 3 2 4" xfId="1565"/>
    <cellStyle name="Normal 3 2 4 2" xfId="2743"/>
    <cellStyle name="Normal 3 2 4 2 2" xfId="5389"/>
    <cellStyle name="Normal 3 2 4 2 2 2" xfId="17490"/>
    <cellStyle name="Normal 3 2 4 2 2 2 2" xfId="41690"/>
    <cellStyle name="Normal 3 2 4 2 2 3" xfId="29590"/>
    <cellStyle name="Normal 3 2 4 2 3" xfId="9369"/>
    <cellStyle name="Normal 3 2 4 2 3 2" xfId="21403"/>
    <cellStyle name="Normal 3 2 4 2 3 2 2" xfId="45603"/>
    <cellStyle name="Normal 3 2 4 2 3 3" xfId="33570"/>
    <cellStyle name="Normal 3 2 4 2 4" xfId="14925"/>
    <cellStyle name="Normal 3 2 4 2 4 2" xfId="39125"/>
    <cellStyle name="Normal 3 2 4 2 5" xfId="27024"/>
    <cellStyle name="Normal 3 2 4 3" xfId="2157"/>
    <cellStyle name="Normal 3 2 4 3 2" xfId="4813"/>
    <cellStyle name="Normal 3 2 4 3 2 2" xfId="16914"/>
    <cellStyle name="Normal 3 2 4 3 2 2 2" xfId="41114"/>
    <cellStyle name="Normal 3 2 4 3 2 3" xfId="29014"/>
    <cellStyle name="Normal 3 2 4 3 3" xfId="8783"/>
    <cellStyle name="Normal 3 2 4 3 3 2" xfId="20818"/>
    <cellStyle name="Normal 3 2 4 3 3 2 2" xfId="45018"/>
    <cellStyle name="Normal 3 2 4 3 3 3" xfId="32984"/>
    <cellStyle name="Normal 3 2 4 3 4" xfId="14869"/>
    <cellStyle name="Normal 3 2 4 3 4 2" xfId="39069"/>
    <cellStyle name="Normal 3 2 4 3 5" xfId="26441"/>
    <cellStyle name="Normal 3 2 4 4" xfId="4230"/>
    <cellStyle name="Normal 3 2 4 4 2" xfId="16332"/>
    <cellStyle name="Normal 3 2 4 4 2 2" xfId="40532"/>
    <cellStyle name="Normal 3 2 4 4 3" xfId="28432"/>
    <cellStyle name="Normal 3 2 4 5" xfId="8192"/>
    <cellStyle name="Normal 3 2 4 5 2" xfId="20229"/>
    <cellStyle name="Normal 3 2 4 5 2 2" xfId="44429"/>
    <cellStyle name="Normal 3 2 4 5 3" xfId="32393"/>
    <cellStyle name="Normal 3 2 4 6" xfId="14813"/>
    <cellStyle name="Normal 3 2 4 6 2" xfId="39013"/>
    <cellStyle name="Normal 3 2 4 7" xfId="25858"/>
    <cellStyle name="Normal 3 2 5" xfId="1584"/>
    <cellStyle name="Normal 3 2 5 2" xfId="2756"/>
    <cellStyle name="Normal 3 2 5 2 2" xfId="5402"/>
    <cellStyle name="Normal 3 2 5 2 2 2" xfId="17503"/>
    <cellStyle name="Normal 3 2 5 2 2 2 2" xfId="41703"/>
    <cellStyle name="Normal 3 2 5 2 2 3" xfId="29603"/>
    <cellStyle name="Normal 3 2 5 2 3" xfId="9382"/>
    <cellStyle name="Normal 3 2 5 2 3 2" xfId="21416"/>
    <cellStyle name="Normal 3 2 5 2 3 2 2" xfId="45616"/>
    <cellStyle name="Normal 3 2 5 2 3 3" xfId="33583"/>
    <cellStyle name="Normal 3 2 5 2 4" xfId="14938"/>
    <cellStyle name="Normal 3 2 5 2 4 2" xfId="39138"/>
    <cellStyle name="Normal 3 2 5 2 5" xfId="27037"/>
    <cellStyle name="Normal 3 2 5 3" xfId="2170"/>
    <cellStyle name="Normal 3 2 5 3 2" xfId="4826"/>
    <cellStyle name="Normal 3 2 5 3 2 2" xfId="16927"/>
    <cellStyle name="Normal 3 2 5 3 2 2 2" xfId="41127"/>
    <cellStyle name="Normal 3 2 5 3 2 3" xfId="29027"/>
    <cellStyle name="Normal 3 2 5 3 3" xfId="8796"/>
    <cellStyle name="Normal 3 2 5 3 3 2" xfId="20831"/>
    <cellStyle name="Normal 3 2 5 3 3 2 2" xfId="45031"/>
    <cellStyle name="Normal 3 2 5 3 3 3" xfId="32997"/>
    <cellStyle name="Normal 3 2 5 3 4" xfId="14882"/>
    <cellStyle name="Normal 3 2 5 3 4 2" xfId="39082"/>
    <cellStyle name="Normal 3 2 5 3 5" xfId="26454"/>
    <cellStyle name="Normal 3 2 5 4" xfId="4248"/>
    <cellStyle name="Normal 3 2 5 4 2" xfId="16349"/>
    <cellStyle name="Normal 3 2 5 4 2 2" xfId="40549"/>
    <cellStyle name="Normal 3 2 5 4 3" xfId="28449"/>
    <cellStyle name="Normal 3 2 5 5" xfId="8210"/>
    <cellStyle name="Normal 3 2 5 5 2" xfId="20247"/>
    <cellStyle name="Normal 3 2 5 5 2 2" xfId="44447"/>
    <cellStyle name="Normal 3 2 5 5 3" xfId="32411"/>
    <cellStyle name="Normal 3 2 5 6" xfId="14826"/>
    <cellStyle name="Normal 3 2 5 6 2" xfId="39026"/>
    <cellStyle name="Normal 3 2 5 7" xfId="25871"/>
    <cellStyle name="Normal 3 2 6" xfId="2181"/>
    <cellStyle name="Normal 3 2 6 2" xfId="4837"/>
    <cellStyle name="Normal 3 2 6 2 2" xfId="16938"/>
    <cellStyle name="Normal 3 2 6 2 2 2" xfId="41138"/>
    <cellStyle name="Normal 3 2 6 2 3" xfId="29038"/>
    <cellStyle name="Normal 3 2 6 3" xfId="8807"/>
    <cellStyle name="Normal 3 2 6 3 2" xfId="20842"/>
    <cellStyle name="Normal 3 2 6 3 2 2" xfId="45042"/>
    <cellStyle name="Normal 3 2 6 3 3" xfId="33008"/>
    <cellStyle name="Normal 3 2 6 4" xfId="14893"/>
    <cellStyle name="Normal 3 2 6 4 2" xfId="39093"/>
    <cellStyle name="Normal 3 2 6 5" xfId="26465"/>
    <cellStyle name="Normal 3 2 7" xfId="1595"/>
    <cellStyle name="Normal 3 2 7 2" xfId="4259"/>
    <cellStyle name="Normal 3 2 7 2 2" xfId="16360"/>
    <cellStyle name="Normal 3 2 7 2 2 2" xfId="40560"/>
    <cellStyle name="Normal 3 2 7 2 3" xfId="28460"/>
    <cellStyle name="Normal 3 2 7 3" xfId="8221"/>
    <cellStyle name="Normal 3 2 7 3 2" xfId="20258"/>
    <cellStyle name="Normal 3 2 7 3 2 2" xfId="44458"/>
    <cellStyle name="Normal 3 2 7 3 3" xfId="32422"/>
    <cellStyle name="Normal 3 2 7 4" xfId="14837"/>
    <cellStyle name="Normal 3 2 7 4 2" xfId="39037"/>
    <cellStyle name="Normal 3 2 7 5" xfId="25882"/>
    <cellStyle name="Normal 3 2 8" xfId="2820"/>
    <cellStyle name="Normal 3 2 8 2" xfId="14973"/>
    <cellStyle name="Normal 3 2 8 2 2" xfId="39173"/>
    <cellStyle name="Normal 3 2 8 3" xfId="27073"/>
    <cellStyle name="Normal 3 2 9" xfId="2954"/>
    <cellStyle name="Normal 3 2 9 2" xfId="15059"/>
    <cellStyle name="Normal 3 2 9 2 2" xfId="39259"/>
    <cellStyle name="Normal 3 2 9 3" xfId="27159"/>
    <cellStyle name="Normal 3 3" xfId="170"/>
    <cellStyle name="Normal 3 3 2" xfId="174"/>
    <cellStyle name="Normal 3 3 2 2" xfId="183"/>
    <cellStyle name="Normal 3 3 2 2 2" xfId="1574"/>
    <cellStyle name="Normal 3 3 2 2 3" xfId="453"/>
    <cellStyle name="Normal 3 3 2 3" xfId="1548"/>
    <cellStyle name="Normal 3 3 2 4" xfId="338"/>
    <cellStyle name="Normal 3 3 3" xfId="452"/>
    <cellStyle name="Normal 3 3 4" xfId="1547"/>
    <cellStyle name="Normal 3 3 5" xfId="334"/>
    <cellStyle name="Normal 3 4" xfId="188"/>
    <cellStyle name="Normal 3 4 2" xfId="2840"/>
    <cellStyle name="Normal 3 4 3" xfId="376"/>
    <cellStyle name="Normal 3 5" xfId="1475"/>
    <cellStyle name="Normal 3 5 2" xfId="2847"/>
    <cellStyle name="Normal 3 5 2 2" xfId="14992"/>
    <cellStyle name="Normal 3 5 2 2 2" xfId="39192"/>
    <cellStyle name="Normal 3 5 2 3" xfId="27092"/>
    <cellStyle name="Normal 3 5 3" xfId="2962"/>
    <cellStyle name="Normal 3 5 3 2" xfId="15067"/>
    <cellStyle name="Normal 3 5 3 2 2" xfId="39267"/>
    <cellStyle name="Normal 3 5 3 3" xfId="27167"/>
    <cellStyle name="Normal 3 6" xfId="2762"/>
    <cellStyle name="Normal 3 6 2" xfId="2897"/>
    <cellStyle name="Normal 3 6 3" xfId="5408"/>
    <cellStyle name="Normal 3 6 3 2" xfId="17509"/>
    <cellStyle name="Normal 3 6 3 2 2" xfId="41709"/>
    <cellStyle name="Normal 3 6 3 3" xfId="29609"/>
    <cellStyle name="Normal 3 6 4" xfId="9388"/>
    <cellStyle name="Normal 3 6 4 2" xfId="21422"/>
    <cellStyle name="Normal 3 6 4 2 2" xfId="45622"/>
    <cellStyle name="Normal 3 6 4 3" xfId="33589"/>
    <cellStyle name="Normal 3 6 5" xfId="14943"/>
    <cellStyle name="Normal 3 6 5 2" xfId="39143"/>
    <cellStyle name="Normal 3 6 6" xfId="27043"/>
    <cellStyle name="Normal 3 7" xfId="3032"/>
    <cellStyle name="Normal 3 8" xfId="2974"/>
    <cellStyle name="Normal 3 8 2" xfId="15079"/>
    <cellStyle name="Normal 3 8 2 2" xfId="39279"/>
    <cellStyle name="Normal 3 8 3" xfId="27179"/>
    <cellStyle name="Normal 3 9" xfId="6822"/>
    <cellStyle name="Normal 3 9 2" xfId="18923"/>
    <cellStyle name="Normal 3 9 2 2" xfId="43123"/>
    <cellStyle name="Normal 3 9 3" xfId="31023"/>
    <cellStyle name="Normal 4" xfId="98"/>
    <cellStyle name="Normal 4 10" xfId="2176"/>
    <cellStyle name="Normal 4 10 2" xfId="4832"/>
    <cellStyle name="Normal 4 10 2 2" xfId="16933"/>
    <cellStyle name="Normal 4 10 2 2 2" xfId="41133"/>
    <cellStyle name="Normal 4 10 2 3" xfId="29033"/>
    <cellStyle name="Normal 4 10 3" xfId="8802"/>
    <cellStyle name="Normal 4 10 3 2" xfId="20837"/>
    <cellStyle name="Normal 4 10 3 2 2" xfId="45037"/>
    <cellStyle name="Normal 4 10 3 3" xfId="33003"/>
    <cellStyle name="Normal 4 10 4" xfId="14888"/>
    <cellStyle name="Normal 4 10 4 2" xfId="39088"/>
    <cellStyle name="Normal 4 10 5" xfId="26460"/>
    <cellStyle name="Normal 4 11" xfId="1590"/>
    <cellStyle name="Normal 4 11 2" xfId="4254"/>
    <cellStyle name="Normal 4 11 2 2" xfId="16355"/>
    <cellStyle name="Normal 4 11 2 2 2" xfId="40555"/>
    <cellStyle name="Normal 4 11 2 3" xfId="28455"/>
    <cellStyle name="Normal 4 11 3" xfId="8216"/>
    <cellStyle name="Normal 4 11 3 2" xfId="20253"/>
    <cellStyle name="Normal 4 11 3 2 2" xfId="44453"/>
    <cellStyle name="Normal 4 11 3 3" xfId="32417"/>
    <cellStyle name="Normal 4 11 4" xfId="14832"/>
    <cellStyle name="Normal 4 11 4 2" xfId="39032"/>
    <cellStyle name="Normal 4 11 5" xfId="25877"/>
    <cellStyle name="Normal 4 12" xfId="2765"/>
    <cellStyle name="Normal 4 12 2" xfId="5411"/>
    <cellStyle name="Normal 4 12 2 2" xfId="17512"/>
    <cellStyle name="Normal 4 12 2 2 2" xfId="41712"/>
    <cellStyle name="Normal 4 12 2 3" xfId="29612"/>
    <cellStyle name="Normal 4 12 3" xfId="9391"/>
    <cellStyle name="Normal 4 12 3 2" xfId="21425"/>
    <cellStyle name="Normal 4 12 3 2 2" xfId="45625"/>
    <cellStyle name="Normal 4 12 3 3" xfId="33592"/>
    <cellStyle name="Normal 4 12 4" xfId="14946"/>
    <cellStyle name="Normal 4 12 4 2" xfId="39146"/>
    <cellStyle name="Normal 4 12 5" xfId="27046"/>
    <cellStyle name="Normal 4 13" xfId="2806"/>
    <cellStyle name="Normal 4 13 2" xfId="3046"/>
    <cellStyle name="Normal 4 13 2 2" xfId="15148"/>
    <cellStyle name="Normal 4 13 2 2 2" xfId="39348"/>
    <cellStyle name="Normal 4 13 2 3" xfId="27248"/>
    <cellStyle name="Normal 4 13 3" xfId="6910"/>
    <cellStyle name="Normal 4 13 3 2" xfId="19005"/>
    <cellStyle name="Normal 4 13 3 2 2" xfId="43205"/>
    <cellStyle name="Normal 4 13 3 3" xfId="31111"/>
    <cellStyle name="Normal 4 13 4" xfId="14959"/>
    <cellStyle name="Normal 4 13 4 2" xfId="39159"/>
    <cellStyle name="Normal 4 13 5" xfId="27059"/>
    <cellStyle name="Normal 4 14" xfId="2814"/>
    <cellStyle name="Normal 4 14 2" xfId="14967"/>
    <cellStyle name="Normal 4 14 2 2" xfId="39167"/>
    <cellStyle name="Normal 4 14 3" xfId="27067"/>
    <cellStyle name="Normal 4 15" xfId="2948"/>
    <cellStyle name="Normal 4 15 2" xfId="15053"/>
    <cellStyle name="Normal 4 15 2 2" xfId="39253"/>
    <cellStyle name="Normal 4 15 3" xfId="27153"/>
    <cellStyle name="Normal 4 16" xfId="2977"/>
    <cellStyle name="Normal 4 16 2" xfId="15082"/>
    <cellStyle name="Normal 4 16 2 2" xfId="39282"/>
    <cellStyle name="Normal 4 16 3" xfId="27182"/>
    <cellStyle name="Normal 4 17" xfId="6825"/>
    <cellStyle name="Normal 4 17 2" xfId="18926"/>
    <cellStyle name="Normal 4 17 2 2" xfId="43126"/>
    <cellStyle name="Normal 4 17 3" xfId="31026"/>
    <cellStyle name="Normal 4 18" xfId="14776"/>
    <cellStyle name="Normal 4 18 2" xfId="38976"/>
    <cellStyle name="Normal 4 19" xfId="276"/>
    <cellStyle name="Normal 4 2" xfId="106"/>
    <cellStyle name="Normal 4 2 10" xfId="2807"/>
    <cellStyle name="Normal 4 2 10 2" xfId="3076"/>
    <cellStyle name="Normal 4 2 10 2 2" xfId="15178"/>
    <cellStyle name="Normal 4 2 10 2 2 2" xfId="39378"/>
    <cellStyle name="Normal 4 2 10 2 3" xfId="27278"/>
    <cellStyle name="Normal 4 2 10 3" xfId="6953"/>
    <cellStyle name="Normal 4 2 10 3 2" xfId="19037"/>
    <cellStyle name="Normal 4 2 10 3 2 2" xfId="43237"/>
    <cellStyle name="Normal 4 2 10 3 3" xfId="31154"/>
    <cellStyle name="Normal 4 2 10 4" xfId="14960"/>
    <cellStyle name="Normal 4 2 10 4 2" xfId="39160"/>
    <cellStyle name="Normal 4 2 10 5" xfId="27060"/>
    <cellStyle name="Normal 4 2 11" xfId="2815"/>
    <cellStyle name="Normal 4 2 11 2" xfId="14968"/>
    <cellStyle name="Normal 4 2 11 2 2" xfId="39168"/>
    <cellStyle name="Normal 4 2 11 3" xfId="27068"/>
    <cellStyle name="Normal 4 2 12" xfId="2949"/>
    <cellStyle name="Normal 4 2 12 2" xfId="15054"/>
    <cellStyle name="Normal 4 2 12 2 2" xfId="39254"/>
    <cellStyle name="Normal 4 2 12 3" xfId="27154"/>
    <cellStyle name="Normal 4 2 13" xfId="2975"/>
    <cellStyle name="Normal 4 2 13 2" xfId="15080"/>
    <cellStyle name="Normal 4 2 13 2 2" xfId="39280"/>
    <cellStyle name="Normal 4 2 13 3" xfId="27180"/>
    <cellStyle name="Normal 4 2 14" xfId="6823"/>
    <cellStyle name="Normal 4 2 14 2" xfId="18924"/>
    <cellStyle name="Normal 4 2 14 2 2" xfId="43124"/>
    <cellStyle name="Normal 4 2 14 3" xfId="31024"/>
    <cellStyle name="Normal 4 2 15" xfId="14782"/>
    <cellStyle name="Normal 4 2 15 2" xfId="38982"/>
    <cellStyle name="Normal 4 2 16" xfId="311"/>
    <cellStyle name="Normal 4 2 17" xfId="24941"/>
    <cellStyle name="Normal 4 2 2" xfId="147"/>
    <cellStyle name="Normal 4 2 2 10" xfId="3077"/>
    <cellStyle name="Normal 4 2 2 10 2" xfId="15179"/>
    <cellStyle name="Normal 4 2 2 10 2 2" xfId="39379"/>
    <cellStyle name="Normal 4 2 2 10 3" xfId="27279"/>
    <cellStyle name="Normal 4 2 2 11" xfId="6954"/>
    <cellStyle name="Normal 4 2 2 11 2" xfId="19038"/>
    <cellStyle name="Normal 4 2 2 11 2 2" xfId="43238"/>
    <cellStyle name="Normal 4 2 2 11 3" xfId="31155"/>
    <cellStyle name="Normal 4 2 2 12" xfId="14783"/>
    <cellStyle name="Normal 4 2 2 12 2" xfId="38983"/>
    <cellStyle name="Normal 4 2 2 13" xfId="312"/>
    <cellStyle name="Normal 4 2 2 14" xfId="24942"/>
    <cellStyle name="Normal 4 2 2 2" xfId="1387"/>
    <cellStyle name="Normal 4 2 2 2 2" xfId="2720"/>
    <cellStyle name="Normal 4 2 2 2 2 2" xfId="5366"/>
    <cellStyle name="Normal 4 2 2 2 2 2 2" xfId="17467"/>
    <cellStyle name="Normal 4 2 2 2 2 2 2 2" xfId="41667"/>
    <cellStyle name="Normal 4 2 2 2 2 2 3" xfId="29567"/>
    <cellStyle name="Normal 4 2 2 2 2 3" xfId="9346"/>
    <cellStyle name="Normal 4 2 2 2 2 3 2" xfId="21380"/>
    <cellStyle name="Normal 4 2 2 2 2 3 2 2" xfId="45580"/>
    <cellStyle name="Normal 4 2 2 2 2 3 3" xfId="33547"/>
    <cellStyle name="Normal 4 2 2 2 2 4" xfId="14902"/>
    <cellStyle name="Normal 4 2 2 2 2 4 2" xfId="39102"/>
    <cellStyle name="Normal 4 2 2 2 2 5" xfId="27001"/>
    <cellStyle name="Normal 4 2 2 2 3" xfId="2134"/>
    <cellStyle name="Normal 4 2 2 2 3 2" xfId="4790"/>
    <cellStyle name="Normal 4 2 2 2 3 2 2" xfId="16891"/>
    <cellStyle name="Normal 4 2 2 2 3 2 2 2" xfId="41091"/>
    <cellStyle name="Normal 4 2 2 2 3 2 3" xfId="28991"/>
    <cellStyle name="Normal 4 2 2 2 3 3" xfId="8760"/>
    <cellStyle name="Normal 4 2 2 2 3 3 2" xfId="20795"/>
    <cellStyle name="Normal 4 2 2 2 3 3 2 2" xfId="44995"/>
    <cellStyle name="Normal 4 2 2 2 3 3 3" xfId="32961"/>
    <cellStyle name="Normal 4 2 2 2 3 4" xfId="14846"/>
    <cellStyle name="Normal 4 2 2 2 3 4 2" xfId="39046"/>
    <cellStyle name="Normal 4 2 2 2 3 5" xfId="26418"/>
    <cellStyle name="Normal 4 2 2 2 4" xfId="4082"/>
    <cellStyle name="Normal 4 2 2 2 4 2" xfId="16184"/>
    <cellStyle name="Normal 4 2 2 2 4 2 2" xfId="40384"/>
    <cellStyle name="Normal 4 2 2 2 4 3" xfId="28284"/>
    <cellStyle name="Normal 4 2 2 2 5" xfId="8018"/>
    <cellStyle name="Normal 4 2 2 2 5 2" xfId="20069"/>
    <cellStyle name="Normal 4 2 2 2 5 2 2" xfId="44269"/>
    <cellStyle name="Normal 4 2 2 2 5 3" xfId="32219"/>
    <cellStyle name="Normal 4 2 2 2 6" xfId="14790"/>
    <cellStyle name="Normal 4 2 2 2 6 2" xfId="38990"/>
    <cellStyle name="Normal 4 2 2 2 7" xfId="25808"/>
    <cellStyle name="Normal 4 2 2 3" xfId="1524"/>
    <cellStyle name="Normal 4 2 2 3 2" xfId="2733"/>
    <cellStyle name="Normal 4 2 2 3 2 2" xfId="5379"/>
    <cellStyle name="Normal 4 2 2 3 2 2 2" xfId="17480"/>
    <cellStyle name="Normal 4 2 2 3 2 2 2 2" xfId="41680"/>
    <cellStyle name="Normal 4 2 2 3 2 2 3" xfId="29580"/>
    <cellStyle name="Normal 4 2 2 3 2 3" xfId="9359"/>
    <cellStyle name="Normal 4 2 2 3 2 3 2" xfId="21393"/>
    <cellStyle name="Normal 4 2 2 3 2 3 2 2" xfId="45593"/>
    <cellStyle name="Normal 4 2 2 3 2 3 3" xfId="33560"/>
    <cellStyle name="Normal 4 2 2 3 2 4" xfId="14915"/>
    <cellStyle name="Normal 4 2 2 3 2 4 2" xfId="39115"/>
    <cellStyle name="Normal 4 2 2 3 2 5" xfId="27014"/>
    <cellStyle name="Normal 4 2 2 3 3" xfId="2147"/>
    <cellStyle name="Normal 4 2 2 3 3 2" xfId="4803"/>
    <cellStyle name="Normal 4 2 2 3 3 2 2" xfId="16904"/>
    <cellStyle name="Normal 4 2 2 3 3 2 2 2" xfId="41104"/>
    <cellStyle name="Normal 4 2 2 3 3 2 3" xfId="29004"/>
    <cellStyle name="Normal 4 2 2 3 3 3" xfId="8773"/>
    <cellStyle name="Normal 4 2 2 3 3 3 2" xfId="20808"/>
    <cellStyle name="Normal 4 2 2 3 3 3 2 2" xfId="45008"/>
    <cellStyle name="Normal 4 2 2 3 3 3 3" xfId="32974"/>
    <cellStyle name="Normal 4 2 2 3 3 4" xfId="14859"/>
    <cellStyle name="Normal 4 2 2 3 3 4 2" xfId="39059"/>
    <cellStyle name="Normal 4 2 2 3 3 5" xfId="26431"/>
    <cellStyle name="Normal 4 2 2 3 4" xfId="4191"/>
    <cellStyle name="Normal 4 2 2 3 4 2" xfId="16293"/>
    <cellStyle name="Normal 4 2 2 3 4 2 2" xfId="40493"/>
    <cellStyle name="Normal 4 2 2 3 4 3" xfId="28393"/>
    <cellStyle name="Normal 4 2 2 3 5" xfId="8150"/>
    <cellStyle name="Normal 4 2 2 3 5 2" xfId="20189"/>
    <cellStyle name="Normal 4 2 2 3 5 2 2" xfId="44389"/>
    <cellStyle name="Normal 4 2 2 3 5 3" xfId="32351"/>
    <cellStyle name="Normal 4 2 2 3 6" xfId="14803"/>
    <cellStyle name="Normal 4 2 2 3 6 2" xfId="39003"/>
    <cellStyle name="Normal 4 2 2 3 7" xfId="25837"/>
    <cellStyle name="Normal 4 2 2 4" xfId="1567"/>
    <cellStyle name="Normal 4 2 2 4 2" xfId="2745"/>
    <cellStyle name="Normal 4 2 2 4 2 2" xfId="5391"/>
    <cellStyle name="Normal 4 2 2 4 2 2 2" xfId="17492"/>
    <cellStyle name="Normal 4 2 2 4 2 2 2 2" xfId="41692"/>
    <cellStyle name="Normal 4 2 2 4 2 2 3" xfId="29592"/>
    <cellStyle name="Normal 4 2 2 4 2 3" xfId="9371"/>
    <cellStyle name="Normal 4 2 2 4 2 3 2" xfId="21405"/>
    <cellStyle name="Normal 4 2 2 4 2 3 2 2" xfId="45605"/>
    <cellStyle name="Normal 4 2 2 4 2 3 3" xfId="33572"/>
    <cellStyle name="Normal 4 2 2 4 2 4" xfId="14927"/>
    <cellStyle name="Normal 4 2 2 4 2 4 2" xfId="39127"/>
    <cellStyle name="Normal 4 2 2 4 2 5" xfId="27026"/>
    <cellStyle name="Normal 4 2 2 4 3" xfId="2159"/>
    <cellStyle name="Normal 4 2 2 4 3 2" xfId="4815"/>
    <cellStyle name="Normal 4 2 2 4 3 2 2" xfId="16916"/>
    <cellStyle name="Normal 4 2 2 4 3 2 2 2" xfId="41116"/>
    <cellStyle name="Normal 4 2 2 4 3 2 3" xfId="29016"/>
    <cellStyle name="Normal 4 2 2 4 3 3" xfId="8785"/>
    <cellStyle name="Normal 4 2 2 4 3 3 2" xfId="20820"/>
    <cellStyle name="Normal 4 2 2 4 3 3 2 2" xfId="45020"/>
    <cellStyle name="Normal 4 2 2 4 3 3 3" xfId="32986"/>
    <cellStyle name="Normal 4 2 2 4 3 4" xfId="14871"/>
    <cellStyle name="Normal 4 2 2 4 3 4 2" xfId="39071"/>
    <cellStyle name="Normal 4 2 2 4 3 5" xfId="26443"/>
    <cellStyle name="Normal 4 2 2 4 4" xfId="4232"/>
    <cellStyle name="Normal 4 2 2 4 4 2" xfId="16334"/>
    <cellStyle name="Normal 4 2 2 4 4 2 2" xfId="40534"/>
    <cellStyle name="Normal 4 2 2 4 4 3" xfId="28434"/>
    <cellStyle name="Normal 4 2 2 4 5" xfId="8194"/>
    <cellStyle name="Normal 4 2 2 4 5 2" xfId="20231"/>
    <cellStyle name="Normal 4 2 2 4 5 2 2" xfId="44431"/>
    <cellStyle name="Normal 4 2 2 4 5 3" xfId="32395"/>
    <cellStyle name="Normal 4 2 2 4 6" xfId="14815"/>
    <cellStyle name="Normal 4 2 2 4 6 2" xfId="39015"/>
    <cellStyle name="Normal 4 2 2 4 7" xfId="25860"/>
    <cellStyle name="Normal 4 2 2 5" xfId="1585"/>
    <cellStyle name="Normal 4 2 2 5 2" xfId="2757"/>
    <cellStyle name="Normal 4 2 2 5 2 2" xfId="5403"/>
    <cellStyle name="Normal 4 2 2 5 2 2 2" xfId="17504"/>
    <cellStyle name="Normal 4 2 2 5 2 2 2 2" xfId="41704"/>
    <cellStyle name="Normal 4 2 2 5 2 2 3" xfId="29604"/>
    <cellStyle name="Normal 4 2 2 5 2 3" xfId="9383"/>
    <cellStyle name="Normal 4 2 2 5 2 3 2" xfId="21417"/>
    <cellStyle name="Normal 4 2 2 5 2 3 2 2" xfId="45617"/>
    <cellStyle name="Normal 4 2 2 5 2 3 3" xfId="33584"/>
    <cellStyle name="Normal 4 2 2 5 2 4" xfId="14939"/>
    <cellStyle name="Normal 4 2 2 5 2 4 2" xfId="39139"/>
    <cellStyle name="Normal 4 2 2 5 2 5" xfId="27038"/>
    <cellStyle name="Normal 4 2 2 5 3" xfId="2171"/>
    <cellStyle name="Normal 4 2 2 5 3 2" xfId="4827"/>
    <cellStyle name="Normal 4 2 2 5 3 2 2" xfId="16928"/>
    <cellStyle name="Normal 4 2 2 5 3 2 2 2" xfId="41128"/>
    <cellStyle name="Normal 4 2 2 5 3 2 3" xfId="29028"/>
    <cellStyle name="Normal 4 2 2 5 3 3" xfId="8797"/>
    <cellStyle name="Normal 4 2 2 5 3 3 2" xfId="20832"/>
    <cellStyle name="Normal 4 2 2 5 3 3 2 2" xfId="45032"/>
    <cellStyle name="Normal 4 2 2 5 3 3 3" xfId="32998"/>
    <cellStyle name="Normal 4 2 2 5 3 4" xfId="14883"/>
    <cellStyle name="Normal 4 2 2 5 3 4 2" xfId="39083"/>
    <cellStyle name="Normal 4 2 2 5 3 5" xfId="26455"/>
    <cellStyle name="Normal 4 2 2 5 4" xfId="4249"/>
    <cellStyle name="Normal 4 2 2 5 4 2" xfId="16350"/>
    <cellStyle name="Normal 4 2 2 5 4 2 2" xfId="40550"/>
    <cellStyle name="Normal 4 2 2 5 4 3" xfId="28450"/>
    <cellStyle name="Normal 4 2 2 5 5" xfId="8211"/>
    <cellStyle name="Normal 4 2 2 5 5 2" xfId="20248"/>
    <cellStyle name="Normal 4 2 2 5 5 2 2" xfId="44448"/>
    <cellStyle name="Normal 4 2 2 5 5 3" xfId="32412"/>
    <cellStyle name="Normal 4 2 2 5 6" xfId="14827"/>
    <cellStyle name="Normal 4 2 2 5 6 2" xfId="39027"/>
    <cellStyle name="Normal 4 2 2 5 7" xfId="25872"/>
    <cellStyle name="Normal 4 2 2 6" xfId="2183"/>
    <cellStyle name="Normal 4 2 2 6 2" xfId="4839"/>
    <cellStyle name="Normal 4 2 2 6 2 2" xfId="16940"/>
    <cellStyle name="Normal 4 2 2 6 2 2 2" xfId="41140"/>
    <cellStyle name="Normal 4 2 2 6 2 3" xfId="29040"/>
    <cellStyle name="Normal 4 2 2 6 3" xfId="8809"/>
    <cellStyle name="Normal 4 2 2 6 3 2" xfId="20844"/>
    <cellStyle name="Normal 4 2 2 6 3 2 2" xfId="45044"/>
    <cellStyle name="Normal 4 2 2 6 3 3" xfId="33010"/>
    <cellStyle name="Normal 4 2 2 6 4" xfId="14895"/>
    <cellStyle name="Normal 4 2 2 6 4 2" xfId="39095"/>
    <cellStyle name="Normal 4 2 2 6 5" xfId="26467"/>
    <cellStyle name="Normal 4 2 2 7" xfId="1597"/>
    <cellStyle name="Normal 4 2 2 7 2" xfId="4261"/>
    <cellStyle name="Normal 4 2 2 7 2 2" xfId="16362"/>
    <cellStyle name="Normal 4 2 2 7 2 2 2" xfId="40562"/>
    <cellStyle name="Normal 4 2 2 7 2 3" xfId="28462"/>
    <cellStyle name="Normal 4 2 2 7 3" xfId="8223"/>
    <cellStyle name="Normal 4 2 2 7 3 2" xfId="20260"/>
    <cellStyle name="Normal 4 2 2 7 3 2 2" xfId="44460"/>
    <cellStyle name="Normal 4 2 2 7 3 3" xfId="32424"/>
    <cellStyle name="Normal 4 2 2 7 4" xfId="14839"/>
    <cellStyle name="Normal 4 2 2 7 4 2" xfId="39039"/>
    <cellStyle name="Normal 4 2 2 7 5" xfId="25884"/>
    <cellStyle name="Normal 4 2 2 8" xfId="2821"/>
    <cellStyle name="Normal 4 2 2 8 2" xfId="14974"/>
    <cellStyle name="Normal 4 2 2 8 2 2" xfId="39174"/>
    <cellStyle name="Normal 4 2 2 8 3" xfId="27074"/>
    <cellStyle name="Normal 4 2 2 9" xfId="2955"/>
    <cellStyle name="Normal 4 2 2 9 2" xfId="15060"/>
    <cellStyle name="Normal 4 2 2 9 2 2" xfId="39260"/>
    <cellStyle name="Normal 4 2 2 9 3" xfId="27160"/>
    <cellStyle name="Normal 4 2 3" xfId="191"/>
    <cellStyle name="Normal 4 2 3 10" xfId="25806"/>
    <cellStyle name="Normal 4 2 3 2" xfId="2718"/>
    <cellStyle name="Normal 4 2 3 2 2" xfId="5364"/>
    <cellStyle name="Normal 4 2 3 2 2 2" xfId="17465"/>
    <cellStyle name="Normal 4 2 3 2 2 2 2" xfId="41665"/>
    <cellStyle name="Normal 4 2 3 2 2 3" xfId="29565"/>
    <cellStyle name="Normal 4 2 3 2 3" xfId="9344"/>
    <cellStyle name="Normal 4 2 3 2 3 2" xfId="21378"/>
    <cellStyle name="Normal 4 2 3 2 3 2 2" xfId="45578"/>
    <cellStyle name="Normal 4 2 3 2 3 3" xfId="33545"/>
    <cellStyle name="Normal 4 2 3 2 4" xfId="14900"/>
    <cellStyle name="Normal 4 2 3 2 4 2" xfId="39100"/>
    <cellStyle name="Normal 4 2 3 2 5" xfId="26999"/>
    <cellStyle name="Normal 4 2 3 3" xfId="2132"/>
    <cellStyle name="Normal 4 2 3 3 2" xfId="4788"/>
    <cellStyle name="Normal 4 2 3 3 2 2" xfId="16889"/>
    <cellStyle name="Normal 4 2 3 3 2 2 2" xfId="41089"/>
    <cellStyle name="Normal 4 2 3 3 2 3" xfId="28989"/>
    <cellStyle name="Normal 4 2 3 3 3" xfId="8758"/>
    <cellStyle name="Normal 4 2 3 3 3 2" xfId="20793"/>
    <cellStyle name="Normal 4 2 3 3 3 2 2" xfId="44993"/>
    <cellStyle name="Normal 4 2 3 3 3 3" xfId="32959"/>
    <cellStyle name="Normal 4 2 3 3 4" xfId="14844"/>
    <cellStyle name="Normal 4 2 3 3 4 2" xfId="39044"/>
    <cellStyle name="Normal 4 2 3 3 5" xfId="26416"/>
    <cellStyle name="Normal 4 2 3 4" xfId="2843"/>
    <cellStyle name="Normal 4 2 3 4 2" xfId="14990"/>
    <cellStyle name="Normal 4 2 3 4 2 2" xfId="39190"/>
    <cellStyle name="Normal 4 2 3 4 3" xfId="27090"/>
    <cellStyle name="Normal 4 2 3 5" xfId="2960"/>
    <cellStyle name="Normal 4 2 3 5 2" xfId="15065"/>
    <cellStyle name="Normal 4 2 3 5 2 2" xfId="39265"/>
    <cellStyle name="Normal 4 2 3 5 3" xfId="27165"/>
    <cellStyle name="Normal 4 2 3 6" xfId="4066"/>
    <cellStyle name="Normal 4 2 3 6 2" xfId="16168"/>
    <cellStyle name="Normal 4 2 3 6 2 2" xfId="40368"/>
    <cellStyle name="Normal 4 2 3 6 3" xfId="28268"/>
    <cellStyle name="Normal 4 2 3 7" xfId="7997"/>
    <cellStyle name="Normal 4 2 3 7 2" xfId="20051"/>
    <cellStyle name="Normal 4 2 3 7 2 2" xfId="44251"/>
    <cellStyle name="Normal 4 2 3 7 3" xfId="32198"/>
    <cellStyle name="Normal 4 2 3 8" xfId="14788"/>
    <cellStyle name="Normal 4 2 3 8 2" xfId="38988"/>
    <cellStyle name="Normal 4 2 3 9" xfId="1363"/>
    <cellStyle name="Normal 4 2 4" xfId="1495"/>
    <cellStyle name="Normal 4 2 4 2" xfId="2727"/>
    <cellStyle name="Normal 4 2 4 2 2" xfId="5373"/>
    <cellStyle name="Normal 4 2 4 2 2 2" xfId="17474"/>
    <cellStyle name="Normal 4 2 4 2 2 2 2" xfId="41674"/>
    <cellStyle name="Normal 4 2 4 2 2 3" xfId="29574"/>
    <cellStyle name="Normal 4 2 4 2 3" xfId="9353"/>
    <cellStyle name="Normal 4 2 4 2 3 2" xfId="21387"/>
    <cellStyle name="Normal 4 2 4 2 3 2 2" xfId="45587"/>
    <cellStyle name="Normal 4 2 4 2 3 3" xfId="33554"/>
    <cellStyle name="Normal 4 2 4 2 4" xfId="14909"/>
    <cellStyle name="Normal 4 2 4 2 4 2" xfId="39109"/>
    <cellStyle name="Normal 4 2 4 2 5" xfId="27008"/>
    <cellStyle name="Normal 4 2 4 3" xfId="2141"/>
    <cellStyle name="Normal 4 2 4 3 2" xfId="4797"/>
    <cellStyle name="Normal 4 2 4 3 2 2" xfId="16898"/>
    <cellStyle name="Normal 4 2 4 3 2 2 2" xfId="41098"/>
    <cellStyle name="Normal 4 2 4 3 2 3" xfId="28998"/>
    <cellStyle name="Normal 4 2 4 3 3" xfId="8767"/>
    <cellStyle name="Normal 4 2 4 3 3 2" xfId="20802"/>
    <cellStyle name="Normal 4 2 4 3 3 2 2" xfId="45002"/>
    <cellStyle name="Normal 4 2 4 3 3 3" xfId="32968"/>
    <cellStyle name="Normal 4 2 4 3 4" xfId="14853"/>
    <cellStyle name="Normal 4 2 4 3 4 2" xfId="39053"/>
    <cellStyle name="Normal 4 2 4 3 5" xfId="26425"/>
    <cellStyle name="Normal 4 2 4 4" xfId="2848"/>
    <cellStyle name="Normal 4 2 4 4 2" xfId="14993"/>
    <cellStyle name="Normal 4 2 4 4 2 2" xfId="39193"/>
    <cellStyle name="Normal 4 2 4 4 3" xfId="27093"/>
    <cellStyle name="Normal 4 2 4 5" xfId="2963"/>
    <cellStyle name="Normal 4 2 4 5 2" xfId="15068"/>
    <cellStyle name="Normal 4 2 4 5 2 2" xfId="39268"/>
    <cellStyle name="Normal 4 2 4 5 3" xfId="27168"/>
    <cellStyle name="Normal 4 2 4 6" xfId="4167"/>
    <cellStyle name="Normal 4 2 4 6 2" xfId="16269"/>
    <cellStyle name="Normal 4 2 4 6 2 2" xfId="40469"/>
    <cellStyle name="Normal 4 2 4 6 3" xfId="28369"/>
    <cellStyle name="Normal 4 2 4 7" xfId="8124"/>
    <cellStyle name="Normal 4 2 4 7 2" xfId="20167"/>
    <cellStyle name="Normal 4 2 4 7 2 2" xfId="44367"/>
    <cellStyle name="Normal 4 2 4 7 3" xfId="32325"/>
    <cellStyle name="Normal 4 2 4 8" xfId="14797"/>
    <cellStyle name="Normal 4 2 4 8 2" xfId="38997"/>
    <cellStyle name="Normal 4 2 4 9" xfId="25831"/>
    <cellStyle name="Normal 4 2 5" xfId="1566"/>
    <cellStyle name="Normal 4 2 5 2" xfId="2744"/>
    <cellStyle name="Normal 4 2 5 2 2" xfId="5390"/>
    <cellStyle name="Normal 4 2 5 2 2 2" xfId="17491"/>
    <cellStyle name="Normal 4 2 5 2 2 2 2" xfId="41691"/>
    <cellStyle name="Normal 4 2 5 2 2 3" xfId="29591"/>
    <cellStyle name="Normal 4 2 5 2 3" xfId="9370"/>
    <cellStyle name="Normal 4 2 5 2 3 2" xfId="21404"/>
    <cellStyle name="Normal 4 2 5 2 3 2 2" xfId="45604"/>
    <cellStyle name="Normal 4 2 5 2 3 3" xfId="33571"/>
    <cellStyle name="Normal 4 2 5 2 4" xfId="14926"/>
    <cellStyle name="Normal 4 2 5 2 4 2" xfId="39126"/>
    <cellStyle name="Normal 4 2 5 2 5" xfId="27025"/>
    <cellStyle name="Normal 4 2 5 3" xfId="2158"/>
    <cellStyle name="Normal 4 2 5 3 2" xfId="4814"/>
    <cellStyle name="Normal 4 2 5 3 2 2" xfId="16915"/>
    <cellStyle name="Normal 4 2 5 3 2 2 2" xfId="41115"/>
    <cellStyle name="Normal 4 2 5 3 2 3" xfId="29015"/>
    <cellStyle name="Normal 4 2 5 3 3" xfId="8784"/>
    <cellStyle name="Normal 4 2 5 3 3 2" xfId="20819"/>
    <cellStyle name="Normal 4 2 5 3 3 2 2" xfId="45019"/>
    <cellStyle name="Normal 4 2 5 3 3 3" xfId="32985"/>
    <cellStyle name="Normal 4 2 5 3 4" xfId="14870"/>
    <cellStyle name="Normal 4 2 5 3 4 2" xfId="39070"/>
    <cellStyle name="Normal 4 2 5 3 5" xfId="26442"/>
    <cellStyle name="Normal 4 2 5 4" xfId="2900"/>
    <cellStyle name="Normal 4 2 5 4 2" xfId="15007"/>
    <cellStyle name="Normal 4 2 5 4 2 2" xfId="39207"/>
    <cellStyle name="Normal 4 2 5 4 3" xfId="27107"/>
    <cellStyle name="Normal 4 2 5 5" xfId="4231"/>
    <cellStyle name="Normal 4 2 5 5 2" xfId="16333"/>
    <cellStyle name="Normal 4 2 5 5 2 2" xfId="40533"/>
    <cellStyle name="Normal 4 2 5 5 3" xfId="28433"/>
    <cellStyle name="Normal 4 2 5 6" xfId="8193"/>
    <cellStyle name="Normal 4 2 5 6 2" xfId="20230"/>
    <cellStyle name="Normal 4 2 5 6 2 2" xfId="44430"/>
    <cellStyle name="Normal 4 2 5 6 3" xfId="32394"/>
    <cellStyle name="Normal 4 2 5 7" xfId="14814"/>
    <cellStyle name="Normal 4 2 5 7 2" xfId="39014"/>
    <cellStyle name="Normal 4 2 5 8" xfId="25859"/>
    <cellStyle name="Normal 4 2 6" xfId="1579"/>
    <cellStyle name="Normal 4 2 6 2" xfId="2751"/>
    <cellStyle name="Normal 4 2 6 2 2" xfId="5397"/>
    <cellStyle name="Normal 4 2 6 2 2 2" xfId="17498"/>
    <cellStyle name="Normal 4 2 6 2 2 2 2" xfId="41698"/>
    <cellStyle name="Normal 4 2 6 2 2 3" xfId="29598"/>
    <cellStyle name="Normal 4 2 6 2 3" xfId="9377"/>
    <cellStyle name="Normal 4 2 6 2 3 2" xfId="21411"/>
    <cellStyle name="Normal 4 2 6 2 3 2 2" xfId="45611"/>
    <cellStyle name="Normal 4 2 6 2 3 3" xfId="33578"/>
    <cellStyle name="Normal 4 2 6 2 4" xfId="14933"/>
    <cellStyle name="Normal 4 2 6 2 4 2" xfId="39133"/>
    <cellStyle name="Normal 4 2 6 2 5" xfId="27032"/>
    <cellStyle name="Normal 4 2 6 3" xfId="2165"/>
    <cellStyle name="Normal 4 2 6 3 2" xfId="4821"/>
    <cellStyle name="Normal 4 2 6 3 2 2" xfId="16922"/>
    <cellStyle name="Normal 4 2 6 3 2 2 2" xfId="41122"/>
    <cellStyle name="Normal 4 2 6 3 2 3" xfId="29022"/>
    <cellStyle name="Normal 4 2 6 3 3" xfId="8791"/>
    <cellStyle name="Normal 4 2 6 3 3 2" xfId="20826"/>
    <cellStyle name="Normal 4 2 6 3 3 2 2" xfId="45026"/>
    <cellStyle name="Normal 4 2 6 3 3 3" xfId="32992"/>
    <cellStyle name="Normal 4 2 6 3 4" xfId="14877"/>
    <cellStyle name="Normal 4 2 6 3 4 2" xfId="39077"/>
    <cellStyle name="Normal 4 2 6 3 5" xfId="26449"/>
    <cellStyle name="Normal 4 2 6 4" xfId="4243"/>
    <cellStyle name="Normal 4 2 6 4 2" xfId="16344"/>
    <cellStyle name="Normal 4 2 6 4 2 2" xfId="40544"/>
    <cellStyle name="Normal 4 2 6 4 3" xfId="28444"/>
    <cellStyle name="Normal 4 2 6 5" xfId="8205"/>
    <cellStyle name="Normal 4 2 6 5 2" xfId="20242"/>
    <cellStyle name="Normal 4 2 6 5 2 2" xfId="44442"/>
    <cellStyle name="Normal 4 2 6 5 3" xfId="32406"/>
    <cellStyle name="Normal 4 2 6 6" xfId="14821"/>
    <cellStyle name="Normal 4 2 6 6 2" xfId="39021"/>
    <cellStyle name="Normal 4 2 6 7" xfId="25866"/>
    <cellStyle name="Normal 4 2 7" xfId="2182"/>
    <cellStyle name="Normal 4 2 7 2" xfId="4838"/>
    <cellStyle name="Normal 4 2 7 2 2" xfId="16939"/>
    <cellStyle name="Normal 4 2 7 2 2 2" xfId="41139"/>
    <cellStyle name="Normal 4 2 7 2 3" xfId="29039"/>
    <cellStyle name="Normal 4 2 7 3" xfId="8808"/>
    <cellStyle name="Normal 4 2 7 3 2" xfId="20843"/>
    <cellStyle name="Normal 4 2 7 3 2 2" xfId="45043"/>
    <cellStyle name="Normal 4 2 7 3 3" xfId="33009"/>
    <cellStyle name="Normal 4 2 7 4" xfId="14894"/>
    <cellStyle name="Normal 4 2 7 4 2" xfId="39094"/>
    <cellStyle name="Normal 4 2 7 5" xfId="26466"/>
    <cellStyle name="Normal 4 2 8" xfId="1596"/>
    <cellStyle name="Normal 4 2 8 2" xfId="4260"/>
    <cellStyle name="Normal 4 2 8 2 2" xfId="16361"/>
    <cellStyle name="Normal 4 2 8 2 2 2" xfId="40561"/>
    <cellStyle name="Normal 4 2 8 2 3" xfId="28461"/>
    <cellStyle name="Normal 4 2 8 3" xfId="8222"/>
    <cellStyle name="Normal 4 2 8 3 2" xfId="20259"/>
    <cellStyle name="Normal 4 2 8 3 2 2" xfId="44459"/>
    <cellStyle name="Normal 4 2 8 3 3" xfId="32423"/>
    <cellStyle name="Normal 4 2 8 4" xfId="14838"/>
    <cellStyle name="Normal 4 2 8 4 2" xfId="39038"/>
    <cellStyle name="Normal 4 2 8 5" xfId="25883"/>
    <cellStyle name="Normal 4 2 9" xfId="2763"/>
    <cellStyle name="Normal 4 2 9 2" xfId="5409"/>
    <cellStyle name="Normal 4 2 9 2 2" xfId="17510"/>
    <cellStyle name="Normal 4 2 9 2 2 2" xfId="41710"/>
    <cellStyle name="Normal 4 2 9 2 3" xfId="29610"/>
    <cellStyle name="Normal 4 2 9 3" xfId="9389"/>
    <cellStyle name="Normal 4 2 9 3 2" xfId="21423"/>
    <cellStyle name="Normal 4 2 9 3 2 2" xfId="45623"/>
    <cellStyle name="Normal 4 2 9 3 3" xfId="33590"/>
    <cellStyle name="Normal 4 2 9 4" xfId="14944"/>
    <cellStyle name="Normal 4 2 9 4 2" xfId="39144"/>
    <cellStyle name="Normal 4 2 9 5" xfId="27044"/>
    <cellStyle name="Normal 4 20" xfId="24935"/>
    <cellStyle name="Normal 4 3" xfId="148"/>
    <cellStyle name="Normal 4 3 10" xfId="3078"/>
    <cellStyle name="Normal 4 3 10 2" xfId="15180"/>
    <cellStyle name="Normal 4 3 10 2 2" xfId="39380"/>
    <cellStyle name="Normal 4 3 10 3" xfId="27280"/>
    <cellStyle name="Normal 4 3 11" xfId="6955"/>
    <cellStyle name="Normal 4 3 11 2" xfId="19039"/>
    <cellStyle name="Normal 4 3 11 2 2" xfId="43239"/>
    <cellStyle name="Normal 4 3 11 3" xfId="31156"/>
    <cellStyle name="Normal 4 3 12" xfId="14784"/>
    <cellStyle name="Normal 4 3 12 2" xfId="38984"/>
    <cellStyle name="Normal 4 3 13" xfId="313"/>
    <cellStyle name="Normal 4 3 14" xfId="24943"/>
    <cellStyle name="Normal 4 3 2" xfId="1388"/>
    <cellStyle name="Normal 4 3 2 2" xfId="2721"/>
    <cellStyle name="Normal 4 3 2 2 2" xfId="5367"/>
    <cellStyle name="Normal 4 3 2 2 2 2" xfId="17468"/>
    <cellStyle name="Normal 4 3 2 2 2 2 2" xfId="41668"/>
    <cellStyle name="Normal 4 3 2 2 2 3" xfId="29568"/>
    <cellStyle name="Normal 4 3 2 2 3" xfId="9347"/>
    <cellStyle name="Normal 4 3 2 2 3 2" xfId="21381"/>
    <cellStyle name="Normal 4 3 2 2 3 2 2" xfId="45581"/>
    <cellStyle name="Normal 4 3 2 2 3 3" xfId="33548"/>
    <cellStyle name="Normal 4 3 2 2 4" xfId="14903"/>
    <cellStyle name="Normal 4 3 2 2 4 2" xfId="39103"/>
    <cellStyle name="Normal 4 3 2 2 5" xfId="27002"/>
    <cellStyle name="Normal 4 3 2 3" xfId="2135"/>
    <cellStyle name="Normal 4 3 2 3 2" xfId="4791"/>
    <cellStyle name="Normal 4 3 2 3 2 2" xfId="16892"/>
    <cellStyle name="Normal 4 3 2 3 2 2 2" xfId="41092"/>
    <cellStyle name="Normal 4 3 2 3 2 3" xfId="28992"/>
    <cellStyle name="Normal 4 3 2 3 3" xfId="8761"/>
    <cellStyle name="Normal 4 3 2 3 3 2" xfId="20796"/>
    <cellStyle name="Normal 4 3 2 3 3 2 2" xfId="44996"/>
    <cellStyle name="Normal 4 3 2 3 3 3" xfId="32962"/>
    <cellStyle name="Normal 4 3 2 3 4" xfId="14847"/>
    <cellStyle name="Normal 4 3 2 3 4 2" xfId="39047"/>
    <cellStyle name="Normal 4 3 2 3 5" xfId="26419"/>
    <cellStyle name="Normal 4 3 2 4" xfId="4083"/>
    <cellStyle name="Normal 4 3 2 4 2" xfId="16185"/>
    <cellStyle name="Normal 4 3 2 4 2 2" xfId="40385"/>
    <cellStyle name="Normal 4 3 2 4 3" xfId="28285"/>
    <cellStyle name="Normal 4 3 2 5" xfId="8019"/>
    <cellStyle name="Normal 4 3 2 5 2" xfId="20070"/>
    <cellStyle name="Normal 4 3 2 5 2 2" xfId="44270"/>
    <cellStyle name="Normal 4 3 2 5 3" xfId="32220"/>
    <cellStyle name="Normal 4 3 2 6" xfId="14791"/>
    <cellStyle name="Normal 4 3 2 6 2" xfId="38991"/>
    <cellStyle name="Normal 4 3 2 7" xfId="25809"/>
    <cellStyle name="Normal 4 3 3" xfId="1525"/>
    <cellStyle name="Normal 4 3 3 2" xfId="2734"/>
    <cellStyle name="Normal 4 3 3 2 2" xfId="5380"/>
    <cellStyle name="Normal 4 3 3 2 2 2" xfId="17481"/>
    <cellStyle name="Normal 4 3 3 2 2 2 2" xfId="41681"/>
    <cellStyle name="Normal 4 3 3 2 2 3" xfId="29581"/>
    <cellStyle name="Normal 4 3 3 2 3" xfId="9360"/>
    <cellStyle name="Normal 4 3 3 2 3 2" xfId="21394"/>
    <cellStyle name="Normal 4 3 3 2 3 2 2" xfId="45594"/>
    <cellStyle name="Normal 4 3 3 2 3 3" xfId="33561"/>
    <cellStyle name="Normal 4 3 3 2 4" xfId="14916"/>
    <cellStyle name="Normal 4 3 3 2 4 2" xfId="39116"/>
    <cellStyle name="Normal 4 3 3 2 5" xfId="27015"/>
    <cellStyle name="Normal 4 3 3 3" xfId="2148"/>
    <cellStyle name="Normal 4 3 3 3 2" xfId="4804"/>
    <cellStyle name="Normal 4 3 3 3 2 2" xfId="16905"/>
    <cellStyle name="Normal 4 3 3 3 2 2 2" xfId="41105"/>
    <cellStyle name="Normal 4 3 3 3 2 3" xfId="29005"/>
    <cellStyle name="Normal 4 3 3 3 3" xfId="8774"/>
    <cellStyle name="Normal 4 3 3 3 3 2" xfId="20809"/>
    <cellStyle name="Normal 4 3 3 3 3 2 2" xfId="45009"/>
    <cellStyle name="Normal 4 3 3 3 3 3" xfId="32975"/>
    <cellStyle name="Normal 4 3 3 3 4" xfId="14860"/>
    <cellStyle name="Normal 4 3 3 3 4 2" xfId="39060"/>
    <cellStyle name="Normal 4 3 3 3 5" xfId="26432"/>
    <cellStyle name="Normal 4 3 3 4" xfId="4192"/>
    <cellStyle name="Normal 4 3 3 4 2" xfId="16294"/>
    <cellStyle name="Normal 4 3 3 4 2 2" xfId="40494"/>
    <cellStyle name="Normal 4 3 3 4 3" xfId="28394"/>
    <cellStyle name="Normal 4 3 3 5" xfId="8151"/>
    <cellStyle name="Normal 4 3 3 5 2" xfId="20190"/>
    <cellStyle name="Normal 4 3 3 5 2 2" xfId="44390"/>
    <cellStyle name="Normal 4 3 3 5 3" xfId="32352"/>
    <cellStyle name="Normal 4 3 3 6" xfId="14804"/>
    <cellStyle name="Normal 4 3 3 6 2" xfId="39004"/>
    <cellStyle name="Normal 4 3 3 7" xfId="25838"/>
    <cellStyle name="Normal 4 3 4" xfId="1568"/>
    <cellStyle name="Normal 4 3 4 2" xfId="2746"/>
    <cellStyle name="Normal 4 3 4 2 2" xfId="5392"/>
    <cellStyle name="Normal 4 3 4 2 2 2" xfId="17493"/>
    <cellStyle name="Normal 4 3 4 2 2 2 2" xfId="41693"/>
    <cellStyle name="Normal 4 3 4 2 2 3" xfId="29593"/>
    <cellStyle name="Normal 4 3 4 2 3" xfId="9372"/>
    <cellStyle name="Normal 4 3 4 2 3 2" xfId="21406"/>
    <cellStyle name="Normal 4 3 4 2 3 2 2" xfId="45606"/>
    <cellStyle name="Normal 4 3 4 2 3 3" xfId="33573"/>
    <cellStyle name="Normal 4 3 4 2 4" xfId="14928"/>
    <cellStyle name="Normal 4 3 4 2 4 2" xfId="39128"/>
    <cellStyle name="Normal 4 3 4 2 5" xfId="27027"/>
    <cellStyle name="Normal 4 3 4 3" xfId="2160"/>
    <cellStyle name="Normal 4 3 4 3 2" xfId="4816"/>
    <cellStyle name="Normal 4 3 4 3 2 2" xfId="16917"/>
    <cellStyle name="Normal 4 3 4 3 2 2 2" xfId="41117"/>
    <cellStyle name="Normal 4 3 4 3 2 3" xfId="29017"/>
    <cellStyle name="Normal 4 3 4 3 3" xfId="8786"/>
    <cellStyle name="Normal 4 3 4 3 3 2" xfId="20821"/>
    <cellStyle name="Normal 4 3 4 3 3 2 2" xfId="45021"/>
    <cellStyle name="Normal 4 3 4 3 3 3" xfId="32987"/>
    <cellStyle name="Normal 4 3 4 3 4" xfId="14872"/>
    <cellStyle name="Normal 4 3 4 3 4 2" xfId="39072"/>
    <cellStyle name="Normal 4 3 4 3 5" xfId="26444"/>
    <cellStyle name="Normal 4 3 4 4" xfId="4233"/>
    <cellStyle name="Normal 4 3 4 4 2" xfId="16335"/>
    <cellStyle name="Normal 4 3 4 4 2 2" xfId="40535"/>
    <cellStyle name="Normal 4 3 4 4 3" xfId="28435"/>
    <cellStyle name="Normal 4 3 4 5" xfId="8195"/>
    <cellStyle name="Normal 4 3 4 5 2" xfId="20232"/>
    <cellStyle name="Normal 4 3 4 5 2 2" xfId="44432"/>
    <cellStyle name="Normal 4 3 4 5 3" xfId="32396"/>
    <cellStyle name="Normal 4 3 4 6" xfId="14816"/>
    <cellStyle name="Normal 4 3 4 6 2" xfId="39016"/>
    <cellStyle name="Normal 4 3 4 7" xfId="25861"/>
    <cellStyle name="Normal 4 3 5" xfId="1586"/>
    <cellStyle name="Normal 4 3 5 2" xfId="2758"/>
    <cellStyle name="Normal 4 3 5 2 2" xfId="5404"/>
    <cellStyle name="Normal 4 3 5 2 2 2" xfId="17505"/>
    <cellStyle name="Normal 4 3 5 2 2 2 2" xfId="41705"/>
    <cellStyle name="Normal 4 3 5 2 2 3" xfId="29605"/>
    <cellStyle name="Normal 4 3 5 2 3" xfId="9384"/>
    <cellStyle name="Normal 4 3 5 2 3 2" xfId="21418"/>
    <cellStyle name="Normal 4 3 5 2 3 2 2" xfId="45618"/>
    <cellStyle name="Normal 4 3 5 2 3 3" xfId="33585"/>
    <cellStyle name="Normal 4 3 5 2 4" xfId="14940"/>
    <cellStyle name="Normal 4 3 5 2 4 2" xfId="39140"/>
    <cellStyle name="Normal 4 3 5 2 5" xfId="27039"/>
    <cellStyle name="Normal 4 3 5 3" xfId="2172"/>
    <cellStyle name="Normal 4 3 5 3 2" xfId="4828"/>
    <cellStyle name="Normal 4 3 5 3 2 2" xfId="16929"/>
    <cellStyle name="Normal 4 3 5 3 2 2 2" xfId="41129"/>
    <cellStyle name="Normal 4 3 5 3 2 3" xfId="29029"/>
    <cellStyle name="Normal 4 3 5 3 3" xfId="8798"/>
    <cellStyle name="Normal 4 3 5 3 3 2" xfId="20833"/>
    <cellStyle name="Normal 4 3 5 3 3 2 2" xfId="45033"/>
    <cellStyle name="Normal 4 3 5 3 3 3" xfId="32999"/>
    <cellStyle name="Normal 4 3 5 3 4" xfId="14884"/>
    <cellStyle name="Normal 4 3 5 3 4 2" xfId="39084"/>
    <cellStyle name="Normal 4 3 5 3 5" xfId="26456"/>
    <cellStyle name="Normal 4 3 5 4" xfId="4250"/>
    <cellStyle name="Normal 4 3 5 4 2" xfId="16351"/>
    <cellStyle name="Normal 4 3 5 4 2 2" xfId="40551"/>
    <cellStyle name="Normal 4 3 5 4 3" xfId="28451"/>
    <cellStyle name="Normal 4 3 5 5" xfId="8212"/>
    <cellStyle name="Normal 4 3 5 5 2" xfId="20249"/>
    <cellStyle name="Normal 4 3 5 5 2 2" xfId="44449"/>
    <cellStyle name="Normal 4 3 5 5 3" xfId="32413"/>
    <cellStyle name="Normal 4 3 5 6" xfId="14828"/>
    <cellStyle name="Normal 4 3 5 6 2" xfId="39028"/>
    <cellStyle name="Normal 4 3 5 7" xfId="25873"/>
    <cellStyle name="Normal 4 3 6" xfId="2184"/>
    <cellStyle name="Normal 4 3 6 2" xfId="4840"/>
    <cellStyle name="Normal 4 3 6 2 2" xfId="16941"/>
    <cellStyle name="Normal 4 3 6 2 2 2" xfId="41141"/>
    <cellStyle name="Normal 4 3 6 2 3" xfId="29041"/>
    <cellStyle name="Normal 4 3 6 3" xfId="8810"/>
    <cellStyle name="Normal 4 3 6 3 2" xfId="20845"/>
    <cellStyle name="Normal 4 3 6 3 2 2" xfId="45045"/>
    <cellStyle name="Normal 4 3 6 3 3" xfId="33011"/>
    <cellStyle name="Normal 4 3 6 4" xfId="14896"/>
    <cellStyle name="Normal 4 3 6 4 2" xfId="39096"/>
    <cellStyle name="Normal 4 3 6 5" xfId="26468"/>
    <cellStyle name="Normal 4 3 7" xfId="1598"/>
    <cellStyle name="Normal 4 3 7 2" xfId="4262"/>
    <cellStyle name="Normal 4 3 7 2 2" xfId="16363"/>
    <cellStyle name="Normal 4 3 7 2 2 2" xfId="40563"/>
    <cellStyle name="Normal 4 3 7 2 3" xfId="28463"/>
    <cellStyle name="Normal 4 3 7 3" xfId="8224"/>
    <cellStyle name="Normal 4 3 7 3 2" xfId="20261"/>
    <cellStyle name="Normal 4 3 7 3 2 2" xfId="44461"/>
    <cellStyle name="Normal 4 3 7 3 3" xfId="32425"/>
    <cellStyle name="Normal 4 3 7 4" xfId="14840"/>
    <cellStyle name="Normal 4 3 7 4 2" xfId="39040"/>
    <cellStyle name="Normal 4 3 7 5" xfId="25885"/>
    <cellStyle name="Normal 4 3 8" xfId="2822"/>
    <cellStyle name="Normal 4 3 8 2" xfId="14975"/>
    <cellStyle name="Normal 4 3 8 2 2" xfId="39175"/>
    <cellStyle name="Normal 4 3 8 3" xfId="27075"/>
    <cellStyle name="Normal 4 3 9" xfId="2956"/>
    <cellStyle name="Normal 4 3 9 2" xfId="15061"/>
    <cellStyle name="Normal 4 3 9 2 2" xfId="39261"/>
    <cellStyle name="Normal 4 3 9 3" xfId="27161"/>
    <cellStyle name="Normal 4 4" xfId="149"/>
    <cellStyle name="Normal 4 4 10" xfId="3079"/>
    <cellStyle name="Normal 4 4 10 2" xfId="15181"/>
    <cellStyle name="Normal 4 4 10 2 2" xfId="39381"/>
    <cellStyle name="Normal 4 4 10 3" xfId="27281"/>
    <cellStyle name="Normal 4 4 11" xfId="6956"/>
    <cellStyle name="Normal 4 4 11 2" xfId="19040"/>
    <cellStyle name="Normal 4 4 11 2 2" xfId="43240"/>
    <cellStyle name="Normal 4 4 11 3" xfId="31157"/>
    <cellStyle name="Normal 4 4 12" xfId="14785"/>
    <cellStyle name="Normal 4 4 12 2" xfId="38985"/>
    <cellStyle name="Normal 4 4 13" xfId="314"/>
    <cellStyle name="Normal 4 4 14" xfId="24944"/>
    <cellStyle name="Normal 4 4 2" xfId="1389"/>
    <cellStyle name="Normal 4 4 2 2" xfId="2722"/>
    <cellStyle name="Normal 4 4 2 2 2" xfId="5368"/>
    <cellStyle name="Normal 4 4 2 2 2 2" xfId="17469"/>
    <cellStyle name="Normal 4 4 2 2 2 2 2" xfId="41669"/>
    <cellStyle name="Normal 4 4 2 2 2 3" xfId="29569"/>
    <cellStyle name="Normal 4 4 2 2 3" xfId="9348"/>
    <cellStyle name="Normal 4 4 2 2 3 2" xfId="21382"/>
    <cellStyle name="Normal 4 4 2 2 3 2 2" xfId="45582"/>
    <cellStyle name="Normal 4 4 2 2 3 3" xfId="33549"/>
    <cellStyle name="Normal 4 4 2 2 4" xfId="14904"/>
    <cellStyle name="Normal 4 4 2 2 4 2" xfId="39104"/>
    <cellStyle name="Normal 4 4 2 2 5" xfId="27003"/>
    <cellStyle name="Normal 4 4 2 3" xfId="2136"/>
    <cellStyle name="Normal 4 4 2 3 2" xfId="4792"/>
    <cellStyle name="Normal 4 4 2 3 2 2" xfId="16893"/>
    <cellStyle name="Normal 4 4 2 3 2 2 2" xfId="41093"/>
    <cellStyle name="Normal 4 4 2 3 2 3" xfId="28993"/>
    <cellStyle name="Normal 4 4 2 3 3" xfId="8762"/>
    <cellStyle name="Normal 4 4 2 3 3 2" xfId="20797"/>
    <cellStyle name="Normal 4 4 2 3 3 2 2" xfId="44997"/>
    <cellStyle name="Normal 4 4 2 3 3 3" xfId="32963"/>
    <cellStyle name="Normal 4 4 2 3 4" xfId="14848"/>
    <cellStyle name="Normal 4 4 2 3 4 2" xfId="39048"/>
    <cellStyle name="Normal 4 4 2 3 5" xfId="26420"/>
    <cellStyle name="Normal 4 4 2 4" xfId="4084"/>
    <cellStyle name="Normal 4 4 2 4 2" xfId="16186"/>
    <cellStyle name="Normal 4 4 2 4 2 2" xfId="40386"/>
    <cellStyle name="Normal 4 4 2 4 3" xfId="28286"/>
    <cellStyle name="Normal 4 4 2 5" xfId="8020"/>
    <cellStyle name="Normal 4 4 2 5 2" xfId="20071"/>
    <cellStyle name="Normal 4 4 2 5 2 2" xfId="44271"/>
    <cellStyle name="Normal 4 4 2 5 3" xfId="32221"/>
    <cellStyle name="Normal 4 4 2 6" xfId="14792"/>
    <cellStyle name="Normal 4 4 2 6 2" xfId="38992"/>
    <cellStyle name="Normal 4 4 2 7" xfId="25810"/>
    <cellStyle name="Normal 4 4 3" xfId="1526"/>
    <cellStyle name="Normal 4 4 3 2" xfId="2735"/>
    <cellStyle name="Normal 4 4 3 2 2" xfId="5381"/>
    <cellStyle name="Normal 4 4 3 2 2 2" xfId="17482"/>
    <cellStyle name="Normal 4 4 3 2 2 2 2" xfId="41682"/>
    <cellStyle name="Normal 4 4 3 2 2 3" xfId="29582"/>
    <cellStyle name="Normal 4 4 3 2 3" xfId="9361"/>
    <cellStyle name="Normal 4 4 3 2 3 2" xfId="21395"/>
    <cellStyle name="Normal 4 4 3 2 3 2 2" xfId="45595"/>
    <cellStyle name="Normal 4 4 3 2 3 3" xfId="33562"/>
    <cellStyle name="Normal 4 4 3 2 4" xfId="14917"/>
    <cellStyle name="Normal 4 4 3 2 4 2" xfId="39117"/>
    <cellStyle name="Normal 4 4 3 2 5" xfId="27016"/>
    <cellStyle name="Normal 4 4 3 3" xfId="2149"/>
    <cellStyle name="Normal 4 4 3 3 2" xfId="4805"/>
    <cellStyle name="Normal 4 4 3 3 2 2" xfId="16906"/>
    <cellStyle name="Normal 4 4 3 3 2 2 2" xfId="41106"/>
    <cellStyle name="Normal 4 4 3 3 2 3" xfId="29006"/>
    <cellStyle name="Normal 4 4 3 3 3" xfId="8775"/>
    <cellStyle name="Normal 4 4 3 3 3 2" xfId="20810"/>
    <cellStyle name="Normal 4 4 3 3 3 2 2" xfId="45010"/>
    <cellStyle name="Normal 4 4 3 3 3 3" xfId="32976"/>
    <cellStyle name="Normal 4 4 3 3 4" xfId="14861"/>
    <cellStyle name="Normal 4 4 3 3 4 2" xfId="39061"/>
    <cellStyle name="Normal 4 4 3 3 5" xfId="26433"/>
    <cellStyle name="Normal 4 4 3 4" xfId="4193"/>
    <cellStyle name="Normal 4 4 3 4 2" xfId="16295"/>
    <cellStyle name="Normal 4 4 3 4 2 2" xfId="40495"/>
    <cellStyle name="Normal 4 4 3 4 3" xfId="28395"/>
    <cellStyle name="Normal 4 4 3 5" xfId="8152"/>
    <cellStyle name="Normal 4 4 3 5 2" xfId="20191"/>
    <cellStyle name="Normal 4 4 3 5 2 2" xfId="44391"/>
    <cellStyle name="Normal 4 4 3 5 3" xfId="32353"/>
    <cellStyle name="Normal 4 4 3 6" xfId="14805"/>
    <cellStyle name="Normal 4 4 3 6 2" xfId="39005"/>
    <cellStyle name="Normal 4 4 3 7" xfId="25839"/>
    <cellStyle name="Normal 4 4 4" xfId="1569"/>
    <cellStyle name="Normal 4 4 4 2" xfId="2747"/>
    <cellStyle name="Normal 4 4 4 2 2" xfId="5393"/>
    <cellStyle name="Normal 4 4 4 2 2 2" xfId="17494"/>
    <cellStyle name="Normal 4 4 4 2 2 2 2" xfId="41694"/>
    <cellStyle name="Normal 4 4 4 2 2 3" xfId="29594"/>
    <cellStyle name="Normal 4 4 4 2 3" xfId="9373"/>
    <cellStyle name="Normal 4 4 4 2 3 2" xfId="21407"/>
    <cellStyle name="Normal 4 4 4 2 3 2 2" xfId="45607"/>
    <cellStyle name="Normal 4 4 4 2 3 3" xfId="33574"/>
    <cellStyle name="Normal 4 4 4 2 4" xfId="14929"/>
    <cellStyle name="Normal 4 4 4 2 4 2" xfId="39129"/>
    <cellStyle name="Normal 4 4 4 2 5" xfId="27028"/>
    <cellStyle name="Normal 4 4 4 3" xfId="2161"/>
    <cellStyle name="Normal 4 4 4 3 2" xfId="4817"/>
    <cellStyle name="Normal 4 4 4 3 2 2" xfId="16918"/>
    <cellStyle name="Normal 4 4 4 3 2 2 2" xfId="41118"/>
    <cellStyle name="Normal 4 4 4 3 2 3" xfId="29018"/>
    <cellStyle name="Normal 4 4 4 3 3" xfId="8787"/>
    <cellStyle name="Normal 4 4 4 3 3 2" xfId="20822"/>
    <cellStyle name="Normal 4 4 4 3 3 2 2" xfId="45022"/>
    <cellStyle name="Normal 4 4 4 3 3 3" xfId="32988"/>
    <cellStyle name="Normal 4 4 4 3 4" xfId="14873"/>
    <cellStyle name="Normal 4 4 4 3 4 2" xfId="39073"/>
    <cellStyle name="Normal 4 4 4 3 5" xfId="26445"/>
    <cellStyle name="Normal 4 4 4 4" xfId="4234"/>
    <cellStyle name="Normal 4 4 4 4 2" xfId="16336"/>
    <cellStyle name="Normal 4 4 4 4 2 2" xfId="40536"/>
    <cellStyle name="Normal 4 4 4 4 3" xfId="28436"/>
    <cellStyle name="Normal 4 4 4 5" xfId="8196"/>
    <cellStyle name="Normal 4 4 4 5 2" xfId="20233"/>
    <cellStyle name="Normal 4 4 4 5 2 2" xfId="44433"/>
    <cellStyle name="Normal 4 4 4 5 3" xfId="32397"/>
    <cellStyle name="Normal 4 4 4 6" xfId="14817"/>
    <cellStyle name="Normal 4 4 4 6 2" xfId="39017"/>
    <cellStyle name="Normal 4 4 4 7" xfId="25862"/>
    <cellStyle name="Normal 4 4 5" xfId="1587"/>
    <cellStyle name="Normal 4 4 5 2" xfId="2759"/>
    <cellStyle name="Normal 4 4 5 2 2" xfId="5405"/>
    <cellStyle name="Normal 4 4 5 2 2 2" xfId="17506"/>
    <cellStyle name="Normal 4 4 5 2 2 2 2" xfId="41706"/>
    <cellStyle name="Normal 4 4 5 2 2 3" xfId="29606"/>
    <cellStyle name="Normal 4 4 5 2 3" xfId="9385"/>
    <cellStyle name="Normal 4 4 5 2 3 2" xfId="21419"/>
    <cellStyle name="Normal 4 4 5 2 3 2 2" xfId="45619"/>
    <cellStyle name="Normal 4 4 5 2 3 3" xfId="33586"/>
    <cellStyle name="Normal 4 4 5 2 4" xfId="14941"/>
    <cellStyle name="Normal 4 4 5 2 4 2" xfId="39141"/>
    <cellStyle name="Normal 4 4 5 2 5" xfId="27040"/>
    <cellStyle name="Normal 4 4 5 3" xfId="2173"/>
    <cellStyle name="Normal 4 4 5 3 2" xfId="4829"/>
    <cellStyle name="Normal 4 4 5 3 2 2" xfId="16930"/>
    <cellStyle name="Normal 4 4 5 3 2 2 2" xfId="41130"/>
    <cellStyle name="Normal 4 4 5 3 2 3" xfId="29030"/>
    <cellStyle name="Normal 4 4 5 3 3" xfId="8799"/>
    <cellStyle name="Normal 4 4 5 3 3 2" xfId="20834"/>
    <cellStyle name="Normal 4 4 5 3 3 2 2" xfId="45034"/>
    <cellStyle name="Normal 4 4 5 3 3 3" xfId="33000"/>
    <cellStyle name="Normal 4 4 5 3 4" xfId="14885"/>
    <cellStyle name="Normal 4 4 5 3 4 2" xfId="39085"/>
    <cellStyle name="Normal 4 4 5 3 5" xfId="26457"/>
    <cellStyle name="Normal 4 4 5 4" xfId="4251"/>
    <cellStyle name="Normal 4 4 5 4 2" xfId="16352"/>
    <cellStyle name="Normal 4 4 5 4 2 2" xfId="40552"/>
    <cellStyle name="Normal 4 4 5 4 3" xfId="28452"/>
    <cellStyle name="Normal 4 4 5 5" xfId="8213"/>
    <cellStyle name="Normal 4 4 5 5 2" xfId="20250"/>
    <cellStyle name="Normal 4 4 5 5 2 2" xfId="44450"/>
    <cellStyle name="Normal 4 4 5 5 3" xfId="32414"/>
    <cellStyle name="Normal 4 4 5 6" xfId="14829"/>
    <cellStyle name="Normal 4 4 5 6 2" xfId="39029"/>
    <cellStyle name="Normal 4 4 5 7" xfId="25874"/>
    <cellStyle name="Normal 4 4 6" xfId="2185"/>
    <cellStyle name="Normal 4 4 6 2" xfId="4841"/>
    <cellStyle name="Normal 4 4 6 2 2" xfId="16942"/>
    <cellStyle name="Normal 4 4 6 2 2 2" xfId="41142"/>
    <cellStyle name="Normal 4 4 6 2 3" xfId="29042"/>
    <cellStyle name="Normal 4 4 6 3" xfId="8811"/>
    <cellStyle name="Normal 4 4 6 3 2" xfId="20846"/>
    <cellStyle name="Normal 4 4 6 3 2 2" xfId="45046"/>
    <cellStyle name="Normal 4 4 6 3 3" xfId="33012"/>
    <cellStyle name="Normal 4 4 6 4" xfId="14897"/>
    <cellStyle name="Normal 4 4 6 4 2" xfId="39097"/>
    <cellStyle name="Normal 4 4 6 5" xfId="26469"/>
    <cellStyle name="Normal 4 4 7" xfId="1599"/>
    <cellStyle name="Normal 4 4 7 2" xfId="4263"/>
    <cellStyle name="Normal 4 4 7 2 2" xfId="16364"/>
    <cellStyle name="Normal 4 4 7 2 2 2" xfId="40564"/>
    <cellStyle name="Normal 4 4 7 2 3" xfId="28464"/>
    <cellStyle name="Normal 4 4 7 3" xfId="8225"/>
    <cellStyle name="Normal 4 4 7 3 2" xfId="20262"/>
    <cellStyle name="Normal 4 4 7 3 2 2" xfId="44462"/>
    <cellStyle name="Normal 4 4 7 3 3" xfId="32426"/>
    <cellStyle name="Normal 4 4 7 4" xfId="14841"/>
    <cellStyle name="Normal 4 4 7 4 2" xfId="39041"/>
    <cellStyle name="Normal 4 4 7 5" xfId="25886"/>
    <cellStyle name="Normal 4 4 8" xfId="2823"/>
    <cellStyle name="Normal 4 4 8 2" xfId="14976"/>
    <cellStyle name="Normal 4 4 8 2 2" xfId="39176"/>
    <cellStyle name="Normal 4 4 8 3" xfId="27076"/>
    <cellStyle name="Normal 4 4 9" xfId="2957"/>
    <cellStyle name="Normal 4 4 9 2" xfId="15062"/>
    <cellStyle name="Normal 4 4 9 2 2" xfId="39262"/>
    <cellStyle name="Normal 4 4 9 3" xfId="27162"/>
    <cellStyle name="Normal 4 5" xfId="150"/>
    <cellStyle name="Normal 4 5 10" xfId="3080"/>
    <cellStyle name="Normal 4 5 10 2" xfId="15182"/>
    <cellStyle name="Normal 4 5 10 2 2" xfId="39382"/>
    <cellStyle name="Normal 4 5 10 3" xfId="27282"/>
    <cellStyle name="Normal 4 5 11" xfId="6957"/>
    <cellStyle name="Normal 4 5 11 2" xfId="19041"/>
    <cellStyle name="Normal 4 5 11 2 2" xfId="43241"/>
    <cellStyle name="Normal 4 5 11 3" xfId="31158"/>
    <cellStyle name="Normal 4 5 12" xfId="14786"/>
    <cellStyle name="Normal 4 5 12 2" xfId="38986"/>
    <cellStyle name="Normal 4 5 13" xfId="315"/>
    <cellStyle name="Normal 4 5 14" xfId="24945"/>
    <cellStyle name="Normal 4 5 2" xfId="1390"/>
    <cellStyle name="Normal 4 5 2 2" xfId="2723"/>
    <cellStyle name="Normal 4 5 2 2 2" xfId="5369"/>
    <cellStyle name="Normal 4 5 2 2 2 2" xfId="17470"/>
    <cellStyle name="Normal 4 5 2 2 2 2 2" xfId="41670"/>
    <cellStyle name="Normal 4 5 2 2 2 3" xfId="29570"/>
    <cellStyle name="Normal 4 5 2 2 3" xfId="9349"/>
    <cellStyle name="Normal 4 5 2 2 3 2" xfId="21383"/>
    <cellStyle name="Normal 4 5 2 2 3 2 2" xfId="45583"/>
    <cellStyle name="Normal 4 5 2 2 3 3" xfId="33550"/>
    <cellStyle name="Normal 4 5 2 2 4" xfId="14905"/>
    <cellStyle name="Normal 4 5 2 2 4 2" xfId="39105"/>
    <cellStyle name="Normal 4 5 2 2 5" xfId="27004"/>
    <cellStyle name="Normal 4 5 2 3" xfId="2137"/>
    <cellStyle name="Normal 4 5 2 3 2" xfId="4793"/>
    <cellStyle name="Normal 4 5 2 3 2 2" xfId="16894"/>
    <cellStyle name="Normal 4 5 2 3 2 2 2" xfId="41094"/>
    <cellStyle name="Normal 4 5 2 3 2 3" xfId="28994"/>
    <cellStyle name="Normal 4 5 2 3 3" xfId="8763"/>
    <cellStyle name="Normal 4 5 2 3 3 2" xfId="20798"/>
    <cellStyle name="Normal 4 5 2 3 3 2 2" xfId="44998"/>
    <cellStyle name="Normal 4 5 2 3 3 3" xfId="32964"/>
    <cellStyle name="Normal 4 5 2 3 4" xfId="14849"/>
    <cellStyle name="Normal 4 5 2 3 4 2" xfId="39049"/>
    <cellStyle name="Normal 4 5 2 3 5" xfId="26421"/>
    <cellStyle name="Normal 4 5 2 4" xfId="4085"/>
    <cellStyle name="Normal 4 5 2 4 2" xfId="16187"/>
    <cellStyle name="Normal 4 5 2 4 2 2" xfId="40387"/>
    <cellStyle name="Normal 4 5 2 4 3" xfId="28287"/>
    <cellStyle name="Normal 4 5 2 5" xfId="8021"/>
    <cellStyle name="Normal 4 5 2 5 2" xfId="20072"/>
    <cellStyle name="Normal 4 5 2 5 2 2" xfId="44272"/>
    <cellStyle name="Normal 4 5 2 5 3" xfId="32222"/>
    <cellStyle name="Normal 4 5 2 6" xfId="14793"/>
    <cellStyle name="Normal 4 5 2 6 2" xfId="38993"/>
    <cellStyle name="Normal 4 5 2 7" xfId="25811"/>
    <cellStyle name="Normal 4 5 3" xfId="1527"/>
    <cellStyle name="Normal 4 5 3 2" xfId="2736"/>
    <cellStyle name="Normal 4 5 3 2 2" xfId="5382"/>
    <cellStyle name="Normal 4 5 3 2 2 2" xfId="17483"/>
    <cellStyle name="Normal 4 5 3 2 2 2 2" xfId="41683"/>
    <cellStyle name="Normal 4 5 3 2 2 3" xfId="29583"/>
    <cellStyle name="Normal 4 5 3 2 3" xfId="9362"/>
    <cellStyle name="Normal 4 5 3 2 3 2" xfId="21396"/>
    <cellStyle name="Normal 4 5 3 2 3 2 2" xfId="45596"/>
    <cellStyle name="Normal 4 5 3 2 3 3" xfId="33563"/>
    <cellStyle name="Normal 4 5 3 2 4" xfId="14918"/>
    <cellStyle name="Normal 4 5 3 2 4 2" xfId="39118"/>
    <cellStyle name="Normal 4 5 3 2 5" xfId="27017"/>
    <cellStyle name="Normal 4 5 3 3" xfId="2150"/>
    <cellStyle name="Normal 4 5 3 3 2" xfId="4806"/>
    <cellStyle name="Normal 4 5 3 3 2 2" xfId="16907"/>
    <cellStyle name="Normal 4 5 3 3 2 2 2" xfId="41107"/>
    <cellStyle name="Normal 4 5 3 3 2 3" xfId="29007"/>
    <cellStyle name="Normal 4 5 3 3 3" xfId="8776"/>
    <cellStyle name="Normal 4 5 3 3 3 2" xfId="20811"/>
    <cellStyle name="Normal 4 5 3 3 3 2 2" xfId="45011"/>
    <cellStyle name="Normal 4 5 3 3 3 3" xfId="32977"/>
    <cellStyle name="Normal 4 5 3 3 4" xfId="14862"/>
    <cellStyle name="Normal 4 5 3 3 4 2" xfId="39062"/>
    <cellStyle name="Normal 4 5 3 3 5" xfId="26434"/>
    <cellStyle name="Normal 4 5 3 4" xfId="4194"/>
    <cellStyle name="Normal 4 5 3 4 2" xfId="16296"/>
    <cellStyle name="Normal 4 5 3 4 2 2" xfId="40496"/>
    <cellStyle name="Normal 4 5 3 4 3" xfId="28396"/>
    <cellStyle name="Normal 4 5 3 5" xfId="8153"/>
    <cellStyle name="Normal 4 5 3 5 2" xfId="20192"/>
    <cellStyle name="Normal 4 5 3 5 2 2" xfId="44392"/>
    <cellStyle name="Normal 4 5 3 5 3" xfId="32354"/>
    <cellStyle name="Normal 4 5 3 6" xfId="14806"/>
    <cellStyle name="Normal 4 5 3 6 2" xfId="39006"/>
    <cellStyle name="Normal 4 5 3 7" xfId="25840"/>
    <cellStyle name="Normal 4 5 4" xfId="1570"/>
    <cellStyle name="Normal 4 5 4 2" xfId="2748"/>
    <cellStyle name="Normal 4 5 4 2 2" xfId="5394"/>
    <cellStyle name="Normal 4 5 4 2 2 2" xfId="17495"/>
    <cellStyle name="Normal 4 5 4 2 2 2 2" xfId="41695"/>
    <cellStyle name="Normal 4 5 4 2 2 3" xfId="29595"/>
    <cellStyle name="Normal 4 5 4 2 3" xfId="9374"/>
    <cellStyle name="Normal 4 5 4 2 3 2" xfId="21408"/>
    <cellStyle name="Normal 4 5 4 2 3 2 2" xfId="45608"/>
    <cellStyle name="Normal 4 5 4 2 3 3" xfId="33575"/>
    <cellStyle name="Normal 4 5 4 2 4" xfId="14930"/>
    <cellStyle name="Normal 4 5 4 2 4 2" xfId="39130"/>
    <cellStyle name="Normal 4 5 4 2 5" xfId="27029"/>
    <cellStyle name="Normal 4 5 4 3" xfId="2162"/>
    <cellStyle name="Normal 4 5 4 3 2" xfId="4818"/>
    <cellStyle name="Normal 4 5 4 3 2 2" xfId="16919"/>
    <cellStyle name="Normal 4 5 4 3 2 2 2" xfId="41119"/>
    <cellStyle name="Normal 4 5 4 3 2 3" xfId="29019"/>
    <cellStyle name="Normal 4 5 4 3 3" xfId="8788"/>
    <cellStyle name="Normal 4 5 4 3 3 2" xfId="20823"/>
    <cellStyle name="Normal 4 5 4 3 3 2 2" xfId="45023"/>
    <cellStyle name="Normal 4 5 4 3 3 3" xfId="32989"/>
    <cellStyle name="Normal 4 5 4 3 4" xfId="14874"/>
    <cellStyle name="Normal 4 5 4 3 4 2" xfId="39074"/>
    <cellStyle name="Normal 4 5 4 3 5" xfId="26446"/>
    <cellStyle name="Normal 4 5 4 4" xfId="4235"/>
    <cellStyle name="Normal 4 5 4 4 2" xfId="16337"/>
    <cellStyle name="Normal 4 5 4 4 2 2" xfId="40537"/>
    <cellStyle name="Normal 4 5 4 4 3" xfId="28437"/>
    <cellStyle name="Normal 4 5 4 5" xfId="8197"/>
    <cellStyle name="Normal 4 5 4 5 2" xfId="20234"/>
    <cellStyle name="Normal 4 5 4 5 2 2" xfId="44434"/>
    <cellStyle name="Normal 4 5 4 5 3" xfId="32398"/>
    <cellStyle name="Normal 4 5 4 6" xfId="14818"/>
    <cellStyle name="Normal 4 5 4 6 2" xfId="39018"/>
    <cellStyle name="Normal 4 5 4 7" xfId="25863"/>
    <cellStyle name="Normal 4 5 5" xfId="1588"/>
    <cellStyle name="Normal 4 5 5 2" xfId="2760"/>
    <cellStyle name="Normal 4 5 5 2 2" xfId="5406"/>
    <cellStyle name="Normal 4 5 5 2 2 2" xfId="17507"/>
    <cellStyle name="Normal 4 5 5 2 2 2 2" xfId="41707"/>
    <cellStyle name="Normal 4 5 5 2 2 3" xfId="29607"/>
    <cellStyle name="Normal 4 5 5 2 3" xfId="9386"/>
    <cellStyle name="Normal 4 5 5 2 3 2" xfId="21420"/>
    <cellStyle name="Normal 4 5 5 2 3 2 2" xfId="45620"/>
    <cellStyle name="Normal 4 5 5 2 3 3" xfId="33587"/>
    <cellStyle name="Normal 4 5 5 2 4" xfId="14942"/>
    <cellStyle name="Normal 4 5 5 2 4 2" xfId="39142"/>
    <cellStyle name="Normal 4 5 5 2 5" xfId="27041"/>
    <cellStyle name="Normal 4 5 5 3" xfId="2174"/>
    <cellStyle name="Normal 4 5 5 3 2" xfId="4830"/>
    <cellStyle name="Normal 4 5 5 3 2 2" xfId="16931"/>
    <cellStyle name="Normal 4 5 5 3 2 2 2" xfId="41131"/>
    <cellStyle name="Normal 4 5 5 3 2 3" xfId="29031"/>
    <cellStyle name="Normal 4 5 5 3 3" xfId="8800"/>
    <cellStyle name="Normal 4 5 5 3 3 2" xfId="20835"/>
    <cellStyle name="Normal 4 5 5 3 3 2 2" xfId="45035"/>
    <cellStyle name="Normal 4 5 5 3 3 3" xfId="33001"/>
    <cellStyle name="Normal 4 5 5 3 4" xfId="14886"/>
    <cellStyle name="Normal 4 5 5 3 4 2" xfId="39086"/>
    <cellStyle name="Normal 4 5 5 3 5" xfId="26458"/>
    <cellStyle name="Normal 4 5 5 4" xfId="4252"/>
    <cellStyle name="Normal 4 5 5 4 2" xfId="16353"/>
    <cellStyle name="Normal 4 5 5 4 2 2" xfId="40553"/>
    <cellStyle name="Normal 4 5 5 4 3" xfId="28453"/>
    <cellStyle name="Normal 4 5 5 5" xfId="8214"/>
    <cellStyle name="Normal 4 5 5 5 2" xfId="20251"/>
    <cellStyle name="Normal 4 5 5 5 2 2" xfId="44451"/>
    <cellStyle name="Normal 4 5 5 5 3" xfId="32415"/>
    <cellStyle name="Normal 4 5 5 6" xfId="14830"/>
    <cellStyle name="Normal 4 5 5 6 2" xfId="39030"/>
    <cellStyle name="Normal 4 5 5 7" xfId="25875"/>
    <cellStyle name="Normal 4 5 6" xfId="2186"/>
    <cellStyle name="Normal 4 5 6 2" xfId="4842"/>
    <cellStyle name="Normal 4 5 6 2 2" xfId="16943"/>
    <cellStyle name="Normal 4 5 6 2 2 2" xfId="41143"/>
    <cellStyle name="Normal 4 5 6 2 3" xfId="29043"/>
    <cellStyle name="Normal 4 5 6 3" xfId="8812"/>
    <cellStyle name="Normal 4 5 6 3 2" xfId="20847"/>
    <cellStyle name="Normal 4 5 6 3 2 2" xfId="45047"/>
    <cellStyle name="Normal 4 5 6 3 3" xfId="33013"/>
    <cellStyle name="Normal 4 5 6 4" xfId="14898"/>
    <cellStyle name="Normal 4 5 6 4 2" xfId="39098"/>
    <cellStyle name="Normal 4 5 6 5" xfId="26470"/>
    <cellStyle name="Normal 4 5 7" xfId="1600"/>
    <cellStyle name="Normal 4 5 7 2" xfId="4264"/>
    <cellStyle name="Normal 4 5 7 2 2" xfId="16365"/>
    <cellStyle name="Normal 4 5 7 2 2 2" xfId="40565"/>
    <cellStyle name="Normal 4 5 7 2 3" xfId="28465"/>
    <cellStyle name="Normal 4 5 7 3" xfId="8226"/>
    <cellStyle name="Normal 4 5 7 3 2" xfId="20263"/>
    <cellStyle name="Normal 4 5 7 3 2 2" xfId="44463"/>
    <cellStyle name="Normal 4 5 7 3 3" xfId="32427"/>
    <cellStyle name="Normal 4 5 7 4" xfId="14842"/>
    <cellStyle name="Normal 4 5 7 4 2" xfId="39042"/>
    <cellStyle name="Normal 4 5 7 5" xfId="25887"/>
    <cellStyle name="Normal 4 5 8" xfId="2824"/>
    <cellStyle name="Normal 4 5 8 2" xfId="14977"/>
    <cellStyle name="Normal 4 5 8 2 2" xfId="39177"/>
    <cellStyle name="Normal 4 5 8 3" xfId="27077"/>
    <cellStyle name="Normal 4 5 9" xfId="2958"/>
    <cellStyle name="Normal 4 5 9 2" xfId="15063"/>
    <cellStyle name="Normal 4 5 9 2 2" xfId="39263"/>
    <cellStyle name="Normal 4 5 9 3" xfId="27163"/>
    <cellStyle name="Normal 4 6" xfId="190"/>
    <cellStyle name="Normal 4 6 10" xfId="25805"/>
    <cellStyle name="Normal 4 6 2" xfId="2717"/>
    <cellStyle name="Normal 4 6 2 2" xfId="5363"/>
    <cellStyle name="Normal 4 6 2 2 2" xfId="17464"/>
    <cellStyle name="Normal 4 6 2 2 2 2" xfId="41664"/>
    <cellStyle name="Normal 4 6 2 2 3" xfId="29564"/>
    <cellStyle name="Normal 4 6 2 3" xfId="9343"/>
    <cellStyle name="Normal 4 6 2 3 2" xfId="21377"/>
    <cellStyle name="Normal 4 6 2 3 2 2" xfId="45577"/>
    <cellStyle name="Normal 4 6 2 3 3" xfId="33544"/>
    <cellStyle name="Normal 4 6 2 4" xfId="14899"/>
    <cellStyle name="Normal 4 6 2 4 2" xfId="39099"/>
    <cellStyle name="Normal 4 6 2 5" xfId="26998"/>
    <cellStyle name="Normal 4 6 3" xfId="2131"/>
    <cellStyle name="Normal 4 6 3 2" xfId="4787"/>
    <cellStyle name="Normal 4 6 3 2 2" xfId="16888"/>
    <cellStyle name="Normal 4 6 3 2 2 2" xfId="41088"/>
    <cellStyle name="Normal 4 6 3 2 3" xfId="28988"/>
    <cellStyle name="Normal 4 6 3 3" xfId="8757"/>
    <cellStyle name="Normal 4 6 3 3 2" xfId="20792"/>
    <cellStyle name="Normal 4 6 3 3 2 2" xfId="44992"/>
    <cellStyle name="Normal 4 6 3 3 3" xfId="32958"/>
    <cellStyle name="Normal 4 6 3 4" xfId="14843"/>
    <cellStyle name="Normal 4 6 3 4 2" xfId="39043"/>
    <cellStyle name="Normal 4 6 3 5" xfId="26415"/>
    <cellStyle name="Normal 4 6 4" xfId="2842"/>
    <cellStyle name="Normal 4 6 4 2" xfId="14989"/>
    <cellStyle name="Normal 4 6 4 2 2" xfId="39189"/>
    <cellStyle name="Normal 4 6 4 3" xfId="27089"/>
    <cellStyle name="Normal 4 6 5" xfId="2959"/>
    <cellStyle name="Normal 4 6 5 2" xfId="15064"/>
    <cellStyle name="Normal 4 6 5 2 2" xfId="39264"/>
    <cellStyle name="Normal 4 6 5 3" xfId="27164"/>
    <cellStyle name="Normal 4 6 6" xfId="4063"/>
    <cellStyle name="Normal 4 6 6 2" xfId="16165"/>
    <cellStyle name="Normal 4 6 6 2 2" xfId="40365"/>
    <cellStyle name="Normal 4 6 6 3" xfId="28265"/>
    <cellStyle name="Normal 4 6 7" xfId="7991"/>
    <cellStyle name="Normal 4 6 7 2" xfId="20047"/>
    <cellStyle name="Normal 4 6 7 2 2" xfId="44247"/>
    <cellStyle name="Normal 4 6 7 3" xfId="32192"/>
    <cellStyle name="Normal 4 6 8" xfId="14787"/>
    <cellStyle name="Normal 4 6 8 2" xfId="38987"/>
    <cellStyle name="Normal 4 6 9" xfId="1356"/>
    <cellStyle name="Normal 4 7" xfId="1488"/>
    <cellStyle name="Normal 4 7 2" xfId="2726"/>
    <cellStyle name="Normal 4 7 2 2" xfId="5372"/>
    <cellStyle name="Normal 4 7 2 2 2" xfId="17473"/>
    <cellStyle name="Normal 4 7 2 2 2 2" xfId="41673"/>
    <cellStyle name="Normal 4 7 2 2 3" xfId="29573"/>
    <cellStyle name="Normal 4 7 2 3" xfId="9352"/>
    <cellStyle name="Normal 4 7 2 3 2" xfId="21386"/>
    <cellStyle name="Normal 4 7 2 3 2 2" xfId="45586"/>
    <cellStyle name="Normal 4 7 2 3 3" xfId="33553"/>
    <cellStyle name="Normal 4 7 2 4" xfId="14908"/>
    <cellStyle name="Normal 4 7 2 4 2" xfId="39108"/>
    <cellStyle name="Normal 4 7 2 5" xfId="27007"/>
    <cellStyle name="Normal 4 7 3" xfId="2140"/>
    <cellStyle name="Normal 4 7 3 2" xfId="4796"/>
    <cellStyle name="Normal 4 7 3 2 2" xfId="16897"/>
    <cellStyle name="Normal 4 7 3 2 2 2" xfId="41097"/>
    <cellStyle name="Normal 4 7 3 2 3" xfId="28997"/>
    <cellStyle name="Normal 4 7 3 3" xfId="8766"/>
    <cellStyle name="Normal 4 7 3 3 2" xfId="20801"/>
    <cellStyle name="Normal 4 7 3 3 2 2" xfId="45001"/>
    <cellStyle name="Normal 4 7 3 3 3" xfId="32967"/>
    <cellStyle name="Normal 4 7 3 4" xfId="14852"/>
    <cellStyle name="Normal 4 7 3 4 2" xfId="39052"/>
    <cellStyle name="Normal 4 7 3 5" xfId="26424"/>
    <cellStyle name="Normal 4 7 4" xfId="2850"/>
    <cellStyle name="Normal 4 7 4 2" xfId="14995"/>
    <cellStyle name="Normal 4 7 4 2 2" xfId="39195"/>
    <cellStyle name="Normal 4 7 4 3" xfId="27095"/>
    <cellStyle name="Normal 4 7 5" xfId="2965"/>
    <cellStyle name="Normal 4 7 5 2" xfId="15070"/>
    <cellStyle name="Normal 4 7 5 2 2" xfId="39270"/>
    <cellStyle name="Normal 4 7 5 3" xfId="27170"/>
    <cellStyle name="Normal 4 7 6" xfId="4164"/>
    <cellStyle name="Normal 4 7 6 2" xfId="16266"/>
    <cellStyle name="Normal 4 7 6 2 2" xfId="40466"/>
    <cellStyle name="Normal 4 7 6 3" xfId="28366"/>
    <cellStyle name="Normal 4 7 7" xfId="8117"/>
    <cellStyle name="Normal 4 7 7 2" xfId="20162"/>
    <cellStyle name="Normal 4 7 7 2 2" xfId="44362"/>
    <cellStyle name="Normal 4 7 7 3" xfId="32318"/>
    <cellStyle name="Normal 4 7 8" xfId="14796"/>
    <cellStyle name="Normal 4 7 8 2" xfId="38996"/>
    <cellStyle name="Normal 4 7 9" xfId="25830"/>
    <cellStyle name="Normal 4 8" xfId="1559"/>
    <cellStyle name="Normal 4 8 2" xfId="2738"/>
    <cellStyle name="Normal 4 8 2 2" xfId="5384"/>
    <cellStyle name="Normal 4 8 2 2 2" xfId="17485"/>
    <cellStyle name="Normal 4 8 2 2 2 2" xfId="41685"/>
    <cellStyle name="Normal 4 8 2 2 3" xfId="29585"/>
    <cellStyle name="Normal 4 8 2 3" xfId="9364"/>
    <cellStyle name="Normal 4 8 2 3 2" xfId="21398"/>
    <cellStyle name="Normal 4 8 2 3 2 2" xfId="45598"/>
    <cellStyle name="Normal 4 8 2 3 3" xfId="33565"/>
    <cellStyle name="Normal 4 8 2 4" xfId="14920"/>
    <cellStyle name="Normal 4 8 2 4 2" xfId="39120"/>
    <cellStyle name="Normal 4 8 2 5" xfId="27019"/>
    <cellStyle name="Normal 4 8 3" xfId="2152"/>
    <cellStyle name="Normal 4 8 3 2" xfId="4808"/>
    <cellStyle name="Normal 4 8 3 2 2" xfId="16909"/>
    <cellStyle name="Normal 4 8 3 2 2 2" xfId="41109"/>
    <cellStyle name="Normal 4 8 3 2 3" xfId="29009"/>
    <cellStyle name="Normal 4 8 3 3" xfId="8778"/>
    <cellStyle name="Normal 4 8 3 3 2" xfId="20813"/>
    <cellStyle name="Normal 4 8 3 3 2 2" xfId="45013"/>
    <cellStyle name="Normal 4 8 3 3 3" xfId="32979"/>
    <cellStyle name="Normal 4 8 3 4" xfId="14864"/>
    <cellStyle name="Normal 4 8 3 4 2" xfId="39064"/>
    <cellStyle name="Normal 4 8 3 5" xfId="26436"/>
    <cellStyle name="Normal 4 8 4" xfId="2899"/>
    <cellStyle name="Normal 4 8 4 2" xfId="15006"/>
    <cellStyle name="Normal 4 8 4 2 2" xfId="39206"/>
    <cellStyle name="Normal 4 8 4 3" xfId="27106"/>
    <cellStyle name="Normal 4 8 5" xfId="4224"/>
    <cellStyle name="Normal 4 8 5 2" xfId="16326"/>
    <cellStyle name="Normal 4 8 5 2 2" xfId="40526"/>
    <cellStyle name="Normal 4 8 5 3" xfId="28426"/>
    <cellStyle name="Normal 4 8 6" xfId="8186"/>
    <cellStyle name="Normal 4 8 6 2" xfId="20223"/>
    <cellStyle name="Normal 4 8 6 2 2" xfId="44423"/>
    <cellStyle name="Normal 4 8 6 3" xfId="32387"/>
    <cellStyle name="Normal 4 8 7" xfId="14808"/>
    <cellStyle name="Normal 4 8 7 2" xfId="39008"/>
    <cellStyle name="Normal 4 8 8" xfId="25853"/>
    <cellStyle name="Normal 4 9" xfId="1578"/>
    <cellStyle name="Normal 4 9 2" xfId="2750"/>
    <cellStyle name="Normal 4 9 2 2" xfId="5396"/>
    <cellStyle name="Normal 4 9 2 2 2" xfId="17497"/>
    <cellStyle name="Normal 4 9 2 2 2 2" xfId="41697"/>
    <cellStyle name="Normal 4 9 2 2 3" xfId="29597"/>
    <cellStyle name="Normal 4 9 2 3" xfId="9376"/>
    <cellStyle name="Normal 4 9 2 3 2" xfId="21410"/>
    <cellStyle name="Normal 4 9 2 3 2 2" xfId="45610"/>
    <cellStyle name="Normal 4 9 2 3 3" xfId="33577"/>
    <cellStyle name="Normal 4 9 2 4" xfId="14932"/>
    <cellStyle name="Normal 4 9 2 4 2" xfId="39132"/>
    <cellStyle name="Normal 4 9 2 5" xfId="27031"/>
    <cellStyle name="Normal 4 9 3" xfId="2164"/>
    <cellStyle name="Normal 4 9 3 2" xfId="4820"/>
    <cellStyle name="Normal 4 9 3 2 2" xfId="16921"/>
    <cellStyle name="Normal 4 9 3 2 2 2" xfId="41121"/>
    <cellStyle name="Normal 4 9 3 2 3" xfId="29021"/>
    <cellStyle name="Normal 4 9 3 3" xfId="8790"/>
    <cellStyle name="Normal 4 9 3 3 2" xfId="20825"/>
    <cellStyle name="Normal 4 9 3 3 2 2" xfId="45025"/>
    <cellStyle name="Normal 4 9 3 3 3" xfId="32991"/>
    <cellStyle name="Normal 4 9 3 4" xfId="14876"/>
    <cellStyle name="Normal 4 9 3 4 2" xfId="39076"/>
    <cellStyle name="Normal 4 9 3 5" xfId="26448"/>
    <cellStyle name="Normal 4 9 4" xfId="4242"/>
    <cellStyle name="Normal 4 9 4 2" xfId="16343"/>
    <cellStyle name="Normal 4 9 4 2 2" xfId="40543"/>
    <cellStyle name="Normal 4 9 4 3" xfId="28443"/>
    <cellStyle name="Normal 4 9 5" xfId="8204"/>
    <cellStyle name="Normal 4 9 5 2" xfId="20241"/>
    <cellStyle name="Normal 4 9 5 2 2" xfId="44441"/>
    <cellStyle name="Normal 4 9 5 3" xfId="32405"/>
    <cellStyle name="Normal 4 9 6" xfId="14820"/>
    <cellStyle name="Normal 4 9 6 2" xfId="39020"/>
    <cellStyle name="Normal 4 9 7" xfId="25865"/>
    <cellStyle name="Normal 5" xfId="151"/>
    <cellStyle name="Normal 5 2" xfId="454"/>
    <cellStyle name="Normal 5 3" xfId="1391"/>
    <cellStyle name="Normal 5 4" xfId="1528"/>
    <cellStyle name="Normal 5 5" xfId="2852"/>
    <cellStyle name="Normal 5 5 2" xfId="14997"/>
    <cellStyle name="Normal 5 5 2 2" xfId="39197"/>
    <cellStyle name="Normal 5 5 3" xfId="27097"/>
    <cellStyle name="Normal 5 6" xfId="316"/>
    <cellStyle name="Normal 6" xfId="152"/>
    <cellStyle name="Normal 6 2" xfId="455"/>
    <cellStyle name="Normal 6 3" xfId="1392"/>
    <cellStyle name="Normal 6 4" xfId="1529"/>
    <cellStyle name="Normal 6 5" xfId="2919"/>
    <cellStyle name="Normal 6 5 2" xfId="15024"/>
    <cellStyle name="Normal 6 5 2 2" xfId="39224"/>
    <cellStyle name="Normal 6 5 3" xfId="27124"/>
    <cellStyle name="Normal 6 6" xfId="317"/>
    <cellStyle name="Normal 7" xfId="184"/>
    <cellStyle name="Normal 7 2" xfId="456"/>
    <cellStyle name="Normal 7 3" xfId="2837"/>
    <cellStyle name="Normal 7 4" xfId="2933"/>
    <cellStyle name="Normal 7 4 2" xfId="15038"/>
    <cellStyle name="Normal 7 4 2 2" xfId="39238"/>
    <cellStyle name="Normal 7 4 3" xfId="27138"/>
    <cellStyle name="Normal 7 5" xfId="335"/>
    <cellStyle name="Normal 8" xfId="186"/>
    <cellStyle name="Normal 8 2" xfId="2838"/>
    <cellStyle name="Normal 8 3" xfId="196"/>
    <cellStyle name="Normal 9" xfId="340"/>
    <cellStyle name="Normal_24x7x4 Global price list with calc formula 5 15 07" xfId="105"/>
    <cellStyle name="Normal_Americas Price List 10-Feb-2006" xfId="60"/>
    <cellStyle name="Normal_Americas Price List 1Jun05 Rev 6-15" xfId="61"/>
    <cellStyle name="Normal_Americas Price List 1Nov04 v1_rh" xfId="62"/>
    <cellStyle name="Normal_Americas Price List Q4 093008 w COGS" xfId="63"/>
    <cellStyle name="Normal_APAC Price List May 05 " xfId="64"/>
    <cellStyle name="Normal_APAC Q1.09 with price change matrices 111108" xfId="65"/>
    <cellStyle name="Normal_APAC Q1.09 with price change matrices 111108 2" xfId="176"/>
    <cellStyle name="Normal_EMEA Price List 17Oct05 R2" xfId="66"/>
    <cellStyle name="Normal_EMEA Price List 17Oct05 R2 2" xfId="171"/>
    <cellStyle name="Normal_EMEA Price List 17Oct05 R2 2 2" xfId="175"/>
    <cellStyle name="Normal_EMEA Price List 17Oct05 R2.2" xfId="67"/>
    <cellStyle name="Note" xfId="68" builtinId="10" customBuiltin="1"/>
    <cellStyle name="Note 10" xfId="153"/>
    <cellStyle name="Note 10 10" xfId="2825"/>
    <cellStyle name="Note 10 10 2" xfId="14978"/>
    <cellStyle name="Note 10 10 2 2" xfId="39178"/>
    <cellStyle name="Note 10 10 3" xfId="27078"/>
    <cellStyle name="Note 10 11" xfId="2908"/>
    <cellStyle name="Note 10 11 2" xfId="15013"/>
    <cellStyle name="Note 10 11 2 2" xfId="39213"/>
    <cellStyle name="Note 10 11 3" xfId="27113"/>
    <cellStyle name="Note 10 12" xfId="3082"/>
    <cellStyle name="Note 10 12 2" xfId="15184"/>
    <cellStyle name="Note 10 12 2 2" xfId="39384"/>
    <cellStyle name="Note 10 12 3" xfId="27284"/>
    <cellStyle name="Note 10 13" xfId="5769"/>
    <cellStyle name="Note 10 13 2" xfId="17870"/>
    <cellStyle name="Note 10 13 2 2" xfId="42070"/>
    <cellStyle name="Note 10 13 3" xfId="29970"/>
    <cellStyle name="Note 10 14" xfId="6960"/>
    <cellStyle name="Note 10 14 2" xfId="19044"/>
    <cellStyle name="Note 10 14 2 2" xfId="43244"/>
    <cellStyle name="Note 10 14 3" xfId="31161"/>
    <cellStyle name="Note 10 15" xfId="8005"/>
    <cellStyle name="Note 10 15 2" xfId="20059"/>
    <cellStyle name="Note 10 15 2 2" xfId="44259"/>
    <cellStyle name="Note 10 15 3" xfId="32206"/>
    <cellStyle name="Note 10 16" xfId="10314"/>
    <cellStyle name="Note 10 16 2" xfId="22281"/>
    <cellStyle name="Note 10 16 2 2" xfId="46481"/>
    <cellStyle name="Note 10 16 3" xfId="34515"/>
    <cellStyle name="Note 10 17" xfId="12126"/>
    <cellStyle name="Note 10 17 2" xfId="36327"/>
    <cellStyle name="Note 10 18" xfId="318"/>
    <cellStyle name="Note 10 19" xfId="24946"/>
    <cellStyle name="Note 10 2" xfId="457"/>
    <cellStyle name="Note 10 2 10" xfId="6900"/>
    <cellStyle name="Note 10 2 10 2" xfId="18999"/>
    <cellStyle name="Note 10 2 10 2 2" xfId="43199"/>
    <cellStyle name="Note 10 2 10 3" xfId="31101"/>
    <cellStyle name="Note 10 2 11" xfId="10220"/>
    <cellStyle name="Note 10 2 11 2" xfId="22226"/>
    <cellStyle name="Note 10 2 11 2 2" xfId="46426"/>
    <cellStyle name="Note 10 2 11 3" xfId="34421"/>
    <cellStyle name="Note 10 2 12" xfId="12071"/>
    <cellStyle name="Note 10 2 12 2" xfId="36272"/>
    <cellStyle name="Note 10 2 13" xfId="24978"/>
    <cellStyle name="Note 10 2 2" xfId="559"/>
    <cellStyle name="Note 10 2 2 10" xfId="10310"/>
    <cellStyle name="Note 10 2 2 10 2" xfId="22279"/>
    <cellStyle name="Note 10 2 2 10 2 2" xfId="46479"/>
    <cellStyle name="Note 10 2 2 10 3" xfId="34511"/>
    <cellStyle name="Note 10 2 2 11" xfId="12124"/>
    <cellStyle name="Note 10 2 2 11 2" xfId="36325"/>
    <cellStyle name="Note 10 2 2 12" xfId="25077"/>
    <cellStyle name="Note 10 2 2 2" xfId="764"/>
    <cellStyle name="Note 10 2 2 2 10" xfId="25282"/>
    <cellStyle name="Note 10 2 2 2 2" xfId="2334"/>
    <cellStyle name="Note 10 2 2 2 2 2" xfId="4984"/>
    <cellStyle name="Note 10 2 2 2 2 2 2" xfId="17085"/>
    <cellStyle name="Note 10 2 2 2 2 2 2 2" xfId="41285"/>
    <cellStyle name="Note 10 2 2 2 2 2 3" xfId="29185"/>
    <cellStyle name="Note 10 2 2 2 2 3" xfId="3549"/>
    <cellStyle name="Note 10 2 2 2 2 3 2" xfId="15651"/>
    <cellStyle name="Note 10 2 2 2 2 3 2 2" xfId="39851"/>
    <cellStyle name="Note 10 2 2 2 2 3 3" xfId="27751"/>
    <cellStyle name="Note 10 2 2 2 2 4" xfId="8960"/>
    <cellStyle name="Note 10 2 2 2 2 4 2" xfId="20994"/>
    <cellStyle name="Note 10 2 2 2 2 4 2 2" xfId="45194"/>
    <cellStyle name="Note 10 2 2 2 2 4 3" xfId="33161"/>
    <cellStyle name="Note 10 2 2 2 2 5" xfId="11036"/>
    <cellStyle name="Note 10 2 2 2 2 5 2" xfId="22979"/>
    <cellStyle name="Note 10 2 2 2 2 5 2 2" xfId="47179"/>
    <cellStyle name="Note 10 2 2 2 2 5 3" xfId="35237"/>
    <cellStyle name="Note 10 2 2 2 2 6" xfId="12824"/>
    <cellStyle name="Note 10 2 2 2 2 6 2" xfId="24546"/>
    <cellStyle name="Note 10 2 2 2 2 6 2 2" xfId="48746"/>
    <cellStyle name="Note 10 2 2 2 2 6 3" xfId="37025"/>
    <cellStyle name="Note 10 2 2 2 2 7" xfId="14391"/>
    <cellStyle name="Note 10 2 2 2 2 7 2" xfId="38592"/>
    <cellStyle name="Note 10 2 2 2 2 8" xfId="26616"/>
    <cellStyle name="Note 10 2 2 2 3" xfId="1748"/>
    <cellStyle name="Note 10 2 2 2 3 2" xfId="4409"/>
    <cellStyle name="Note 10 2 2 2 3 2 2" xfId="16510"/>
    <cellStyle name="Note 10 2 2 2 3 2 2 2" xfId="40710"/>
    <cellStyle name="Note 10 2 2 2 3 2 3" xfId="28610"/>
    <cellStyle name="Note 10 2 2 2 3 3" xfId="5663"/>
    <cellStyle name="Note 10 2 2 2 3 3 2" xfId="17764"/>
    <cellStyle name="Note 10 2 2 2 3 3 2 2" xfId="41964"/>
    <cellStyle name="Note 10 2 2 2 3 3 3" xfId="29864"/>
    <cellStyle name="Note 10 2 2 2 3 4" xfId="8374"/>
    <cellStyle name="Note 10 2 2 2 3 4 2" xfId="20410"/>
    <cellStyle name="Note 10 2 2 2 3 4 2 2" xfId="44610"/>
    <cellStyle name="Note 10 2 2 2 3 4 3" xfId="32575"/>
    <cellStyle name="Note 10 2 2 2 3 5" xfId="10464"/>
    <cellStyle name="Note 10 2 2 2 3 5 2" xfId="22427"/>
    <cellStyle name="Note 10 2 2 2 3 5 2 2" xfId="46627"/>
    <cellStyle name="Note 10 2 2 2 3 5 3" xfId="34665"/>
    <cellStyle name="Note 10 2 2 2 3 6" xfId="12272"/>
    <cellStyle name="Note 10 2 2 2 3 6 2" xfId="24019"/>
    <cellStyle name="Note 10 2 2 2 3 6 2 2" xfId="48219"/>
    <cellStyle name="Note 10 2 2 2 3 6 3" xfId="36473"/>
    <cellStyle name="Note 10 2 2 2 3 7" xfId="13864"/>
    <cellStyle name="Note 10 2 2 2 3 7 2" xfId="38065"/>
    <cellStyle name="Note 10 2 2 2 3 8" xfId="26033"/>
    <cellStyle name="Note 10 2 2 2 4" xfId="3495"/>
    <cellStyle name="Note 10 2 2 2 4 2" xfId="15597"/>
    <cellStyle name="Note 10 2 2 2 4 2 2" xfId="39797"/>
    <cellStyle name="Note 10 2 2 2 4 3" xfId="27697"/>
    <cellStyle name="Note 10 2 2 2 5" xfId="5910"/>
    <cellStyle name="Note 10 2 2 2 5 2" xfId="18011"/>
    <cellStyle name="Note 10 2 2 2 5 2 2" xfId="42211"/>
    <cellStyle name="Note 10 2 2 2 5 3" xfId="30111"/>
    <cellStyle name="Note 10 2 2 2 6" xfId="7400"/>
    <cellStyle name="Note 10 2 2 2 6 2" xfId="19461"/>
    <cellStyle name="Note 10 2 2 2 6 2 2" xfId="43661"/>
    <cellStyle name="Note 10 2 2 2 6 3" xfId="31601"/>
    <cellStyle name="Note 10 2 2 2 7" xfId="9516"/>
    <cellStyle name="Note 10 2 2 2 7 2" xfId="21550"/>
    <cellStyle name="Note 10 2 2 2 7 2 2" xfId="45750"/>
    <cellStyle name="Note 10 2 2 2 7 3" xfId="33717"/>
    <cellStyle name="Note 10 2 2 2 8" xfId="10050"/>
    <cellStyle name="Note 10 2 2 2 8 2" xfId="22084"/>
    <cellStyle name="Note 10 2 2 2 8 2 2" xfId="46284"/>
    <cellStyle name="Note 10 2 2 2 8 3" xfId="34251"/>
    <cellStyle name="Note 10 2 2 2 9" xfId="11929"/>
    <cellStyle name="Note 10 2 2 2 9 2" xfId="36130"/>
    <cellStyle name="Note 10 2 2 3" xfId="860"/>
    <cellStyle name="Note 10 2 2 3 10" xfId="25378"/>
    <cellStyle name="Note 10 2 2 3 2" xfId="2430"/>
    <cellStyle name="Note 10 2 2 3 2 2" xfId="5080"/>
    <cellStyle name="Note 10 2 2 3 2 2 2" xfId="17181"/>
    <cellStyle name="Note 10 2 2 3 2 2 2 2" xfId="41381"/>
    <cellStyle name="Note 10 2 2 3 2 2 3" xfId="29281"/>
    <cellStyle name="Note 10 2 2 3 2 3" xfId="6556"/>
    <cellStyle name="Note 10 2 2 3 2 3 2" xfId="18657"/>
    <cellStyle name="Note 10 2 2 3 2 3 2 2" xfId="42857"/>
    <cellStyle name="Note 10 2 2 3 2 3 3" xfId="30757"/>
    <cellStyle name="Note 10 2 2 3 2 4" xfId="9056"/>
    <cellStyle name="Note 10 2 2 3 2 4 2" xfId="21090"/>
    <cellStyle name="Note 10 2 2 3 2 4 2 2" xfId="45290"/>
    <cellStyle name="Note 10 2 2 3 2 4 3" xfId="33257"/>
    <cellStyle name="Note 10 2 2 3 2 5" xfId="11132"/>
    <cellStyle name="Note 10 2 2 3 2 5 2" xfId="23075"/>
    <cellStyle name="Note 10 2 2 3 2 5 2 2" xfId="47275"/>
    <cellStyle name="Note 10 2 2 3 2 5 3" xfId="35333"/>
    <cellStyle name="Note 10 2 2 3 2 6" xfId="12920"/>
    <cellStyle name="Note 10 2 2 3 2 6 2" xfId="24642"/>
    <cellStyle name="Note 10 2 2 3 2 6 2 2" xfId="48842"/>
    <cellStyle name="Note 10 2 2 3 2 6 3" xfId="37121"/>
    <cellStyle name="Note 10 2 2 3 2 7" xfId="14487"/>
    <cellStyle name="Note 10 2 2 3 2 7 2" xfId="38688"/>
    <cellStyle name="Note 10 2 2 3 2 8" xfId="26712"/>
    <cellStyle name="Note 10 2 2 3 3" xfId="1844"/>
    <cellStyle name="Note 10 2 2 3 3 2" xfId="4504"/>
    <cellStyle name="Note 10 2 2 3 3 2 2" xfId="16605"/>
    <cellStyle name="Note 10 2 2 3 3 2 2 2" xfId="40805"/>
    <cellStyle name="Note 10 2 2 3 3 2 3" xfId="28705"/>
    <cellStyle name="Note 10 2 2 3 3 3" xfId="6343"/>
    <cellStyle name="Note 10 2 2 3 3 3 2" xfId="18444"/>
    <cellStyle name="Note 10 2 2 3 3 3 2 2" xfId="42644"/>
    <cellStyle name="Note 10 2 2 3 3 3 3" xfId="30544"/>
    <cellStyle name="Note 10 2 2 3 3 4" xfId="8470"/>
    <cellStyle name="Note 10 2 2 3 3 4 2" xfId="20506"/>
    <cellStyle name="Note 10 2 2 3 3 4 2 2" xfId="44706"/>
    <cellStyle name="Note 10 2 2 3 3 4 3" xfId="32671"/>
    <cellStyle name="Note 10 2 2 3 3 5" xfId="10560"/>
    <cellStyle name="Note 10 2 2 3 3 5 2" xfId="22523"/>
    <cellStyle name="Note 10 2 2 3 3 5 2 2" xfId="46723"/>
    <cellStyle name="Note 10 2 2 3 3 5 3" xfId="34761"/>
    <cellStyle name="Note 10 2 2 3 3 6" xfId="12368"/>
    <cellStyle name="Note 10 2 2 3 3 6 2" xfId="24115"/>
    <cellStyle name="Note 10 2 2 3 3 6 2 2" xfId="48315"/>
    <cellStyle name="Note 10 2 2 3 3 6 3" xfId="36569"/>
    <cellStyle name="Note 10 2 2 3 3 7" xfId="13960"/>
    <cellStyle name="Note 10 2 2 3 3 7 2" xfId="38161"/>
    <cellStyle name="Note 10 2 2 3 3 8" xfId="26129"/>
    <cellStyle name="Note 10 2 2 3 4" xfId="3590"/>
    <cellStyle name="Note 10 2 2 3 4 2" xfId="15692"/>
    <cellStyle name="Note 10 2 2 3 4 2 2" xfId="39892"/>
    <cellStyle name="Note 10 2 2 3 4 3" xfId="27792"/>
    <cellStyle name="Note 10 2 2 3 5" xfId="6696"/>
    <cellStyle name="Note 10 2 2 3 5 2" xfId="18797"/>
    <cellStyle name="Note 10 2 2 3 5 2 2" xfId="42997"/>
    <cellStyle name="Note 10 2 2 3 5 3" xfId="30897"/>
    <cellStyle name="Note 10 2 2 3 6" xfId="7496"/>
    <cellStyle name="Note 10 2 2 3 6 2" xfId="19557"/>
    <cellStyle name="Note 10 2 2 3 6 2 2" xfId="43757"/>
    <cellStyle name="Note 10 2 2 3 6 3" xfId="31697"/>
    <cellStyle name="Note 10 2 2 3 7" xfId="9612"/>
    <cellStyle name="Note 10 2 2 3 7 2" xfId="21646"/>
    <cellStyle name="Note 10 2 2 3 7 2 2" xfId="45846"/>
    <cellStyle name="Note 10 2 2 3 7 3" xfId="33813"/>
    <cellStyle name="Note 10 2 2 3 8" xfId="11491"/>
    <cellStyle name="Note 10 2 2 3 8 2" xfId="23420"/>
    <cellStyle name="Note 10 2 2 3 8 2 2" xfId="47620"/>
    <cellStyle name="Note 10 2 2 3 8 3" xfId="35692"/>
    <cellStyle name="Note 10 2 2 3 9" xfId="13265"/>
    <cellStyle name="Note 10 2 2 3 9 2" xfId="37466"/>
    <cellStyle name="Note 10 2 2 4" xfId="1083"/>
    <cellStyle name="Note 10 2 2 4 10" xfId="25601"/>
    <cellStyle name="Note 10 2 2 4 2" xfId="2641"/>
    <cellStyle name="Note 10 2 2 4 2 2" xfId="5287"/>
    <cellStyle name="Note 10 2 2 4 2 2 2" xfId="17388"/>
    <cellStyle name="Note 10 2 2 4 2 2 2 2" xfId="41588"/>
    <cellStyle name="Note 10 2 2 4 2 2 3" xfId="29488"/>
    <cellStyle name="Note 10 2 2 4 2 3" xfId="3093"/>
    <cellStyle name="Note 10 2 2 4 2 3 2" xfId="15195"/>
    <cellStyle name="Note 10 2 2 4 2 3 2 2" xfId="39395"/>
    <cellStyle name="Note 10 2 2 4 2 3 3" xfId="27295"/>
    <cellStyle name="Note 10 2 2 4 2 4" xfId="9267"/>
    <cellStyle name="Note 10 2 2 4 2 4 2" xfId="21301"/>
    <cellStyle name="Note 10 2 2 4 2 4 2 2" xfId="45501"/>
    <cellStyle name="Note 10 2 2 4 2 4 3" xfId="33468"/>
    <cellStyle name="Note 10 2 2 4 2 5" xfId="11343"/>
    <cellStyle name="Note 10 2 2 4 2 5 2" xfId="23286"/>
    <cellStyle name="Note 10 2 2 4 2 5 2 2" xfId="47486"/>
    <cellStyle name="Note 10 2 2 4 2 5 3" xfId="35544"/>
    <cellStyle name="Note 10 2 2 4 2 6" xfId="13131"/>
    <cellStyle name="Note 10 2 2 4 2 6 2" xfId="24853"/>
    <cellStyle name="Note 10 2 2 4 2 6 2 2" xfId="49053"/>
    <cellStyle name="Note 10 2 2 4 2 6 3" xfId="37332"/>
    <cellStyle name="Note 10 2 2 4 2 7" xfId="14698"/>
    <cellStyle name="Note 10 2 2 4 2 7 2" xfId="38899"/>
    <cellStyle name="Note 10 2 2 4 2 8" xfId="26923"/>
    <cellStyle name="Note 10 2 2 4 3" xfId="2055"/>
    <cellStyle name="Note 10 2 2 4 3 2" xfId="4713"/>
    <cellStyle name="Note 10 2 2 4 3 2 2" xfId="16814"/>
    <cellStyle name="Note 10 2 2 4 3 2 2 2" xfId="41014"/>
    <cellStyle name="Note 10 2 2 4 3 2 3" xfId="28914"/>
    <cellStyle name="Note 10 2 2 4 3 3" xfId="6122"/>
    <cellStyle name="Note 10 2 2 4 3 3 2" xfId="18223"/>
    <cellStyle name="Note 10 2 2 4 3 3 2 2" xfId="42423"/>
    <cellStyle name="Note 10 2 2 4 3 3 3" xfId="30323"/>
    <cellStyle name="Note 10 2 2 4 3 4" xfId="8681"/>
    <cellStyle name="Note 10 2 2 4 3 4 2" xfId="20717"/>
    <cellStyle name="Note 10 2 2 4 3 4 2 2" xfId="44917"/>
    <cellStyle name="Note 10 2 2 4 3 4 3" xfId="32882"/>
    <cellStyle name="Note 10 2 2 4 3 5" xfId="10771"/>
    <cellStyle name="Note 10 2 2 4 3 5 2" xfId="22734"/>
    <cellStyle name="Note 10 2 2 4 3 5 2 2" xfId="46934"/>
    <cellStyle name="Note 10 2 2 4 3 5 3" xfId="34972"/>
    <cellStyle name="Note 10 2 2 4 3 6" xfId="12579"/>
    <cellStyle name="Note 10 2 2 4 3 6 2" xfId="24326"/>
    <cellStyle name="Note 10 2 2 4 3 6 2 2" xfId="48526"/>
    <cellStyle name="Note 10 2 2 4 3 6 3" xfId="36780"/>
    <cellStyle name="Note 10 2 2 4 3 7" xfId="14171"/>
    <cellStyle name="Note 10 2 2 4 3 7 2" xfId="38372"/>
    <cellStyle name="Note 10 2 2 4 3 8" xfId="26340"/>
    <cellStyle name="Note 10 2 2 4 4" xfId="3808"/>
    <cellStyle name="Note 10 2 2 4 4 2" xfId="15910"/>
    <cellStyle name="Note 10 2 2 4 4 2 2" xfId="40110"/>
    <cellStyle name="Note 10 2 2 4 4 3" xfId="28010"/>
    <cellStyle name="Note 10 2 2 4 5" xfId="3064"/>
    <cellStyle name="Note 10 2 2 4 5 2" xfId="15166"/>
    <cellStyle name="Note 10 2 2 4 5 2 2" xfId="39366"/>
    <cellStyle name="Note 10 2 2 4 5 3" xfId="27266"/>
    <cellStyle name="Note 10 2 2 4 6" xfId="7719"/>
    <cellStyle name="Note 10 2 2 4 6 2" xfId="19780"/>
    <cellStyle name="Note 10 2 2 4 6 2 2" xfId="43980"/>
    <cellStyle name="Note 10 2 2 4 6 3" xfId="31920"/>
    <cellStyle name="Note 10 2 2 4 7" xfId="9835"/>
    <cellStyle name="Note 10 2 2 4 7 2" xfId="21869"/>
    <cellStyle name="Note 10 2 2 4 7 2 2" xfId="46069"/>
    <cellStyle name="Note 10 2 2 4 7 3" xfId="34036"/>
    <cellStyle name="Note 10 2 2 4 8" xfId="11714"/>
    <cellStyle name="Note 10 2 2 4 8 2" xfId="23643"/>
    <cellStyle name="Note 10 2 2 4 8 2 2" xfId="47843"/>
    <cellStyle name="Note 10 2 2 4 8 3" xfId="35915"/>
    <cellStyle name="Note 10 2 2 4 9" xfId="13488"/>
    <cellStyle name="Note 10 2 2 4 9 2" xfId="37689"/>
    <cellStyle name="Note 10 2 2 5" xfId="1216"/>
    <cellStyle name="Note 10 2 2 5 2" xfId="3941"/>
    <cellStyle name="Note 10 2 2 5 2 2" xfId="16043"/>
    <cellStyle name="Note 10 2 2 5 2 2 2" xfId="40243"/>
    <cellStyle name="Note 10 2 2 5 2 3" xfId="28143"/>
    <cellStyle name="Note 10 2 2 5 3" xfId="5687"/>
    <cellStyle name="Note 10 2 2 5 3 2" xfId="17788"/>
    <cellStyle name="Note 10 2 2 5 3 2 2" xfId="41988"/>
    <cellStyle name="Note 10 2 2 5 3 3" xfId="29888"/>
    <cellStyle name="Note 10 2 2 5 4" xfId="7852"/>
    <cellStyle name="Note 10 2 2 5 4 2" xfId="19913"/>
    <cellStyle name="Note 10 2 2 5 4 2 2" xfId="44113"/>
    <cellStyle name="Note 10 2 2 5 4 3" xfId="32053"/>
    <cellStyle name="Note 10 2 2 5 5" xfId="9968"/>
    <cellStyle name="Note 10 2 2 5 5 2" xfId="22002"/>
    <cellStyle name="Note 10 2 2 5 5 2 2" xfId="46202"/>
    <cellStyle name="Note 10 2 2 5 5 3" xfId="34169"/>
    <cellStyle name="Note 10 2 2 5 6" xfId="11847"/>
    <cellStyle name="Note 10 2 2 5 6 2" xfId="23776"/>
    <cellStyle name="Note 10 2 2 5 6 2 2" xfId="47976"/>
    <cellStyle name="Note 10 2 2 5 6 3" xfId="36048"/>
    <cellStyle name="Note 10 2 2 5 7" xfId="13621"/>
    <cellStyle name="Note 10 2 2 5 7 2" xfId="37822"/>
    <cellStyle name="Note 10 2 2 5 8" xfId="25734"/>
    <cellStyle name="Note 10 2 2 6" xfId="3294"/>
    <cellStyle name="Note 10 2 2 6 2" xfId="15396"/>
    <cellStyle name="Note 10 2 2 6 2 2" xfId="39596"/>
    <cellStyle name="Note 10 2 2 6 3" xfId="27496"/>
    <cellStyle name="Note 10 2 2 7" xfId="6472"/>
    <cellStyle name="Note 10 2 2 7 2" xfId="18573"/>
    <cellStyle name="Note 10 2 2 7 2 2" xfId="42773"/>
    <cellStyle name="Note 10 2 2 7 3" xfId="30673"/>
    <cellStyle name="Note 10 2 2 8" xfId="7195"/>
    <cellStyle name="Note 10 2 2 8 2" xfId="19256"/>
    <cellStyle name="Note 10 2 2 8 2 2" xfId="43456"/>
    <cellStyle name="Note 10 2 2 8 3" xfId="31396"/>
    <cellStyle name="Note 10 2 2 9" xfId="6851"/>
    <cellStyle name="Note 10 2 2 9 2" xfId="18952"/>
    <cellStyle name="Note 10 2 2 9 2 2" xfId="43152"/>
    <cellStyle name="Note 10 2 2 9 3" xfId="31052"/>
    <cellStyle name="Note 10 2 3" xfId="702"/>
    <cellStyle name="Note 10 2 3 10" xfId="25220"/>
    <cellStyle name="Note 10 2 3 2" xfId="2272"/>
    <cellStyle name="Note 10 2 3 2 2" xfId="4924"/>
    <cellStyle name="Note 10 2 3 2 2 2" xfId="17025"/>
    <cellStyle name="Note 10 2 3 2 2 2 2" xfId="41225"/>
    <cellStyle name="Note 10 2 3 2 2 3" xfId="29125"/>
    <cellStyle name="Note 10 2 3 2 3" xfId="4275"/>
    <cellStyle name="Note 10 2 3 2 3 2" xfId="16376"/>
    <cellStyle name="Note 10 2 3 2 3 2 2" xfId="40576"/>
    <cellStyle name="Note 10 2 3 2 3 3" xfId="28476"/>
    <cellStyle name="Note 10 2 3 2 4" xfId="8898"/>
    <cellStyle name="Note 10 2 3 2 4 2" xfId="20932"/>
    <cellStyle name="Note 10 2 3 2 4 2 2" xfId="45132"/>
    <cellStyle name="Note 10 2 3 2 4 3" xfId="33099"/>
    <cellStyle name="Note 10 2 3 2 5" xfId="10974"/>
    <cellStyle name="Note 10 2 3 2 5 2" xfId="22917"/>
    <cellStyle name="Note 10 2 3 2 5 2 2" xfId="47117"/>
    <cellStyle name="Note 10 2 3 2 5 3" xfId="35175"/>
    <cellStyle name="Note 10 2 3 2 6" xfId="12762"/>
    <cellStyle name="Note 10 2 3 2 6 2" xfId="24484"/>
    <cellStyle name="Note 10 2 3 2 6 2 2" xfId="48684"/>
    <cellStyle name="Note 10 2 3 2 6 3" xfId="36963"/>
    <cellStyle name="Note 10 2 3 2 7" xfId="14329"/>
    <cellStyle name="Note 10 2 3 2 7 2" xfId="38530"/>
    <cellStyle name="Note 10 2 3 2 8" xfId="26554"/>
    <cellStyle name="Note 10 2 3 3" xfId="1686"/>
    <cellStyle name="Note 10 2 3 3 2" xfId="4348"/>
    <cellStyle name="Note 10 2 3 3 2 2" xfId="16449"/>
    <cellStyle name="Note 10 2 3 3 2 2 2" xfId="40649"/>
    <cellStyle name="Note 10 2 3 3 2 3" xfId="28549"/>
    <cellStyle name="Note 10 2 3 3 3" xfId="5546"/>
    <cellStyle name="Note 10 2 3 3 3 2" xfId="17647"/>
    <cellStyle name="Note 10 2 3 3 3 2 2" xfId="41847"/>
    <cellStyle name="Note 10 2 3 3 3 3" xfId="29747"/>
    <cellStyle name="Note 10 2 3 3 4" xfId="8312"/>
    <cellStyle name="Note 10 2 3 3 4 2" xfId="20348"/>
    <cellStyle name="Note 10 2 3 3 4 2 2" xfId="44548"/>
    <cellStyle name="Note 10 2 3 3 4 3" xfId="32513"/>
    <cellStyle name="Note 10 2 3 3 5" xfId="10402"/>
    <cellStyle name="Note 10 2 3 3 5 2" xfId="22365"/>
    <cellStyle name="Note 10 2 3 3 5 2 2" xfId="46565"/>
    <cellStyle name="Note 10 2 3 3 5 3" xfId="34603"/>
    <cellStyle name="Note 10 2 3 3 6" xfId="12210"/>
    <cellStyle name="Note 10 2 3 3 6 2" xfId="23957"/>
    <cellStyle name="Note 10 2 3 3 6 2 2" xfId="48157"/>
    <cellStyle name="Note 10 2 3 3 6 3" xfId="36411"/>
    <cellStyle name="Note 10 2 3 3 7" xfId="13802"/>
    <cellStyle name="Note 10 2 3 3 7 2" xfId="38003"/>
    <cellStyle name="Note 10 2 3 3 8" xfId="25971"/>
    <cellStyle name="Note 10 2 3 4" xfId="3435"/>
    <cellStyle name="Note 10 2 3 4 2" xfId="15537"/>
    <cellStyle name="Note 10 2 3 4 2 2" xfId="39737"/>
    <cellStyle name="Note 10 2 3 4 3" xfId="27637"/>
    <cellStyle name="Note 10 2 3 5" xfId="6750"/>
    <cellStyle name="Note 10 2 3 5 2" xfId="18851"/>
    <cellStyle name="Note 10 2 3 5 2 2" xfId="43051"/>
    <cellStyle name="Note 10 2 3 5 3" xfId="30951"/>
    <cellStyle name="Note 10 2 3 6" xfId="7338"/>
    <cellStyle name="Note 10 2 3 6 2" xfId="19399"/>
    <cellStyle name="Note 10 2 3 6 2 2" xfId="43599"/>
    <cellStyle name="Note 10 2 3 6 3" xfId="31539"/>
    <cellStyle name="Note 10 2 3 7" xfId="9454"/>
    <cellStyle name="Note 10 2 3 7 2" xfId="21488"/>
    <cellStyle name="Note 10 2 3 7 2 2" xfId="45688"/>
    <cellStyle name="Note 10 2 3 7 3" xfId="33655"/>
    <cellStyle name="Note 10 2 3 8" xfId="10180"/>
    <cellStyle name="Note 10 2 3 8 2" xfId="22190"/>
    <cellStyle name="Note 10 2 3 8 2 2" xfId="46390"/>
    <cellStyle name="Note 10 2 3 8 3" xfId="34381"/>
    <cellStyle name="Note 10 2 3 9" xfId="12035"/>
    <cellStyle name="Note 10 2 3 9 2" xfId="36236"/>
    <cellStyle name="Note 10 2 4" xfId="649"/>
    <cellStyle name="Note 10 2 4 10" xfId="25167"/>
    <cellStyle name="Note 10 2 4 2" xfId="2219"/>
    <cellStyle name="Note 10 2 4 2 2" xfId="4872"/>
    <cellStyle name="Note 10 2 4 2 2 2" xfId="16973"/>
    <cellStyle name="Note 10 2 4 2 2 2 2" xfId="41173"/>
    <cellStyle name="Note 10 2 4 2 2 3" xfId="29073"/>
    <cellStyle name="Note 10 2 4 2 3" xfId="3014"/>
    <cellStyle name="Note 10 2 4 2 3 2" xfId="15117"/>
    <cellStyle name="Note 10 2 4 2 3 2 2" xfId="39317"/>
    <cellStyle name="Note 10 2 4 2 3 3" xfId="27217"/>
    <cellStyle name="Note 10 2 4 2 4" xfId="8845"/>
    <cellStyle name="Note 10 2 4 2 4 2" xfId="20879"/>
    <cellStyle name="Note 10 2 4 2 4 2 2" xfId="45079"/>
    <cellStyle name="Note 10 2 4 2 4 3" xfId="33046"/>
    <cellStyle name="Note 10 2 4 2 5" xfId="10921"/>
    <cellStyle name="Note 10 2 4 2 5 2" xfId="22864"/>
    <cellStyle name="Note 10 2 4 2 5 2 2" xfId="47064"/>
    <cellStyle name="Note 10 2 4 2 5 3" xfId="35122"/>
    <cellStyle name="Note 10 2 4 2 6" xfId="12709"/>
    <cellStyle name="Note 10 2 4 2 6 2" xfId="24431"/>
    <cellStyle name="Note 10 2 4 2 6 2 2" xfId="48631"/>
    <cellStyle name="Note 10 2 4 2 6 3" xfId="36910"/>
    <cellStyle name="Note 10 2 4 2 7" xfId="14276"/>
    <cellStyle name="Note 10 2 4 2 7 2" xfId="38477"/>
    <cellStyle name="Note 10 2 4 2 8" xfId="26501"/>
    <cellStyle name="Note 10 2 4 3" xfId="1633"/>
    <cellStyle name="Note 10 2 4 3 2" xfId="4295"/>
    <cellStyle name="Note 10 2 4 3 2 2" xfId="16396"/>
    <cellStyle name="Note 10 2 4 3 2 2 2" xfId="40596"/>
    <cellStyle name="Note 10 2 4 3 2 3" xfId="28496"/>
    <cellStyle name="Note 10 2 4 3 3" xfId="6178"/>
    <cellStyle name="Note 10 2 4 3 3 2" xfId="18279"/>
    <cellStyle name="Note 10 2 4 3 3 2 2" xfId="42479"/>
    <cellStyle name="Note 10 2 4 3 3 3" xfId="30379"/>
    <cellStyle name="Note 10 2 4 3 4" xfId="8259"/>
    <cellStyle name="Note 10 2 4 3 4 2" xfId="20295"/>
    <cellStyle name="Note 10 2 4 3 4 2 2" xfId="44495"/>
    <cellStyle name="Note 10 2 4 3 4 3" xfId="32460"/>
    <cellStyle name="Note 10 2 4 3 5" xfId="10349"/>
    <cellStyle name="Note 10 2 4 3 5 2" xfId="22312"/>
    <cellStyle name="Note 10 2 4 3 5 2 2" xfId="46512"/>
    <cellStyle name="Note 10 2 4 3 5 3" xfId="34550"/>
    <cellStyle name="Note 10 2 4 3 6" xfId="12157"/>
    <cellStyle name="Note 10 2 4 3 6 2" xfId="23904"/>
    <cellStyle name="Note 10 2 4 3 6 2 2" xfId="48104"/>
    <cellStyle name="Note 10 2 4 3 6 3" xfId="36358"/>
    <cellStyle name="Note 10 2 4 3 7" xfId="13749"/>
    <cellStyle name="Note 10 2 4 3 7 2" xfId="37950"/>
    <cellStyle name="Note 10 2 4 3 8" xfId="25918"/>
    <cellStyle name="Note 10 2 4 4" xfId="3383"/>
    <cellStyle name="Note 10 2 4 4 2" xfId="15485"/>
    <cellStyle name="Note 10 2 4 4 2 2" xfId="39685"/>
    <cellStyle name="Note 10 2 4 4 3" xfId="27585"/>
    <cellStyle name="Note 10 2 4 5" xfId="5433"/>
    <cellStyle name="Note 10 2 4 5 2" xfId="17534"/>
    <cellStyle name="Note 10 2 4 5 2 2" xfId="41734"/>
    <cellStyle name="Note 10 2 4 5 3" xfId="29634"/>
    <cellStyle name="Note 10 2 4 6" xfId="7285"/>
    <cellStyle name="Note 10 2 4 6 2" xfId="19346"/>
    <cellStyle name="Note 10 2 4 6 2 2" xfId="43546"/>
    <cellStyle name="Note 10 2 4 6 3" xfId="31486"/>
    <cellStyle name="Note 10 2 4 7" xfId="9401"/>
    <cellStyle name="Note 10 2 4 7 2" xfId="21435"/>
    <cellStyle name="Note 10 2 4 7 2 2" xfId="45635"/>
    <cellStyle name="Note 10 2 4 7 3" xfId="33602"/>
    <cellStyle name="Note 10 2 4 8" xfId="6817"/>
    <cellStyle name="Note 10 2 4 8 2" xfId="18918"/>
    <cellStyle name="Note 10 2 4 8 2 2" xfId="43118"/>
    <cellStyle name="Note 10 2 4 8 3" xfId="31018"/>
    <cellStyle name="Note 10 2 4 9" xfId="6872"/>
    <cellStyle name="Note 10 2 4 9 2" xfId="31073"/>
    <cellStyle name="Note 10 2 5" xfId="984"/>
    <cellStyle name="Note 10 2 5 10" xfId="25502"/>
    <cellStyle name="Note 10 2 5 2" xfId="2542"/>
    <cellStyle name="Note 10 2 5 2 2" xfId="5191"/>
    <cellStyle name="Note 10 2 5 2 2 2" xfId="17292"/>
    <cellStyle name="Note 10 2 5 2 2 2 2" xfId="41492"/>
    <cellStyle name="Note 10 2 5 2 2 3" xfId="29392"/>
    <cellStyle name="Note 10 2 5 2 3" xfId="5683"/>
    <cellStyle name="Note 10 2 5 2 3 2" xfId="17784"/>
    <cellStyle name="Note 10 2 5 2 3 2 2" xfId="41984"/>
    <cellStyle name="Note 10 2 5 2 3 3" xfId="29884"/>
    <cellStyle name="Note 10 2 5 2 4" xfId="9168"/>
    <cellStyle name="Note 10 2 5 2 4 2" xfId="21202"/>
    <cellStyle name="Note 10 2 5 2 4 2 2" xfId="45402"/>
    <cellStyle name="Note 10 2 5 2 4 3" xfId="33369"/>
    <cellStyle name="Note 10 2 5 2 5" xfId="11244"/>
    <cellStyle name="Note 10 2 5 2 5 2" xfId="23187"/>
    <cellStyle name="Note 10 2 5 2 5 2 2" xfId="47387"/>
    <cellStyle name="Note 10 2 5 2 5 3" xfId="35445"/>
    <cellStyle name="Note 10 2 5 2 6" xfId="13032"/>
    <cellStyle name="Note 10 2 5 2 6 2" xfId="24754"/>
    <cellStyle name="Note 10 2 5 2 6 2 2" xfId="48954"/>
    <cellStyle name="Note 10 2 5 2 6 3" xfId="37233"/>
    <cellStyle name="Note 10 2 5 2 7" xfId="14599"/>
    <cellStyle name="Note 10 2 5 2 7 2" xfId="38800"/>
    <cellStyle name="Note 10 2 5 2 8" xfId="26824"/>
    <cellStyle name="Note 10 2 5 3" xfId="1956"/>
    <cellStyle name="Note 10 2 5 3 2" xfId="4615"/>
    <cellStyle name="Note 10 2 5 3 2 2" xfId="16716"/>
    <cellStyle name="Note 10 2 5 3 2 2 2" xfId="40916"/>
    <cellStyle name="Note 10 2 5 3 2 3" xfId="28816"/>
    <cellStyle name="Note 10 2 5 3 3" xfId="5780"/>
    <cellStyle name="Note 10 2 5 3 3 2" xfId="17881"/>
    <cellStyle name="Note 10 2 5 3 3 2 2" xfId="42081"/>
    <cellStyle name="Note 10 2 5 3 3 3" xfId="29981"/>
    <cellStyle name="Note 10 2 5 3 4" xfId="8582"/>
    <cellStyle name="Note 10 2 5 3 4 2" xfId="20618"/>
    <cellStyle name="Note 10 2 5 3 4 2 2" xfId="44818"/>
    <cellStyle name="Note 10 2 5 3 4 3" xfId="32783"/>
    <cellStyle name="Note 10 2 5 3 5" xfId="10672"/>
    <cellStyle name="Note 10 2 5 3 5 2" xfId="22635"/>
    <cellStyle name="Note 10 2 5 3 5 2 2" xfId="46835"/>
    <cellStyle name="Note 10 2 5 3 5 3" xfId="34873"/>
    <cellStyle name="Note 10 2 5 3 6" xfId="12480"/>
    <cellStyle name="Note 10 2 5 3 6 2" xfId="24227"/>
    <cellStyle name="Note 10 2 5 3 6 2 2" xfId="48427"/>
    <cellStyle name="Note 10 2 5 3 6 3" xfId="36681"/>
    <cellStyle name="Note 10 2 5 3 7" xfId="14072"/>
    <cellStyle name="Note 10 2 5 3 7 2" xfId="38273"/>
    <cellStyle name="Note 10 2 5 3 8" xfId="26241"/>
    <cellStyle name="Note 10 2 5 4" xfId="3711"/>
    <cellStyle name="Note 10 2 5 4 2" xfId="15813"/>
    <cellStyle name="Note 10 2 5 4 2 2" xfId="40013"/>
    <cellStyle name="Note 10 2 5 4 3" xfId="27913"/>
    <cellStyle name="Note 10 2 5 5" xfId="6530"/>
    <cellStyle name="Note 10 2 5 5 2" xfId="18631"/>
    <cellStyle name="Note 10 2 5 5 2 2" xfId="42831"/>
    <cellStyle name="Note 10 2 5 5 3" xfId="30731"/>
    <cellStyle name="Note 10 2 5 6" xfId="7620"/>
    <cellStyle name="Note 10 2 5 6 2" xfId="19681"/>
    <cellStyle name="Note 10 2 5 6 2 2" xfId="43881"/>
    <cellStyle name="Note 10 2 5 6 3" xfId="31821"/>
    <cellStyle name="Note 10 2 5 7" xfId="9736"/>
    <cellStyle name="Note 10 2 5 7 2" xfId="21770"/>
    <cellStyle name="Note 10 2 5 7 2 2" xfId="45970"/>
    <cellStyle name="Note 10 2 5 7 3" xfId="33937"/>
    <cellStyle name="Note 10 2 5 8" xfId="11615"/>
    <cellStyle name="Note 10 2 5 8 2" xfId="23544"/>
    <cellStyle name="Note 10 2 5 8 2 2" xfId="47744"/>
    <cellStyle name="Note 10 2 5 8 3" xfId="35816"/>
    <cellStyle name="Note 10 2 5 9" xfId="13389"/>
    <cellStyle name="Note 10 2 5 9 2" xfId="37590"/>
    <cellStyle name="Note 10 2 6" xfId="1158"/>
    <cellStyle name="Note 10 2 6 2" xfId="3883"/>
    <cellStyle name="Note 10 2 6 2 2" xfId="15985"/>
    <cellStyle name="Note 10 2 6 2 2 2" xfId="40185"/>
    <cellStyle name="Note 10 2 6 2 3" xfId="28085"/>
    <cellStyle name="Note 10 2 6 3" xfId="4042"/>
    <cellStyle name="Note 10 2 6 3 2" xfId="16144"/>
    <cellStyle name="Note 10 2 6 3 2 2" xfId="40344"/>
    <cellStyle name="Note 10 2 6 3 3" xfId="28244"/>
    <cellStyle name="Note 10 2 6 4" xfId="7794"/>
    <cellStyle name="Note 10 2 6 4 2" xfId="19855"/>
    <cellStyle name="Note 10 2 6 4 2 2" xfId="44055"/>
    <cellStyle name="Note 10 2 6 4 3" xfId="31995"/>
    <cellStyle name="Note 10 2 6 5" xfId="9910"/>
    <cellStyle name="Note 10 2 6 5 2" xfId="21944"/>
    <cellStyle name="Note 10 2 6 5 2 2" xfId="46144"/>
    <cellStyle name="Note 10 2 6 5 3" xfId="34111"/>
    <cellStyle name="Note 10 2 6 6" xfId="11789"/>
    <cellStyle name="Note 10 2 6 6 2" xfId="23718"/>
    <cellStyle name="Note 10 2 6 6 2 2" xfId="47918"/>
    <cellStyle name="Note 10 2 6 6 3" xfId="35990"/>
    <cellStyle name="Note 10 2 6 7" xfId="13563"/>
    <cellStyle name="Note 10 2 6 7 2" xfId="37764"/>
    <cellStyle name="Note 10 2 6 8" xfId="25676"/>
    <cellStyle name="Note 10 2 7" xfId="3194"/>
    <cellStyle name="Note 10 2 7 2" xfId="15296"/>
    <cellStyle name="Note 10 2 7 2 2" xfId="39496"/>
    <cellStyle name="Note 10 2 7 3" xfId="27396"/>
    <cellStyle name="Note 10 2 8" xfId="4110"/>
    <cellStyle name="Note 10 2 8 2" xfId="16212"/>
    <cellStyle name="Note 10 2 8 2 2" xfId="40412"/>
    <cellStyle name="Note 10 2 8 3" xfId="28312"/>
    <cellStyle name="Note 10 2 9" xfId="7093"/>
    <cellStyle name="Note 10 2 9 2" xfId="19154"/>
    <cellStyle name="Note 10 2 9 2 2" xfId="43354"/>
    <cellStyle name="Note 10 2 9 3" xfId="31294"/>
    <cellStyle name="Note 10 3" xfId="479"/>
    <cellStyle name="Note 10 3 10" xfId="8140"/>
    <cellStyle name="Note 10 3 10 2" xfId="20180"/>
    <cellStyle name="Note 10 3 10 2 2" xfId="44380"/>
    <cellStyle name="Note 10 3 10 3" xfId="32341"/>
    <cellStyle name="Note 10 3 11" xfId="11448"/>
    <cellStyle name="Note 10 3 11 2" xfId="35649"/>
    <cellStyle name="Note 10 3 12" xfId="24997"/>
    <cellStyle name="Note 10 3 2" xfId="578"/>
    <cellStyle name="Note 10 3 2 10" xfId="11435"/>
    <cellStyle name="Note 10 3 2 10 2" xfId="23370"/>
    <cellStyle name="Note 10 3 2 10 2 2" xfId="47570"/>
    <cellStyle name="Note 10 3 2 10 3" xfId="35636"/>
    <cellStyle name="Note 10 3 2 11" xfId="13215"/>
    <cellStyle name="Note 10 3 2 11 2" xfId="37416"/>
    <cellStyle name="Note 10 3 2 12" xfId="25096"/>
    <cellStyle name="Note 10 3 2 2" xfId="778"/>
    <cellStyle name="Note 10 3 2 2 10" xfId="25296"/>
    <cellStyle name="Note 10 3 2 2 2" xfId="2348"/>
    <cellStyle name="Note 10 3 2 2 2 2" xfId="4998"/>
    <cellStyle name="Note 10 3 2 2 2 2 2" xfId="17099"/>
    <cellStyle name="Note 10 3 2 2 2 2 2 2" xfId="41299"/>
    <cellStyle name="Note 10 3 2 2 2 2 3" xfId="29199"/>
    <cellStyle name="Note 10 3 2 2 2 3" xfId="3727"/>
    <cellStyle name="Note 10 3 2 2 2 3 2" xfId="15829"/>
    <cellStyle name="Note 10 3 2 2 2 3 2 2" xfId="40029"/>
    <cellStyle name="Note 10 3 2 2 2 3 3" xfId="27929"/>
    <cellStyle name="Note 10 3 2 2 2 4" xfId="8974"/>
    <cellStyle name="Note 10 3 2 2 2 4 2" xfId="21008"/>
    <cellStyle name="Note 10 3 2 2 2 4 2 2" xfId="45208"/>
    <cellStyle name="Note 10 3 2 2 2 4 3" xfId="33175"/>
    <cellStyle name="Note 10 3 2 2 2 5" xfId="11050"/>
    <cellStyle name="Note 10 3 2 2 2 5 2" xfId="22993"/>
    <cellStyle name="Note 10 3 2 2 2 5 2 2" xfId="47193"/>
    <cellStyle name="Note 10 3 2 2 2 5 3" xfId="35251"/>
    <cellStyle name="Note 10 3 2 2 2 6" xfId="12838"/>
    <cellStyle name="Note 10 3 2 2 2 6 2" xfId="24560"/>
    <cellStyle name="Note 10 3 2 2 2 6 2 2" xfId="48760"/>
    <cellStyle name="Note 10 3 2 2 2 6 3" xfId="37039"/>
    <cellStyle name="Note 10 3 2 2 2 7" xfId="14405"/>
    <cellStyle name="Note 10 3 2 2 2 7 2" xfId="38606"/>
    <cellStyle name="Note 10 3 2 2 2 8" xfId="26630"/>
    <cellStyle name="Note 10 3 2 2 3" xfId="1762"/>
    <cellStyle name="Note 10 3 2 2 3 2" xfId="4423"/>
    <cellStyle name="Note 10 3 2 2 3 2 2" xfId="16524"/>
    <cellStyle name="Note 10 3 2 2 3 2 2 2" xfId="40724"/>
    <cellStyle name="Note 10 3 2 2 3 2 3" xfId="28624"/>
    <cellStyle name="Note 10 3 2 2 3 3" xfId="4265"/>
    <cellStyle name="Note 10 3 2 2 3 3 2" xfId="16366"/>
    <cellStyle name="Note 10 3 2 2 3 3 2 2" xfId="40566"/>
    <cellStyle name="Note 10 3 2 2 3 3 3" xfId="28466"/>
    <cellStyle name="Note 10 3 2 2 3 4" xfId="8388"/>
    <cellStyle name="Note 10 3 2 2 3 4 2" xfId="20424"/>
    <cellStyle name="Note 10 3 2 2 3 4 2 2" xfId="44624"/>
    <cellStyle name="Note 10 3 2 2 3 4 3" xfId="32589"/>
    <cellStyle name="Note 10 3 2 2 3 5" xfId="10478"/>
    <cellStyle name="Note 10 3 2 2 3 5 2" xfId="22441"/>
    <cellStyle name="Note 10 3 2 2 3 5 2 2" xfId="46641"/>
    <cellStyle name="Note 10 3 2 2 3 5 3" xfId="34679"/>
    <cellStyle name="Note 10 3 2 2 3 6" xfId="12286"/>
    <cellStyle name="Note 10 3 2 2 3 6 2" xfId="24033"/>
    <cellStyle name="Note 10 3 2 2 3 6 2 2" xfId="48233"/>
    <cellStyle name="Note 10 3 2 2 3 6 3" xfId="36487"/>
    <cellStyle name="Note 10 3 2 2 3 7" xfId="13878"/>
    <cellStyle name="Note 10 3 2 2 3 7 2" xfId="38079"/>
    <cellStyle name="Note 10 3 2 2 3 8" xfId="26047"/>
    <cellStyle name="Note 10 3 2 2 4" xfId="3509"/>
    <cellStyle name="Note 10 3 2 2 4 2" xfId="15611"/>
    <cellStyle name="Note 10 3 2 2 4 2 2" xfId="39811"/>
    <cellStyle name="Note 10 3 2 2 4 3" xfId="27711"/>
    <cellStyle name="Note 10 3 2 2 5" xfId="4013"/>
    <cellStyle name="Note 10 3 2 2 5 2" xfId="16115"/>
    <cellStyle name="Note 10 3 2 2 5 2 2" xfId="40315"/>
    <cellStyle name="Note 10 3 2 2 5 3" xfId="28215"/>
    <cellStyle name="Note 10 3 2 2 6" xfId="7414"/>
    <cellStyle name="Note 10 3 2 2 6 2" xfId="19475"/>
    <cellStyle name="Note 10 3 2 2 6 2 2" xfId="43675"/>
    <cellStyle name="Note 10 3 2 2 6 3" xfId="31615"/>
    <cellStyle name="Note 10 3 2 2 7" xfId="9530"/>
    <cellStyle name="Note 10 3 2 2 7 2" xfId="21564"/>
    <cellStyle name="Note 10 3 2 2 7 2 2" xfId="45764"/>
    <cellStyle name="Note 10 3 2 2 7 3" xfId="33731"/>
    <cellStyle name="Note 10 3 2 2 8" xfId="10097"/>
    <cellStyle name="Note 10 3 2 2 8 2" xfId="22130"/>
    <cellStyle name="Note 10 3 2 2 8 2 2" xfId="46330"/>
    <cellStyle name="Note 10 3 2 2 8 3" xfId="34298"/>
    <cellStyle name="Note 10 3 2 2 9" xfId="11975"/>
    <cellStyle name="Note 10 3 2 2 9 2" xfId="36176"/>
    <cellStyle name="Note 10 3 2 3" xfId="879"/>
    <cellStyle name="Note 10 3 2 3 10" xfId="25397"/>
    <cellStyle name="Note 10 3 2 3 2" xfId="2449"/>
    <cellStyle name="Note 10 3 2 3 2 2" xfId="5099"/>
    <cellStyle name="Note 10 3 2 3 2 2 2" xfId="17200"/>
    <cellStyle name="Note 10 3 2 3 2 2 2 2" xfId="41400"/>
    <cellStyle name="Note 10 3 2 3 2 2 3" xfId="29300"/>
    <cellStyle name="Note 10 3 2 3 2 3" xfId="6561"/>
    <cellStyle name="Note 10 3 2 3 2 3 2" xfId="18662"/>
    <cellStyle name="Note 10 3 2 3 2 3 2 2" xfId="42862"/>
    <cellStyle name="Note 10 3 2 3 2 3 3" xfId="30762"/>
    <cellStyle name="Note 10 3 2 3 2 4" xfId="9075"/>
    <cellStyle name="Note 10 3 2 3 2 4 2" xfId="21109"/>
    <cellStyle name="Note 10 3 2 3 2 4 2 2" xfId="45309"/>
    <cellStyle name="Note 10 3 2 3 2 4 3" xfId="33276"/>
    <cellStyle name="Note 10 3 2 3 2 5" xfId="11151"/>
    <cellStyle name="Note 10 3 2 3 2 5 2" xfId="23094"/>
    <cellStyle name="Note 10 3 2 3 2 5 2 2" xfId="47294"/>
    <cellStyle name="Note 10 3 2 3 2 5 3" xfId="35352"/>
    <cellStyle name="Note 10 3 2 3 2 6" xfId="12939"/>
    <cellStyle name="Note 10 3 2 3 2 6 2" xfId="24661"/>
    <cellStyle name="Note 10 3 2 3 2 6 2 2" xfId="48861"/>
    <cellStyle name="Note 10 3 2 3 2 6 3" xfId="37140"/>
    <cellStyle name="Note 10 3 2 3 2 7" xfId="14506"/>
    <cellStyle name="Note 10 3 2 3 2 7 2" xfId="38707"/>
    <cellStyle name="Note 10 3 2 3 2 8" xfId="26731"/>
    <cellStyle name="Note 10 3 2 3 3" xfId="1863"/>
    <cellStyle name="Note 10 3 2 3 3 2" xfId="4523"/>
    <cellStyle name="Note 10 3 2 3 3 2 2" xfId="16624"/>
    <cellStyle name="Note 10 3 2 3 3 2 2 2" xfId="40824"/>
    <cellStyle name="Note 10 3 2 3 3 2 3" xfId="28724"/>
    <cellStyle name="Note 10 3 2 3 3 3" xfId="5793"/>
    <cellStyle name="Note 10 3 2 3 3 3 2" xfId="17894"/>
    <cellStyle name="Note 10 3 2 3 3 3 2 2" xfId="42094"/>
    <cellStyle name="Note 10 3 2 3 3 3 3" xfId="29994"/>
    <cellStyle name="Note 10 3 2 3 3 4" xfId="8489"/>
    <cellStyle name="Note 10 3 2 3 3 4 2" xfId="20525"/>
    <cellStyle name="Note 10 3 2 3 3 4 2 2" xfId="44725"/>
    <cellStyle name="Note 10 3 2 3 3 4 3" xfId="32690"/>
    <cellStyle name="Note 10 3 2 3 3 5" xfId="10579"/>
    <cellStyle name="Note 10 3 2 3 3 5 2" xfId="22542"/>
    <cellStyle name="Note 10 3 2 3 3 5 2 2" xfId="46742"/>
    <cellStyle name="Note 10 3 2 3 3 5 3" xfId="34780"/>
    <cellStyle name="Note 10 3 2 3 3 6" xfId="12387"/>
    <cellStyle name="Note 10 3 2 3 3 6 2" xfId="24134"/>
    <cellStyle name="Note 10 3 2 3 3 6 2 2" xfId="48334"/>
    <cellStyle name="Note 10 3 2 3 3 6 3" xfId="36588"/>
    <cellStyle name="Note 10 3 2 3 3 7" xfId="13979"/>
    <cellStyle name="Note 10 3 2 3 3 7 2" xfId="38180"/>
    <cellStyle name="Note 10 3 2 3 3 8" xfId="26148"/>
    <cellStyle name="Note 10 3 2 3 4" xfId="3608"/>
    <cellStyle name="Note 10 3 2 3 4 2" xfId="15710"/>
    <cellStyle name="Note 10 3 2 3 4 2 2" xfId="39910"/>
    <cellStyle name="Note 10 3 2 3 4 3" xfId="27810"/>
    <cellStyle name="Note 10 3 2 3 5" xfId="6090"/>
    <cellStyle name="Note 10 3 2 3 5 2" xfId="18191"/>
    <cellStyle name="Note 10 3 2 3 5 2 2" xfId="42391"/>
    <cellStyle name="Note 10 3 2 3 5 3" xfId="30291"/>
    <cellStyle name="Note 10 3 2 3 6" xfId="7515"/>
    <cellStyle name="Note 10 3 2 3 6 2" xfId="19576"/>
    <cellStyle name="Note 10 3 2 3 6 2 2" xfId="43776"/>
    <cellStyle name="Note 10 3 2 3 6 3" xfId="31716"/>
    <cellStyle name="Note 10 3 2 3 7" xfId="9631"/>
    <cellStyle name="Note 10 3 2 3 7 2" xfId="21665"/>
    <cellStyle name="Note 10 3 2 3 7 2 2" xfId="45865"/>
    <cellStyle name="Note 10 3 2 3 7 3" xfId="33832"/>
    <cellStyle name="Note 10 3 2 3 8" xfId="11510"/>
    <cellStyle name="Note 10 3 2 3 8 2" xfId="23439"/>
    <cellStyle name="Note 10 3 2 3 8 2 2" xfId="47639"/>
    <cellStyle name="Note 10 3 2 3 8 3" xfId="35711"/>
    <cellStyle name="Note 10 3 2 3 9" xfId="13284"/>
    <cellStyle name="Note 10 3 2 3 9 2" xfId="37485"/>
    <cellStyle name="Note 10 3 2 4" xfId="1102"/>
    <cellStyle name="Note 10 3 2 4 10" xfId="25620"/>
    <cellStyle name="Note 10 3 2 4 2" xfId="2660"/>
    <cellStyle name="Note 10 3 2 4 2 2" xfId="5306"/>
    <cellStyle name="Note 10 3 2 4 2 2 2" xfId="17407"/>
    <cellStyle name="Note 10 3 2 4 2 2 2 2" xfId="41607"/>
    <cellStyle name="Note 10 3 2 4 2 2 3" xfId="29507"/>
    <cellStyle name="Note 10 3 2 4 2 3" xfId="3841"/>
    <cellStyle name="Note 10 3 2 4 2 3 2" xfId="15943"/>
    <cellStyle name="Note 10 3 2 4 2 3 2 2" xfId="40143"/>
    <cellStyle name="Note 10 3 2 4 2 3 3" xfId="28043"/>
    <cellStyle name="Note 10 3 2 4 2 4" xfId="9286"/>
    <cellStyle name="Note 10 3 2 4 2 4 2" xfId="21320"/>
    <cellStyle name="Note 10 3 2 4 2 4 2 2" xfId="45520"/>
    <cellStyle name="Note 10 3 2 4 2 4 3" xfId="33487"/>
    <cellStyle name="Note 10 3 2 4 2 5" xfId="11362"/>
    <cellStyle name="Note 10 3 2 4 2 5 2" xfId="23305"/>
    <cellStyle name="Note 10 3 2 4 2 5 2 2" xfId="47505"/>
    <cellStyle name="Note 10 3 2 4 2 5 3" xfId="35563"/>
    <cellStyle name="Note 10 3 2 4 2 6" xfId="13150"/>
    <cellStyle name="Note 10 3 2 4 2 6 2" xfId="24872"/>
    <cellStyle name="Note 10 3 2 4 2 6 2 2" xfId="49072"/>
    <cellStyle name="Note 10 3 2 4 2 6 3" xfId="37351"/>
    <cellStyle name="Note 10 3 2 4 2 7" xfId="14717"/>
    <cellStyle name="Note 10 3 2 4 2 7 2" xfId="38918"/>
    <cellStyle name="Note 10 3 2 4 2 8" xfId="26942"/>
    <cellStyle name="Note 10 3 2 4 3" xfId="2074"/>
    <cellStyle name="Note 10 3 2 4 3 2" xfId="4732"/>
    <cellStyle name="Note 10 3 2 4 3 2 2" xfId="16833"/>
    <cellStyle name="Note 10 3 2 4 3 2 2 2" xfId="41033"/>
    <cellStyle name="Note 10 3 2 4 3 2 3" xfId="28933"/>
    <cellStyle name="Note 10 3 2 4 3 3" xfId="5483"/>
    <cellStyle name="Note 10 3 2 4 3 3 2" xfId="17584"/>
    <cellStyle name="Note 10 3 2 4 3 3 2 2" xfId="41784"/>
    <cellStyle name="Note 10 3 2 4 3 3 3" xfId="29684"/>
    <cellStyle name="Note 10 3 2 4 3 4" xfId="8700"/>
    <cellStyle name="Note 10 3 2 4 3 4 2" xfId="20736"/>
    <cellStyle name="Note 10 3 2 4 3 4 2 2" xfId="44936"/>
    <cellStyle name="Note 10 3 2 4 3 4 3" xfId="32901"/>
    <cellStyle name="Note 10 3 2 4 3 5" xfId="10790"/>
    <cellStyle name="Note 10 3 2 4 3 5 2" xfId="22753"/>
    <cellStyle name="Note 10 3 2 4 3 5 2 2" xfId="46953"/>
    <cellStyle name="Note 10 3 2 4 3 5 3" xfId="34991"/>
    <cellStyle name="Note 10 3 2 4 3 6" xfId="12598"/>
    <cellStyle name="Note 10 3 2 4 3 6 2" xfId="24345"/>
    <cellStyle name="Note 10 3 2 4 3 6 2 2" xfId="48545"/>
    <cellStyle name="Note 10 3 2 4 3 6 3" xfId="36799"/>
    <cellStyle name="Note 10 3 2 4 3 7" xfId="14190"/>
    <cellStyle name="Note 10 3 2 4 3 7 2" xfId="38391"/>
    <cellStyle name="Note 10 3 2 4 3 8" xfId="26359"/>
    <cellStyle name="Note 10 3 2 4 4" xfId="3827"/>
    <cellStyle name="Note 10 3 2 4 4 2" xfId="15929"/>
    <cellStyle name="Note 10 3 2 4 4 2 2" xfId="40129"/>
    <cellStyle name="Note 10 3 2 4 4 3" xfId="28029"/>
    <cellStyle name="Note 10 3 2 4 5" xfId="6066"/>
    <cellStyle name="Note 10 3 2 4 5 2" xfId="18167"/>
    <cellStyle name="Note 10 3 2 4 5 2 2" xfId="42367"/>
    <cellStyle name="Note 10 3 2 4 5 3" xfId="30267"/>
    <cellStyle name="Note 10 3 2 4 6" xfId="7738"/>
    <cellStyle name="Note 10 3 2 4 6 2" xfId="19799"/>
    <cellStyle name="Note 10 3 2 4 6 2 2" xfId="43999"/>
    <cellStyle name="Note 10 3 2 4 6 3" xfId="31939"/>
    <cellStyle name="Note 10 3 2 4 7" xfId="9854"/>
    <cellStyle name="Note 10 3 2 4 7 2" xfId="21888"/>
    <cellStyle name="Note 10 3 2 4 7 2 2" xfId="46088"/>
    <cellStyle name="Note 10 3 2 4 7 3" xfId="34055"/>
    <cellStyle name="Note 10 3 2 4 8" xfId="11733"/>
    <cellStyle name="Note 10 3 2 4 8 2" xfId="23662"/>
    <cellStyle name="Note 10 3 2 4 8 2 2" xfId="47862"/>
    <cellStyle name="Note 10 3 2 4 8 3" xfId="35934"/>
    <cellStyle name="Note 10 3 2 4 9" xfId="13507"/>
    <cellStyle name="Note 10 3 2 4 9 2" xfId="37708"/>
    <cellStyle name="Note 10 3 2 5" xfId="1232"/>
    <cellStyle name="Note 10 3 2 5 2" xfId="3957"/>
    <cellStyle name="Note 10 3 2 5 2 2" xfId="16059"/>
    <cellStyle name="Note 10 3 2 5 2 2 2" xfId="40259"/>
    <cellStyle name="Note 10 3 2 5 2 3" xfId="28159"/>
    <cellStyle name="Note 10 3 2 5 3" xfId="6464"/>
    <cellStyle name="Note 10 3 2 5 3 2" xfId="18565"/>
    <cellStyle name="Note 10 3 2 5 3 2 2" xfId="42765"/>
    <cellStyle name="Note 10 3 2 5 3 3" xfId="30665"/>
    <cellStyle name="Note 10 3 2 5 4" xfId="7868"/>
    <cellStyle name="Note 10 3 2 5 4 2" xfId="19929"/>
    <cellStyle name="Note 10 3 2 5 4 2 2" xfId="44129"/>
    <cellStyle name="Note 10 3 2 5 4 3" xfId="32069"/>
    <cellStyle name="Note 10 3 2 5 5" xfId="9984"/>
    <cellStyle name="Note 10 3 2 5 5 2" xfId="22018"/>
    <cellStyle name="Note 10 3 2 5 5 2 2" xfId="46218"/>
    <cellStyle name="Note 10 3 2 5 5 3" xfId="34185"/>
    <cellStyle name="Note 10 3 2 5 6" xfId="11863"/>
    <cellStyle name="Note 10 3 2 5 6 2" xfId="23792"/>
    <cellStyle name="Note 10 3 2 5 6 2 2" xfId="47992"/>
    <cellStyle name="Note 10 3 2 5 6 3" xfId="36064"/>
    <cellStyle name="Note 10 3 2 5 7" xfId="13637"/>
    <cellStyle name="Note 10 3 2 5 7 2" xfId="37838"/>
    <cellStyle name="Note 10 3 2 5 8" xfId="25750"/>
    <cellStyle name="Note 10 3 2 6" xfId="3313"/>
    <cellStyle name="Note 10 3 2 6 2" xfId="15415"/>
    <cellStyle name="Note 10 3 2 6 2 2" xfId="39615"/>
    <cellStyle name="Note 10 3 2 6 3" xfId="27515"/>
    <cellStyle name="Note 10 3 2 7" xfId="6028"/>
    <cellStyle name="Note 10 3 2 7 2" xfId="18129"/>
    <cellStyle name="Note 10 3 2 7 2 2" xfId="42329"/>
    <cellStyle name="Note 10 3 2 7 3" xfId="30229"/>
    <cellStyle name="Note 10 3 2 8" xfId="7214"/>
    <cellStyle name="Note 10 3 2 8 2" xfId="19275"/>
    <cellStyle name="Note 10 3 2 8 2 2" xfId="43475"/>
    <cellStyle name="Note 10 3 2 8 3" xfId="31415"/>
    <cellStyle name="Note 10 3 2 9" xfId="7935"/>
    <cellStyle name="Note 10 3 2 9 2" xfId="19996"/>
    <cellStyle name="Note 10 3 2 9 2 2" xfId="44196"/>
    <cellStyle name="Note 10 3 2 9 3" xfId="32136"/>
    <cellStyle name="Note 10 3 3" xfId="621"/>
    <cellStyle name="Note 10 3 3 10" xfId="6880"/>
    <cellStyle name="Note 10 3 3 10 2" xfId="18980"/>
    <cellStyle name="Note 10 3 3 10 2 2" xfId="43180"/>
    <cellStyle name="Note 10 3 3 10 3" xfId="31081"/>
    <cellStyle name="Note 10 3 3 11" xfId="7042"/>
    <cellStyle name="Note 10 3 3 11 2" xfId="31243"/>
    <cellStyle name="Note 10 3 3 12" xfId="25139"/>
    <cellStyle name="Note 10 3 3 2" xfId="805"/>
    <cellStyle name="Note 10 3 3 2 10" xfId="25323"/>
    <cellStyle name="Note 10 3 3 2 2" xfId="2375"/>
    <cellStyle name="Note 10 3 3 2 2 2" xfId="5025"/>
    <cellStyle name="Note 10 3 3 2 2 2 2" xfId="17126"/>
    <cellStyle name="Note 10 3 3 2 2 2 2 2" xfId="41326"/>
    <cellStyle name="Note 10 3 3 2 2 2 3" xfId="29226"/>
    <cellStyle name="Note 10 3 3 2 2 3" xfId="3750"/>
    <cellStyle name="Note 10 3 3 2 2 3 2" xfId="15852"/>
    <cellStyle name="Note 10 3 3 2 2 3 2 2" xfId="40052"/>
    <cellStyle name="Note 10 3 3 2 2 3 3" xfId="27952"/>
    <cellStyle name="Note 10 3 3 2 2 4" xfId="9001"/>
    <cellStyle name="Note 10 3 3 2 2 4 2" xfId="21035"/>
    <cellStyle name="Note 10 3 3 2 2 4 2 2" xfId="45235"/>
    <cellStyle name="Note 10 3 3 2 2 4 3" xfId="33202"/>
    <cellStyle name="Note 10 3 3 2 2 5" xfId="11077"/>
    <cellStyle name="Note 10 3 3 2 2 5 2" xfId="23020"/>
    <cellStyle name="Note 10 3 3 2 2 5 2 2" xfId="47220"/>
    <cellStyle name="Note 10 3 3 2 2 5 3" xfId="35278"/>
    <cellStyle name="Note 10 3 3 2 2 6" xfId="12865"/>
    <cellStyle name="Note 10 3 3 2 2 6 2" xfId="24587"/>
    <cellStyle name="Note 10 3 3 2 2 6 2 2" xfId="48787"/>
    <cellStyle name="Note 10 3 3 2 2 6 3" xfId="37066"/>
    <cellStyle name="Note 10 3 3 2 2 7" xfId="14432"/>
    <cellStyle name="Note 10 3 3 2 2 7 2" xfId="38633"/>
    <cellStyle name="Note 10 3 3 2 2 8" xfId="26657"/>
    <cellStyle name="Note 10 3 3 2 3" xfId="1789"/>
    <cellStyle name="Note 10 3 3 2 3 2" xfId="4450"/>
    <cellStyle name="Note 10 3 3 2 3 2 2" xfId="16551"/>
    <cellStyle name="Note 10 3 3 2 3 2 2 2" xfId="40751"/>
    <cellStyle name="Note 10 3 3 2 3 2 3" xfId="28651"/>
    <cellStyle name="Note 10 3 3 2 3 3" xfId="5765"/>
    <cellStyle name="Note 10 3 3 2 3 3 2" xfId="17866"/>
    <cellStyle name="Note 10 3 3 2 3 3 2 2" xfId="42066"/>
    <cellStyle name="Note 10 3 3 2 3 3 3" xfId="29966"/>
    <cellStyle name="Note 10 3 3 2 3 4" xfId="8415"/>
    <cellStyle name="Note 10 3 3 2 3 4 2" xfId="20451"/>
    <cellStyle name="Note 10 3 3 2 3 4 2 2" xfId="44651"/>
    <cellStyle name="Note 10 3 3 2 3 4 3" xfId="32616"/>
    <cellStyle name="Note 10 3 3 2 3 5" xfId="10505"/>
    <cellStyle name="Note 10 3 3 2 3 5 2" xfId="22468"/>
    <cellStyle name="Note 10 3 3 2 3 5 2 2" xfId="46668"/>
    <cellStyle name="Note 10 3 3 2 3 5 3" xfId="34706"/>
    <cellStyle name="Note 10 3 3 2 3 6" xfId="12313"/>
    <cellStyle name="Note 10 3 3 2 3 6 2" xfId="24060"/>
    <cellStyle name="Note 10 3 3 2 3 6 2 2" xfId="48260"/>
    <cellStyle name="Note 10 3 3 2 3 6 3" xfId="36514"/>
    <cellStyle name="Note 10 3 3 2 3 7" xfId="13905"/>
    <cellStyle name="Note 10 3 3 2 3 7 2" xfId="38106"/>
    <cellStyle name="Note 10 3 3 2 3 8" xfId="26074"/>
    <cellStyle name="Note 10 3 3 2 4" xfId="3536"/>
    <cellStyle name="Note 10 3 3 2 4 2" xfId="15638"/>
    <cellStyle name="Note 10 3 3 2 4 2 2" xfId="39838"/>
    <cellStyle name="Note 10 3 3 2 4 3" xfId="27738"/>
    <cellStyle name="Note 10 3 3 2 5" xfId="6330"/>
    <cellStyle name="Note 10 3 3 2 5 2" xfId="18431"/>
    <cellStyle name="Note 10 3 3 2 5 2 2" xfId="42631"/>
    <cellStyle name="Note 10 3 3 2 5 3" xfId="30531"/>
    <cellStyle name="Note 10 3 3 2 6" xfId="7441"/>
    <cellStyle name="Note 10 3 3 2 6 2" xfId="19502"/>
    <cellStyle name="Note 10 3 3 2 6 2 2" xfId="43702"/>
    <cellStyle name="Note 10 3 3 2 6 3" xfId="31642"/>
    <cellStyle name="Note 10 3 3 2 7" xfId="9557"/>
    <cellStyle name="Note 10 3 3 2 7 2" xfId="21591"/>
    <cellStyle name="Note 10 3 3 2 7 2 2" xfId="45791"/>
    <cellStyle name="Note 10 3 3 2 7 3" xfId="33758"/>
    <cellStyle name="Note 10 3 3 2 8" xfId="10040"/>
    <cellStyle name="Note 10 3 3 2 8 2" xfId="22074"/>
    <cellStyle name="Note 10 3 3 2 8 2 2" xfId="46274"/>
    <cellStyle name="Note 10 3 3 2 8 3" xfId="34241"/>
    <cellStyle name="Note 10 3 3 2 9" xfId="11919"/>
    <cellStyle name="Note 10 3 3 2 9 2" xfId="36120"/>
    <cellStyle name="Note 10 3 3 3" xfId="922"/>
    <cellStyle name="Note 10 3 3 3 10" xfId="25440"/>
    <cellStyle name="Note 10 3 3 3 2" xfId="2492"/>
    <cellStyle name="Note 10 3 3 3 2 2" xfId="5141"/>
    <cellStyle name="Note 10 3 3 3 2 2 2" xfId="17242"/>
    <cellStyle name="Note 10 3 3 3 2 2 2 2" xfId="41442"/>
    <cellStyle name="Note 10 3 3 3 2 2 3" xfId="29342"/>
    <cellStyle name="Note 10 3 3 3 2 3" xfId="4039"/>
    <cellStyle name="Note 10 3 3 3 2 3 2" xfId="16141"/>
    <cellStyle name="Note 10 3 3 3 2 3 2 2" xfId="40341"/>
    <cellStyle name="Note 10 3 3 3 2 3 3" xfId="28241"/>
    <cellStyle name="Note 10 3 3 3 2 4" xfId="9118"/>
    <cellStyle name="Note 10 3 3 3 2 4 2" xfId="21152"/>
    <cellStyle name="Note 10 3 3 3 2 4 2 2" xfId="45352"/>
    <cellStyle name="Note 10 3 3 3 2 4 3" xfId="33319"/>
    <cellStyle name="Note 10 3 3 3 2 5" xfId="11194"/>
    <cellStyle name="Note 10 3 3 3 2 5 2" xfId="23137"/>
    <cellStyle name="Note 10 3 3 3 2 5 2 2" xfId="47337"/>
    <cellStyle name="Note 10 3 3 3 2 5 3" xfId="35395"/>
    <cellStyle name="Note 10 3 3 3 2 6" xfId="12982"/>
    <cellStyle name="Note 10 3 3 3 2 6 2" xfId="24704"/>
    <cellStyle name="Note 10 3 3 3 2 6 2 2" xfId="48904"/>
    <cellStyle name="Note 10 3 3 3 2 6 3" xfId="37183"/>
    <cellStyle name="Note 10 3 3 3 2 7" xfId="14549"/>
    <cellStyle name="Note 10 3 3 3 2 7 2" xfId="38750"/>
    <cellStyle name="Note 10 3 3 3 2 8" xfId="26774"/>
    <cellStyle name="Note 10 3 3 3 3" xfId="1906"/>
    <cellStyle name="Note 10 3 3 3 3 2" xfId="4565"/>
    <cellStyle name="Note 10 3 3 3 3 2 2" xfId="16666"/>
    <cellStyle name="Note 10 3 3 3 3 2 2 2" xfId="40866"/>
    <cellStyle name="Note 10 3 3 3 3 2 3" xfId="28766"/>
    <cellStyle name="Note 10 3 3 3 3 3" xfId="2981"/>
    <cellStyle name="Note 10 3 3 3 3 3 2" xfId="15084"/>
    <cellStyle name="Note 10 3 3 3 3 3 2 2" xfId="39284"/>
    <cellStyle name="Note 10 3 3 3 3 3 3" xfId="27184"/>
    <cellStyle name="Note 10 3 3 3 3 4" xfId="8532"/>
    <cellStyle name="Note 10 3 3 3 3 4 2" xfId="20568"/>
    <cellStyle name="Note 10 3 3 3 3 4 2 2" xfId="44768"/>
    <cellStyle name="Note 10 3 3 3 3 4 3" xfId="32733"/>
    <cellStyle name="Note 10 3 3 3 3 5" xfId="10622"/>
    <cellStyle name="Note 10 3 3 3 3 5 2" xfId="22585"/>
    <cellStyle name="Note 10 3 3 3 3 5 2 2" xfId="46785"/>
    <cellStyle name="Note 10 3 3 3 3 5 3" xfId="34823"/>
    <cellStyle name="Note 10 3 3 3 3 6" xfId="12430"/>
    <cellStyle name="Note 10 3 3 3 3 6 2" xfId="24177"/>
    <cellStyle name="Note 10 3 3 3 3 6 2 2" xfId="48377"/>
    <cellStyle name="Note 10 3 3 3 3 6 3" xfId="36631"/>
    <cellStyle name="Note 10 3 3 3 3 7" xfId="14022"/>
    <cellStyle name="Note 10 3 3 3 3 7 2" xfId="38223"/>
    <cellStyle name="Note 10 3 3 3 3 8" xfId="26191"/>
    <cellStyle name="Note 10 3 3 3 4" xfId="3650"/>
    <cellStyle name="Note 10 3 3 3 4 2" xfId="15752"/>
    <cellStyle name="Note 10 3 3 3 4 2 2" xfId="39952"/>
    <cellStyle name="Note 10 3 3 3 4 3" xfId="27852"/>
    <cellStyle name="Note 10 3 3 3 5" xfId="4135"/>
    <cellStyle name="Note 10 3 3 3 5 2" xfId="16237"/>
    <cellStyle name="Note 10 3 3 3 5 2 2" xfId="40437"/>
    <cellStyle name="Note 10 3 3 3 5 3" xfId="28337"/>
    <cellStyle name="Note 10 3 3 3 6" xfId="7558"/>
    <cellStyle name="Note 10 3 3 3 6 2" xfId="19619"/>
    <cellStyle name="Note 10 3 3 3 6 2 2" xfId="43819"/>
    <cellStyle name="Note 10 3 3 3 6 3" xfId="31759"/>
    <cellStyle name="Note 10 3 3 3 7" xfId="9674"/>
    <cellStyle name="Note 10 3 3 3 7 2" xfId="21708"/>
    <cellStyle name="Note 10 3 3 3 7 2 2" xfId="45908"/>
    <cellStyle name="Note 10 3 3 3 7 3" xfId="33875"/>
    <cellStyle name="Note 10 3 3 3 8" xfId="11553"/>
    <cellStyle name="Note 10 3 3 3 8 2" xfId="23482"/>
    <cellStyle name="Note 10 3 3 3 8 2 2" xfId="47682"/>
    <cellStyle name="Note 10 3 3 3 8 3" xfId="35754"/>
    <cellStyle name="Note 10 3 3 3 9" xfId="13327"/>
    <cellStyle name="Note 10 3 3 3 9 2" xfId="37528"/>
    <cellStyle name="Note 10 3 3 4" xfId="1145"/>
    <cellStyle name="Note 10 3 3 4 10" xfId="25663"/>
    <cellStyle name="Note 10 3 3 4 2" xfId="2703"/>
    <cellStyle name="Note 10 3 3 4 2 2" xfId="5349"/>
    <cellStyle name="Note 10 3 3 4 2 2 2" xfId="17450"/>
    <cellStyle name="Note 10 3 3 4 2 2 2 2" xfId="41650"/>
    <cellStyle name="Note 10 3 3 4 2 2 3" xfId="29550"/>
    <cellStyle name="Note 10 3 3 4 2 3" xfId="5812"/>
    <cellStyle name="Note 10 3 3 4 2 3 2" xfId="17913"/>
    <cellStyle name="Note 10 3 3 4 2 3 2 2" xfId="42113"/>
    <cellStyle name="Note 10 3 3 4 2 3 3" xfId="30013"/>
    <cellStyle name="Note 10 3 3 4 2 4" xfId="9329"/>
    <cellStyle name="Note 10 3 3 4 2 4 2" xfId="21363"/>
    <cellStyle name="Note 10 3 3 4 2 4 2 2" xfId="45563"/>
    <cellStyle name="Note 10 3 3 4 2 4 3" xfId="33530"/>
    <cellStyle name="Note 10 3 3 4 2 5" xfId="11405"/>
    <cellStyle name="Note 10 3 3 4 2 5 2" xfId="23348"/>
    <cellStyle name="Note 10 3 3 4 2 5 2 2" xfId="47548"/>
    <cellStyle name="Note 10 3 3 4 2 5 3" xfId="35606"/>
    <cellStyle name="Note 10 3 3 4 2 6" xfId="13193"/>
    <cellStyle name="Note 10 3 3 4 2 6 2" xfId="24915"/>
    <cellStyle name="Note 10 3 3 4 2 6 2 2" xfId="49115"/>
    <cellStyle name="Note 10 3 3 4 2 6 3" xfId="37394"/>
    <cellStyle name="Note 10 3 3 4 2 7" xfId="14760"/>
    <cellStyle name="Note 10 3 3 4 2 7 2" xfId="38961"/>
    <cellStyle name="Note 10 3 3 4 2 8" xfId="26985"/>
    <cellStyle name="Note 10 3 3 4 3" xfId="2117"/>
    <cellStyle name="Note 10 3 3 4 3 2" xfId="4774"/>
    <cellStyle name="Note 10 3 3 4 3 2 2" xfId="16875"/>
    <cellStyle name="Note 10 3 3 4 3 2 2 2" xfId="41075"/>
    <cellStyle name="Note 10 3 3 4 3 2 3" xfId="28975"/>
    <cellStyle name="Note 10 3 3 4 3 3" xfId="6434"/>
    <cellStyle name="Note 10 3 3 4 3 3 2" xfId="18535"/>
    <cellStyle name="Note 10 3 3 4 3 3 2 2" xfId="42735"/>
    <cellStyle name="Note 10 3 3 4 3 3 3" xfId="30635"/>
    <cellStyle name="Note 10 3 3 4 3 4" xfId="8743"/>
    <cellStyle name="Note 10 3 3 4 3 4 2" xfId="20779"/>
    <cellStyle name="Note 10 3 3 4 3 4 2 2" xfId="44979"/>
    <cellStyle name="Note 10 3 3 4 3 4 3" xfId="32944"/>
    <cellStyle name="Note 10 3 3 4 3 5" xfId="10833"/>
    <cellStyle name="Note 10 3 3 4 3 5 2" xfId="22796"/>
    <cellStyle name="Note 10 3 3 4 3 5 2 2" xfId="46996"/>
    <cellStyle name="Note 10 3 3 4 3 5 3" xfId="35034"/>
    <cellStyle name="Note 10 3 3 4 3 6" xfId="12641"/>
    <cellStyle name="Note 10 3 3 4 3 6 2" xfId="24388"/>
    <cellStyle name="Note 10 3 3 4 3 6 2 2" xfId="48588"/>
    <cellStyle name="Note 10 3 3 4 3 6 3" xfId="36842"/>
    <cellStyle name="Note 10 3 3 4 3 7" xfId="14233"/>
    <cellStyle name="Note 10 3 3 4 3 7 2" xfId="38434"/>
    <cellStyle name="Note 10 3 3 4 3 8" xfId="26402"/>
    <cellStyle name="Note 10 3 3 4 4" xfId="3870"/>
    <cellStyle name="Note 10 3 3 4 4 2" xfId="15972"/>
    <cellStyle name="Note 10 3 3 4 4 2 2" xfId="40172"/>
    <cellStyle name="Note 10 3 3 4 4 3" xfId="28072"/>
    <cellStyle name="Note 10 3 3 4 5" xfId="6034"/>
    <cellStyle name="Note 10 3 3 4 5 2" xfId="18135"/>
    <cellStyle name="Note 10 3 3 4 5 2 2" xfId="42335"/>
    <cellStyle name="Note 10 3 3 4 5 3" xfId="30235"/>
    <cellStyle name="Note 10 3 3 4 6" xfId="7781"/>
    <cellStyle name="Note 10 3 3 4 6 2" xfId="19842"/>
    <cellStyle name="Note 10 3 3 4 6 2 2" xfId="44042"/>
    <cellStyle name="Note 10 3 3 4 6 3" xfId="31982"/>
    <cellStyle name="Note 10 3 3 4 7" xfId="9897"/>
    <cellStyle name="Note 10 3 3 4 7 2" xfId="21931"/>
    <cellStyle name="Note 10 3 3 4 7 2 2" xfId="46131"/>
    <cellStyle name="Note 10 3 3 4 7 3" xfId="34098"/>
    <cellStyle name="Note 10 3 3 4 8" xfId="11776"/>
    <cellStyle name="Note 10 3 3 4 8 2" xfId="23705"/>
    <cellStyle name="Note 10 3 3 4 8 2 2" xfId="47905"/>
    <cellStyle name="Note 10 3 3 4 8 3" xfId="35977"/>
    <cellStyle name="Note 10 3 3 4 9" xfId="13550"/>
    <cellStyle name="Note 10 3 3 4 9 2" xfId="37751"/>
    <cellStyle name="Note 10 3 3 5" xfId="1269"/>
    <cellStyle name="Note 10 3 3 5 2" xfId="3994"/>
    <cellStyle name="Note 10 3 3 5 2 2" xfId="16096"/>
    <cellStyle name="Note 10 3 3 5 2 2 2" xfId="40296"/>
    <cellStyle name="Note 10 3 3 5 2 3" xfId="28196"/>
    <cellStyle name="Note 10 3 3 5 3" xfId="6716"/>
    <cellStyle name="Note 10 3 3 5 3 2" xfId="18817"/>
    <cellStyle name="Note 10 3 3 5 3 2 2" xfId="43017"/>
    <cellStyle name="Note 10 3 3 5 3 3" xfId="30917"/>
    <cellStyle name="Note 10 3 3 5 4" xfId="7905"/>
    <cellStyle name="Note 10 3 3 5 4 2" xfId="19966"/>
    <cellStyle name="Note 10 3 3 5 4 2 2" xfId="44166"/>
    <cellStyle name="Note 10 3 3 5 4 3" xfId="32106"/>
    <cellStyle name="Note 10 3 3 5 5" xfId="10021"/>
    <cellStyle name="Note 10 3 3 5 5 2" xfId="22055"/>
    <cellStyle name="Note 10 3 3 5 5 2 2" xfId="46255"/>
    <cellStyle name="Note 10 3 3 5 5 3" xfId="34222"/>
    <cellStyle name="Note 10 3 3 5 6" xfId="11900"/>
    <cellStyle name="Note 10 3 3 5 6 2" xfId="23829"/>
    <cellStyle name="Note 10 3 3 5 6 2 2" xfId="48029"/>
    <cellStyle name="Note 10 3 3 5 6 3" xfId="36101"/>
    <cellStyle name="Note 10 3 3 5 7" xfId="13674"/>
    <cellStyle name="Note 10 3 3 5 7 2" xfId="37875"/>
    <cellStyle name="Note 10 3 3 5 8" xfId="25787"/>
    <cellStyle name="Note 10 3 3 6" xfId="3355"/>
    <cellStyle name="Note 10 3 3 6 2" xfId="15457"/>
    <cellStyle name="Note 10 3 3 6 2 2" xfId="39657"/>
    <cellStyle name="Note 10 3 3 6 3" xfId="27557"/>
    <cellStyle name="Note 10 3 3 7" xfId="6093"/>
    <cellStyle name="Note 10 3 3 7 2" xfId="18194"/>
    <cellStyle name="Note 10 3 3 7 2 2" xfId="42394"/>
    <cellStyle name="Note 10 3 3 7 3" xfId="30294"/>
    <cellStyle name="Note 10 3 3 8" xfId="7257"/>
    <cellStyle name="Note 10 3 3 8 2" xfId="19318"/>
    <cellStyle name="Note 10 3 3 8 2 2" xfId="43518"/>
    <cellStyle name="Note 10 3 3 8 3" xfId="31458"/>
    <cellStyle name="Note 10 3 3 9" xfId="6836"/>
    <cellStyle name="Note 10 3 3 9 2" xfId="18937"/>
    <cellStyle name="Note 10 3 3 9 2 2" xfId="43137"/>
    <cellStyle name="Note 10 3 3 9 3" xfId="31037"/>
    <cellStyle name="Note 10 3 4" xfId="721"/>
    <cellStyle name="Note 10 3 4 10" xfId="25239"/>
    <cellStyle name="Note 10 3 4 2" xfId="2291"/>
    <cellStyle name="Note 10 3 4 2 2" xfId="4943"/>
    <cellStyle name="Note 10 3 4 2 2 2" xfId="17044"/>
    <cellStyle name="Note 10 3 4 2 2 2 2" xfId="41244"/>
    <cellStyle name="Note 10 3 4 2 2 3" xfId="29144"/>
    <cellStyle name="Note 10 3 4 2 3" xfId="5924"/>
    <cellStyle name="Note 10 3 4 2 3 2" xfId="18025"/>
    <cellStyle name="Note 10 3 4 2 3 2 2" xfId="42225"/>
    <cellStyle name="Note 10 3 4 2 3 3" xfId="30125"/>
    <cellStyle name="Note 10 3 4 2 4" xfId="8917"/>
    <cellStyle name="Note 10 3 4 2 4 2" xfId="20951"/>
    <cellStyle name="Note 10 3 4 2 4 2 2" xfId="45151"/>
    <cellStyle name="Note 10 3 4 2 4 3" xfId="33118"/>
    <cellStyle name="Note 10 3 4 2 5" xfId="10993"/>
    <cellStyle name="Note 10 3 4 2 5 2" xfId="22936"/>
    <cellStyle name="Note 10 3 4 2 5 2 2" xfId="47136"/>
    <cellStyle name="Note 10 3 4 2 5 3" xfId="35194"/>
    <cellStyle name="Note 10 3 4 2 6" xfId="12781"/>
    <cellStyle name="Note 10 3 4 2 6 2" xfId="24503"/>
    <cellStyle name="Note 10 3 4 2 6 2 2" xfId="48703"/>
    <cellStyle name="Note 10 3 4 2 6 3" xfId="36982"/>
    <cellStyle name="Note 10 3 4 2 7" xfId="14348"/>
    <cellStyle name="Note 10 3 4 2 7 2" xfId="38549"/>
    <cellStyle name="Note 10 3 4 2 8" xfId="26573"/>
    <cellStyle name="Note 10 3 4 3" xfId="1705"/>
    <cellStyle name="Note 10 3 4 3 2" xfId="4367"/>
    <cellStyle name="Note 10 3 4 3 2 2" xfId="16468"/>
    <cellStyle name="Note 10 3 4 3 2 2 2" xfId="40668"/>
    <cellStyle name="Note 10 3 4 3 2 3" xfId="28568"/>
    <cellStyle name="Note 10 3 4 3 3" xfId="6514"/>
    <cellStyle name="Note 10 3 4 3 3 2" xfId="18615"/>
    <cellStyle name="Note 10 3 4 3 3 2 2" xfId="42815"/>
    <cellStyle name="Note 10 3 4 3 3 3" xfId="30715"/>
    <cellStyle name="Note 10 3 4 3 4" xfId="8331"/>
    <cellStyle name="Note 10 3 4 3 4 2" xfId="20367"/>
    <cellStyle name="Note 10 3 4 3 4 2 2" xfId="44567"/>
    <cellStyle name="Note 10 3 4 3 4 3" xfId="32532"/>
    <cellStyle name="Note 10 3 4 3 5" xfId="10421"/>
    <cellStyle name="Note 10 3 4 3 5 2" xfId="22384"/>
    <cellStyle name="Note 10 3 4 3 5 2 2" xfId="46584"/>
    <cellStyle name="Note 10 3 4 3 5 3" xfId="34622"/>
    <cellStyle name="Note 10 3 4 3 6" xfId="12229"/>
    <cellStyle name="Note 10 3 4 3 6 2" xfId="23976"/>
    <cellStyle name="Note 10 3 4 3 6 2 2" xfId="48176"/>
    <cellStyle name="Note 10 3 4 3 6 3" xfId="36430"/>
    <cellStyle name="Note 10 3 4 3 7" xfId="13821"/>
    <cellStyle name="Note 10 3 4 3 7 2" xfId="38022"/>
    <cellStyle name="Note 10 3 4 3 8" xfId="25990"/>
    <cellStyle name="Note 10 3 4 4" xfId="3454"/>
    <cellStyle name="Note 10 3 4 4 2" xfId="15556"/>
    <cellStyle name="Note 10 3 4 4 2 2" xfId="39756"/>
    <cellStyle name="Note 10 3 4 4 3" xfId="27656"/>
    <cellStyle name="Note 10 3 4 5" xfId="5620"/>
    <cellStyle name="Note 10 3 4 5 2" xfId="17721"/>
    <cellStyle name="Note 10 3 4 5 2 2" xfId="41921"/>
    <cellStyle name="Note 10 3 4 5 3" xfId="29821"/>
    <cellStyle name="Note 10 3 4 6" xfId="7357"/>
    <cellStyle name="Note 10 3 4 6 2" xfId="19418"/>
    <cellStyle name="Note 10 3 4 6 2 2" xfId="43618"/>
    <cellStyle name="Note 10 3 4 6 3" xfId="31558"/>
    <cellStyle name="Note 10 3 4 7" xfId="9473"/>
    <cellStyle name="Note 10 3 4 7 2" xfId="21507"/>
    <cellStyle name="Note 10 3 4 7 2 2" xfId="45707"/>
    <cellStyle name="Note 10 3 4 7 3" xfId="33674"/>
    <cellStyle name="Note 10 3 4 8" xfId="6974"/>
    <cellStyle name="Note 10 3 4 8 2" xfId="19058"/>
    <cellStyle name="Note 10 3 4 8 2 2" xfId="43258"/>
    <cellStyle name="Note 10 3 4 8 3" xfId="31175"/>
    <cellStyle name="Note 10 3 4 9" xfId="6908"/>
    <cellStyle name="Note 10 3 4 9 2" xfId="31109"/>
    <cellStyle name="Note 10 3 5" xfId="1003"/>
    <cellStyle name="Note 10 3 5 10" xfId="25521"/>
    <cellStyle name="Note 10 3 5 2" xfId="2561"/>
    <cellStyle name="Note 10 3 5 2 2" xfId="5210"/>
    <cellStyle name="Note 10 3 5 2 2 2" xfId="17311"/>
    <cellStyle name="Note 10 3 5 2 2 2 2" xfId="41511"/>
    <cellStyle name="Note 10 3 5 2 2 3" xfId="29411"/>
    <cellStyle name="Note 10 3 5 2 3" xfId="5653"/>
    <cellStyle name="Note 10 3 5 2 3 2" xfId="17754"/>
    <cellStyle name="Note 10 3 5 2 3 2 2" xfId="41954"/>
    <cellStyle name="Note 10 3 5 2 3 3" xfId="29854"/>
    <cellStyle name="Note 10 3 5 2 4" xfId="9187"/>
    <cellStyle name="Note 10 3 5 2 4 2" xfId="21221"/>
    <cellStyle name="Note 10 3 5 2 4 2 2" xfId="45421"/>
    <cellStyle name="Note 10 3 5 2 4 3" xfId="33388"/>
    <cellStyle name="Note 10 3 5 2 5" xfId="11263"/>
    <cellStyle name="Note 10 3 5 2 5 2" xfId="23206"/>
    <cellStyle name="Note 10 3 5 2 5 2 2" xfId="47406"/>
    <cellStyle name="Note 10 3 5 2 5 3" xfId="35464"/>
    <cellStyle name="Note 10 3 5 2 6" xfId="13051"/>
    <cellStyle name="Note 10 3 5 2 6 2" xfId="24773"/>
    <cellStyle name="Note 10 3 5 2 6 2 2" xfId="48973"/>
    <cellStyle name="Note 10 3 5 2 6 3" xfId="37252"/>
    <cellStyle name="Note 10 3 5 2 7" xfId="14618"/>
    <cellStyle name="Note 10 3 5 2 7 2" xfId="38819"/>
    <cellStyle name="Note 10 3 5 2 8" xfId="26843"/>
    <cellStyle name="Note 10 3 5 3" xfId="1975"/>
    <cellStyle name="Note 10 3 5 3 2" xfId="4634"/>
    <cellStyle name="Note 10 3 5 3 2 2" xfId="16735"/>
    <cellStyle name="Note 10 3 5 3 2 2 2" xfId="40935"/>
    <cellStyle name="Note 10 3 5 3 2 3" xfId="28835"/>
    <cellStyle name="Note 10 3 5 3 3" xfId="4861"/>
    <cellStyle name="Note 10 3 5 3 3 2" xfId="16962"/>
    <cellStyle name="Note 10 3 5 3 3 2 2" xfId="41162"/>
    <cellStyle name="Note 10 3 5 3 3 3" xfId="29062"/>
    <cellStyle name="Note 10 3 5 3 4" xfId="8601"/>
    <cellStyle name="Note 10 3 5 3 4 2" xfId="20637"/>
    <cellStyle name="Note 10 3 5 3 4 2 2" xfId="44837"/>
    <cellStyle name="Note 10 3 5 3 4 3" xfId="32802"/>
    <cellStyle name="Note 10 3 5 3 5" xfId="10691"/>
    <cellStyle name="Note 10 3 5 3 5 2" xfId="22654"/>
    <cellStyle name="Note 10 3 5 3 5 2 2" xfId="46854"/>
    <cellStyle name="Note 10 3 5 3 5 3" xfId="34892"/>
    <cellStyle name="Note 10 3 5 3 6" xfId="12499"/>
    <cellStyle name="Note 10 3 5 3 6 2" xfId="24246"/>
    <cellStyle name="Note 10 3 5 3 6 2 2" xfId="48446"/>
    <cellStyle name="Note 10 3 5 3 6 3" xfId="36700"/>
    <cellStyle name="Note 10 3 5 3 7" xfId="14091"/>
    <cellStyle name="Note 10 3 5 3 7 2" xfId="38292"/>
    <cellStyle name="Note 10 3 5 3 8" xfId="26260"/>
    <cellStyle name="Note 10 3 5 4" xfId="3730"/>
    <cellStyle name="Note 10 3 5 4 2" xfId="15832"/>
    <cellStyle name="Note 10 3 5 4 2 2" xfId="40032"/>
    <cellStyle name="Note 10 3 5 4 3" xfId="27932"/>
    <cellStyle name="Note 10 3 5 5" xfId="5983"/>
    <cellStyle name="Note 10 3 5 5 2" xfId="18084"/>
    <cellStyle name="Note 10 3 5 5 2 2" xfId="42284"/>
    <cellStyle name="Note 10 3 5 5 3" xfId="30184"/>
    <cellStyle name="Note 10 3 5 6" xfId="7639"/>
    <cellStyle name="Note 10 3 5 6 2" xfId="19700"/>
    <cellStyle name="Note 10 3 5 6 2 2" xfId="43900"/>
    <cellStyle name="Note 10 3 5 6 3" xfId="31840"/>
    <cellStyle name="Note 10 3 5 7" xfId="9755"/>
    <cellStyle name="Note 10 3 5 7 2" xfId="21789"/>
    <cellStyle name="Note 10 3 5 7 2 2" xfId="45989"/>
    <cellStyle name="Note 10 3 5 7 3" xfId="33956"/>
    <cellStyle name="Note 10 3 5 8" xfId="11634"/>
    <cellStyle name="Note 10 3 5 8 2" xfId="23563"/>
    <cellStyle name="Note 10 3 5 8 2 2" xfId="47763"/>
    <cellStyle name="Note 10 3 5 8 3" xfId="35835"/>
    <cellStyle name="Note 10 3 5 9" xfId="13408"/>
    <cellStyle name="Note 10 3 5 9 2" xfId="37609"/>
    <cellStyle name="Note 10 3 6" xfId="3216"/>
    <cellStyle name="Note 10 3 6 2" xfId="15318"/>
    <cellStyle name="Note 10 3 6 2 2" xfId="39518"/>
    <cellStyle name="Note 10 3 6 3" xfId="27418"/>
    <cellStyle name="Note 10 3 7" xfId="6669"/>
    <cellStyle name="Note 10 3 7 2" xfId="18770"/>
    <cellStyle name="Note 10 3 7 2 2" xfId="42970"/>
    <cellStyle name="Note 10 3 7 3" xfId="30870"/>
    <cellStyle name="Note 10 3 8" xfId="7115"/>
    <cellStyle name="Note 10 3 8 2" xfId="19176"/>
    <cellStyle name="Note 10 3 8 2 2" xfId="43376"/>
    <cellStyle name="Note 10 3 8 3" xfId="31316"/>
    <cellStyle name="Note 10 3 9" xfId="6871"/>
    <cellStyle name="Note 10 3 9 2" xfId="18972"/>
    <cellStyle name="Note 10 3 9 2 2" xfId="43172"/>
    <cellStyle name="Note 10 3 9 3" xfId="31072"/>
    <cellStyle name="Note 10 4" xfId="502"/>
    <cellStyle name="Note 10 4 10" xfId="25020"/>
    <cellStyle name="Note 10 4 2" xfId="601"/>
    <cellStyle name="Note 10 4 2 10" xfId="10880"/>
    <cellStyle name="Note 10 4 2 10 2" xfId="22828"/>
    <cellStyle name="Note 10 4 2 10 2 2" xfId="47028"/>
    <cellStyle name="Note 10 4 2 10 3" xfId="35081"/>
    <cellStyle name="Note 10 4 2 11" xfId="12673"/>
    <cellStyle name="Note 10 4 2 11 2" xfId="36874"/>
    <cellStyle name="Note 10 4 2 12" xfId="25119"/>
    <cellStyle name="Note 10 4 2 2" xfId="792"/>
    <cellStyle name="Note 10 4 2 2 10" xfId="25310"/>
    <cellStyle name="Note 10 4 2 2 2" xfId="2362"/>
    <cellStyle name="Note 10 4 2 2 2 2" xfId="5012"/>
    <cellStyle name="Note 10 4 2 2 2 2 2" xfId="17113"/>
    <cellStyle name="Note 10 4 2 2 2 2 2 2" xfId="41313"/>
    <cellStyle name="Note 10 4 2 2 2 2 3" xfId="29213"/>
    <cellStyle name="Note 10 4 2 2 2 3" xfId="4752"/>
    <cellStyle name="Note 10 4 2 2 2 3 2" xfId="16853"/>
    <cellStyle name="Note 10 4 2 2 2 3 2 2" xfId="41053"/>
    <cellStyle name="Note 10 4 2 2 2 3 3" xfId="28953"/>
    <cellStyle name="Note 10 4 2 2 2 4" xfId="8988"/>
    <cellStyle name="Note 10 4 2 2 2 4 2" xfId="21022"/>
    <cellStyle name="Note 10 4 2 2 2 4 2 2" xfId="45222"/>
    <cellStyle name="Note 10 4 2 2 2 4 3" xfId="33189"/>
    <cellStyle name="Note 10 4 2 2 2 5" xfId="11064"/>
    <cellStyle name="Note 10 4 2 2 2 5 2" xfId="23007"/>
    <cellStyle name="Note 10 4 2 2 2 5 2 2" xfId="47207"/>
    <cellStyle name="Note 10 4 2 2 2 5 3" xfId="35265"/>
    <cellStyle name="Note 10 4 2 2 2 6" xfId="12852"/>
    <cellStyle name="Note 10 4 2 2 2 6 2" xfId="24574"/>
    <cellStyle name="Note 10 4 2 2 2 6 2 2" xfId="48774"/>
    <cellStyle name="Note 10 4 2 2 2 6 3" xfId="37053"/>
    <cellStyle name="Note 10 4 2 2 2 7" xfId="14419"/>
    <cellStyle name="Note 10 4 2 2 2 7 2" xfId="38620"/>
    <cellStyle name="Note 10 4 2 2 2 8" xfId="26644"/>
    <cellStyle name="Note 10 4 2 2 3" xfId="1776"/>
    <cellStyle name="Note 10 4 2 2 3 2" xfId="4437"/>
    <cellStyle name="Note 10 4 2 2 3 2 2" xfId="16538"/>
    <cellStyle name="Note 10 4 2 2 3 2 2 2" xfId="40738"/>
    <cellStyle name="Note 10 4 2 2 3 2 3" xfId="28638"/>
    <cellStyle name="Note 10 4 2 2 3 3" xfId="4087"/>
    <cellStyle name="Note 10 4 2 2 3 3 2" xfId="16189"/>
    <cellStyle name="Note 10 4 2 2 3 3 2 2" xfId="40389"/>
    <cellStyle name="Note 10 4 2 2 3 3 3" xfId="28289"/>
    <cellStyle name="Note 10 4 2 2 3 4" xfId="8402"/>
    <cellStyle name="Note 10 4 2 2 3 4 2" xfId="20438"/>
    <cellStyle name="Note 10 4 2 2 3 4 2 2" xfId="44638"/>
    <cellStyle name="Note 10 4 2 2 3 4 3" xfId="32603"/>
    <cellStyle name="Note 10 4 2 2 3 5" xfId="10492"/>
    <cellStyle name="Note 10 4 2 2 3 5 2" xfId="22455"/>
    <cellStyle name="Note 10 4 2 2 3 5 2 2" xfId="46655"/>
    <cellStyle name="Note 10 4 2 2 3 5 3" xfId="34693"/>
    <cellStyle name="Note 10 4 2 2 3 6" xfId="12300"/>
    <cellStyle name="Note 10 4 2 2 3 6 2" xfId="24047"/>
    <cellStyle name="Note 10 4 2 2 3 6 2 2" xfId="48247"/>
    <cellStyle name="Note 10 4 2 2 3 6 3" xfId="36501"/>
    <cellStyle name="Note 10 4 2 2 3 7" xfId="13892"/>
    <cellStyle name="Note 10 4 2 2 3 7 2" xfId="38093"/>
    <cellStyle name="Note 10 4 2 2 3 8" xfId="26061"/>
    <cellStyle name="Note 10 4 2 2 4" xfId="3523"/>
    <cellStyle name="Note 10 4 2 2 4 2" xfId="15625"/>
    <cellStyle name="Note 10 4 2 2 4 2 2" xfId="39825"/>
    <cellStyle name="Note 10 4 2 2 4 3" xfId="27725"/>
    <cellStyle name="Note 10 4 2 2 5" xfId="5448"/>
    <cellStyle name="Note 10 4 2 2 5 2" xfId="17549"/>
    <cellStyle name="Note 10 4 2 2 5 2 2" xfId="41749"/>
    <cellStyle name="Note 10 4 2 2 5 3" xfId="29649"/>
    <cellStyle name="Note 10 4 2 2 6" xfId="7428"/>
    <cellStyle name="Note 10 4 2 2 6 2" xfId="19489"/>
    <cellStyle name="Note 10 4 2 2 6 2 2" xfId="43689"/>
    <cellStyle name="Note 10 4 2 2 6 3" xfId="31629"/>
    <cellStyle name="Note 10 4 2 2 7" xfId="9544"/>
    <cellStyle name="Note 10 4 2 2 7 2" xfId="21578"/>
    <cellStyle name="Note 10 4 2 2 7 2 2" xfId="45778"/>
    <cellStyle name="Note 10 4 2 2 7 3" xfId="33745"/>
    <cellStyle name="Note 10 4 2 2 8" xfId="10044"/>
    <cellStyle name="Note 10 4 2 2 8 2" xfId="22078"/>
    <cellStyle name="Note 10 4 2 2 8 2 2" xfId="46278"/>
    <cellStyle name="Note 10 4 2 2 8 3" xfId="34245"/>
    <cellStyle name="Note 10 4 2 2 9" xfId="11923"/>
    <cellStyle name="Note 10 4 2 2 9 2" xfId="36124"/>
    <cellStyle name="Note 10 4 2 3" xfId="902"/>
    <cellStyle name="Note 10 4 2 3 10" xfId="25420"/>
    <cellStyle name="Note 10 4 2 3 2" xfId="2472"/>
    <cellStyle name="Note 10 4 2 3 2 2" xfId="5122"/>
    <cellStyle name="Note 10 4 2 3 2 2 2" xfId="17223"/>
    <cellStyle name="Note 10 4 2 3 2 2 2 2" xfId="41423"/>
    <cellStyle name="Note 10 4 2 3 2 2 3" xfId="29323"/>
    <cellStyle name="Note 10 4 2 3 2 3" xfId="6683"/>
    <cellStyle name="Note 10 4 2 3 2 3 2" xfId="18784"/>
    <cellStyle name="Note 10 4 2 3 2 3 2 2" xfId="42984"/>
    <cellStyle name="Note 10 4 2 3 2 3 3" xfId="30884"/>
    <cellStyle name="Note 10 4 2 3 2 4" xfId="9098"/>
    <cellStyle name="Note 10 4 2 3 2 4 2" xfId="21132"/>
    <cellStyle name="Note 10 4 2 3 2 4 2 2" xfId="45332"/>
    <cellStyle name="Note 10 4 2 3 2 4 3" xfId="33299"/>
    <cellStyle name="Note 10 4 2 3 2 5" xfId="11174"/>
    <cellStyle name="Note 10 4 2 3 2 5 2" xfId="23117"/>
    <cellStyle name="Note 10 4 2 3 2 5 2 2" xfId="47317"/>
    <cellStyle name="Note 10 4 2 3 2 5 3" xfId="35375"/>
    <cellStyle name="Note 10 4 2 3 2 6" xfId="12962"/>
    <cellStyle name="Note 10 4 2 3 2 6 2" xfId="24684"/>
    <cellStyle name="Note 10 4 2 3 2 6 2 2" xfId="48884"/>
    <cellStyle name="Note 10 4 2 3 2 6 3" xfId="37163"/>
    <cellStyle name="Note 10 4 2 3 2 7" xfId="14529"/>
    <cellStyle name="Note 10 4 2 3 2 7 2" xfId="38730"/>
    <cellStyle name="Note 10 4 2 3 2 8" xfId="26754"/>
    <cellStyle name="Note 10 4 2 3 3" xfId="1886"/>
    <cellStyle name="Note 10 4 2 3 3 2" xfId="4546"/>
    <cellStyle name="Note 10 4 2 3 3 2 2" xfId="16647"/>
    <cellStyle name="Note 10 4 2 3 3 2 2 2" xfId="40847"/>
    <cellStyle name="Note 10 4 2 3 3 2 3" xfId="28747"/>
    <cellStyle name="Note 10 4 2 3 3 3" xfId="6805"/>
    <cellStyle name="Note 10 4 2 3 3 3 2" xfId="18906"/>
    <cellStyle name="Note 10 4 2 3 3 3 2 2" xfId="43106"/>
    <cellStyle name="Note 10 4 2 3 3 3 3" xfId="31006"/>
    <cellStyle name="Note 10 4 2 3 3 4" xfId="8512"/>
    <cellStyle name="Note 10 4 2 3 3 4 2" xfId="20548"/>
    <cellStyle name="Note 10 4 2 3 3 4 2 2" xfId="44748"/>
    <cellStyle name="Note 10 4 2 3 3 4 3" xfId="32713"/>
    <cellStyle name="Note 10 4 2 3 3 5" xfId="10602"/>
    <cellStyle name="Note 10 4 2 3 3 5 2" xfId="22565"/>
    <cellStyle name="Note 10 4 2 3 3 5 2 2" xfId="46765"/>
    <cellStyle name="Note 10 4 2 3 3 5 3" xfId="34803"/>
    <cellStyle name="Note 10 4 2 3 3 6" xfId="12410"/>
    <cellStyle name="Note 10 4 2 3 3 6 2" xfId="24157"/>
    <cellStyle name="Note 10 4 2 3 3 6 2 2" xfId="48357"/>
    <cellStyle name="Note 10 4 2 3 3 6 3" xfId="36611"/>
    <cellStyle name="Note 10 4 2 3 3 7" xfId="14002"/>
    <cellStyle name="Note 10 4 2 3 3 7 2" xfId="38203"/>
    <cellStyle name="Note 10 4 2 3 3 8" xfId="26171"/>
    <cellStyle name="Note 10 4 2 3 4" xfId="3631"/>
    <cellStyle name="Note 10 4 2 3 4 2" xfId="15733"/>
    <cellStyle name="Note 10 4 2 3 4 2 2" xfId="39933"/>
    <cellStyle name="Note 10 4 2 3 4 3" xfId="27833"/>
    <cellStyle name="Note 10 4 2 3 5" xfId="6300"/>
    <cellStyle name="Note 10 4 2 3 5 2" xfId="18401"/>
    <cellStyle name="Note 10 4 2 3 5 2 2" xfId="42601"/>
    <cellStyle name="Note 10 4 2 3 5 3" xfId="30501"/>
    <cellStyle name="Note 10 4 2 3 6" xfId="7538"/>
    <cellStyle name="Note 10 4 2 3 6 2" xfId="19599"/>
    <cellStyle name="Note 10 4 2 3 6 2 2" xfId="43799"/>
    <cellStyle name="Note 10 4 2 3 6 3" xfId="31739"/>
    <cellStyle name="Note 10 4 2 3 7" xfId="9654"/>
    <cellStyle name="Note 10 4 2 3 7 2" xfId="21688"/>
    <cellStyle name="Note 10 4 2 3 7 2 2" xfId="45888"/>
    <cellStyle name="Note 10 4 2 3 7 3" xfId="33855"/>
    <cellStyle name="Note 10 4 2 3 8" xfId="11533"/>
    <cellStyle name="Note 10 4 2 3 8 2" xfId="23462"/>
    <cellStyle name="Note 10 4 2 3 8 2 2" xfId="47662"/>
    <cellStyle name="Note 10 4 2 3 8 3" xfId="35734"/>
    <cellStyle name="Note 10 4 2 3 9" xfId="13307"/>
    <cellStyle name="Note 10 4 2 3 9 2" xfId="37508"/>
    <cellStyle name="Note 10 4 2 4" xfId="1125"/>
    <cellStyle name="Note 10 4 2 4 10" xfId="25643"/>
    <cellStyle name="Note 10 4 2 4 2" xfId="2683"/>
    <cellStyle name="Note 10 4 2 4 2 2" xfId="5329"/>
    <cellStyle name="Note 10 4 2 4 2 2 2" xfId="17430"/>
    <cellStyle name="Note 10 4 2 4 2 2 2 2" xfId="41630"/>
    <cellStyle name="Note 10 4 2 4 2 2 3" xfId="29530"/>
    <cellStyle name="Note 10 4 2 4 2 3" xfId="5718"/>
    <cellStyle name="Note 10 4 2 4 2 3 2" xfId="17819"/>
    <cellStyle name="Note 10 4 2 4 2 3 2 2" xfId="42019"/>
    <cellStyle name="Note 10 4 2 4 2 3 3" xfId="29919"/>
    <cellStyle name="Note 10 4 2 4 2 4" xfId="9309"/>
    <cellStyle name="Note 10 4 2 4 2 4 2" xfId="21343"/>
    <cellStyle name="Note 10 4 2 4 2 4 2 2" xfId="45543"/>
    <cellStyle name="Note 10 4 2 4 2 4 3" xfId="33510"/>
    <cellStyle name="Note 10 4 2 4 2 5" xfId="11385"/>
    <cellStyle name="Note 10 4 2 4 2 5 2" xfId="23328"/>
    <cellStyle name="Note 10 4 2 4 2 5 2 2" xfId="47528"/>
    <cellStyle name="Note 10 4 2 4 2 5 3" xfId="35586"/>
    <cellStyle name="Note 10 4 2 4 2 6" xfId="13173"/>
    <cellStyle name="Note 10 4 2 4 2 6 2" xfId="24895"/>
    <cellStyle name="Note 10 4 2 4 2 6 2 2" xfId="49095"/>
    <cellStyle name="Note 10 4 2 4 2 6 3" xfId="37374"/>
    <cellStyle name="Note 10 4 2 4 2 7" xfId="14740"/>
    <cellStyle name="Note 10 4 2 4 2 7 2" xfId="38941"/>
    <cellStyle name="Note 10 4 2 4 2 8" xfId="26965"/>
    <cellStyle name="Note 10 4 2 4 3" xfId="2097"/>
    <cellStyle name="Note 10 4 2 4 3 2" xfId="4754"/>
    <cellStyle name="Note 10 4 2 4 3 2 2" xfId="16855"/>
    <cellStyle name="Note 10 4 2 4 3 2 2 2" xfId="41055"/>
    <cellStyle name="Note 10 4 2 4 3 2 3" xfId="28955"/>
    <cellStyle name="Note 10 4 2 4 3 3" xfId="5998"/>
    <cellStyle name="Note 10 4 2 4 3 3 2" xfId="18099"/>
    <cellStyle name="Note 10 4 2 4 3 3 2 2" xfId="42299"/>
    <cellStyle name="Note 10 4 2 4 3 3 3" xfId="30199"/>
    <cellStyle name="Note 10 4 2 4 3 4" xfId="8723"/>
    <cellStyle name="Note 10 4 2 4 3 4 2" xfId="20759"/>
    <cellStyle name="Note 10 4 2 4 3 4 2 2" xfId="44959"/>
    <cellStyle name="Note 10 4 2 4 3 4 3" xfId="32924"/>
    <cellStyle name="Note 10 4 2 4 3 5" xfId="10813"/>
    <cellStyle name="Note 10 4 2 4 3 5 2" xfId="22776"/>
    <cellStyle name="Note 10 4 2 4 3 5 2 2" xfId="46976"/>
    <cellStyle name="Note 10 4 2 4 3 5 3" xfId="35014"/>
    <cellStyle name="Note 10 4 2 4 3 6" xfId="12621"/>
    <cellStyle name="Note 10 4 2 4 3 6 2" xfId="24368"/>
    <cellStyle name="Note 10 4 2 4 3 6 2 2" xfId="48568"/>
    <cellStyle name="Note 10 4 2 4 3 6 3" xfId="36822"/>
    <cellStyle name="Note 10 4 2 4 3 7" xfId="14213"/>
    <cellStyle name="Note 10 4 2 4 3 7 2" xfId="38414"/>
    <cellStyle name="Note 10 4 2 4 3 8" xfId="26382"/>
    <cellStyle name="Note 10 4 2 4 4" xfId="3850"/>
    <cellStyle name="Note 10 4 2 4 4 2" xfId="15952"/>
    <cellStyle name="Note 10 4 2 4 4 2 2" xfId="40152"/>
    <cellStyle name="Note 10 4 2 4 4 3" xfId="28052"/>
    <cellStyle name="Note 10 4 2 4 5" xfId="4129"/>
    <cellStyle name="Note 10 4 2 4 5 2" xfId="16231"/>
    <cellStyle name="Note 10 4 2 4 5 2 2" xfId="40431"/>
    <cellStyle name="Note 10 4 2 4 5 3" xfId="28331"/>
    <cellStyle name="Note 10 4 2 4 6" xfId="7761"/>
    <cellStyle name="Note 10 4 2 4 6 2" xfId="19822"/>
    <cellStyle name="Note 10 4 2 4 6 2 2" xfId="44022"/>
    <cellStyle name="Note 10 4 2 4 6 3" xfId="31962"/>
    <cellStyle name="Note 10 4 2 4 7" xfId="9877"/>
    <cellStyle name="Note 10 4 2 4 7 2" xfId="21911"/>
    <cellStyle name="Note 10 4 2 4 7 2 2" xfId="46111"/>
    <cellStyle name="Note 10 4 2 4 7 3" xfId="34078"/>
    <cellStyle name="Note 10 4 2 4 8" xfId="11756"/>
    <cellStyle name="Note 10 4 2 4 8 2" xfId="23685"/>
    <cellStyle name="Note 10 4 2 4 8 2 2" xfId="47885"/>
    <cellStyle name="Note 10 4 2 4 8 3" xfId="35957"/>
    <cellStyle name="Note 10 4 2 4 9" xfId="13530"/>
    <cellStyle name="Note 10 4 2 4 9 2" xfId="37731"/>
    <cellStyle name="Note 10 4 2 5" xfId="1251"/>
    <cellStyle name="Note 10 4 2 5 2" xfId="3976"/>
    <cellStyle name="Note 10 4 2 5 2 2" xfId="16078"/>
    <cellStyle name="Note 10 4 2 5 2 2 2" xfId="40278"/>
    <cellStyle name="Note 10 4 2 5 2 3" xfId="28178"/>
    <cellStyle name="Note 10 4 2 5 3" xfId="5426"/>
    <cellStyle name="Note 10 4 2 5 3 2" xfId="17527"/>
    <cellStyle name="Note 10 4 2 5 3 2 2" xfId="41727"/>
    <cellStyle name="Note 10 4 2 5 3 3" xfId="29627"/>
    <cellStyle name="Note 10 4 2 5 4" xfId="7887"/>
    <cellStyle name="Note 10 4 2 5 4 2" xfId="19948"/>
    <cellStyle name="Note 10 4 2 5 4 2 2" xfId="44148"/>
    <cellStyle name="Note 10 4 2 5 4 3" xfId="32088"/>
    <cellStyle name="Note 10 4 2 5 5" xfId="10003"/>
    <cellStyle name="Note 10 4 2 5 5 2" xfId="22037"/>
    <cellStyle name="Note 10 4 2 5 5 2 2" xfId="46237"/>
    <cellStyle name="Note 10 4 2 5 5 3" xfId="34204"/>
    <cellStyle name="Note 10 4 2 5 6" xfId="11882"/>
    <cellStyle name="Note 10 4 2 5 6 2" xfId="23811"/>
    <cellStyle name="Note 10 4 2 5 6 2 2" xfId="48011"/>
    <cellStyle name="Note 10 4 2 5 6 3" xfId="36083"/>
    <cellStyle name="Note 10 4 2 5 7" xfId="13656"/>
    <cellStyle name="Note 10 4 2 5 7 2" xfId="37857"/>
    <cellStyle name="Note 10 4 2 5 8" xfId="25769"/>
    <cellStyle name="Note 10 4 2 6" xfId="3336"/>
    <cellStyle name="Note 10 4 2 6 2" xfId="15438"/>
    <cellStyle name="Note 10 4 2 6 2 2" xfId="39638"/>
    <cellStyle name="Note 10 4 2 6 3" xfId="27538"/>
    <cellStyle name="Note 10 4 2 7" xfId="6266"/>
    <cellStyle name="Note 10 4 2 7 2" xfId="18367"/>
    <cellStyle name="Note 10 4 2 7 2 2" xfId="42567"/>
    <cellStyle name="Note 10 4 2 7 3" xfId="30467"/>
    <cellStyle name="Note 10 4 2 8" xfId="7237"/>
    <cellStyle name="Note 10 4 2 8 2" xfId="19298"/>
    <cellStyle name="Note 10 4 2 8 2 2" xfId="43498"/>
    <cellStyle name="Note 10 4 2 8 3" xfId="31438"/>
    <cellStyle name="Note 10 4 2 9" xfId="6917"/>
    <cellStyle name="Note 10 4 2 9 2" xfId="19012"/>
    <cellStyle name="Note 10 4 2 9 2 2" xfId="43212"/>
    <cellStyle name="Note 10 4 2 9 3" xfId="31118"/>
    <cellStyle name="Note 10 4 3" xfId="1026"/>
    <cellStyle name="Note 10 4 3 10" xfId="25544"/>
    <cellStyle name="Note 10 4 3 2" xfId="2584"/>
    <cellStyle name="Note 10 4 3 2 2" xfId="5232"/>
    <cellStyle name="Note 10 4 3 2 2 2" xfId="17333"/>
    <cellStyle name="Note 10 4 3 2 2 2 2" xfId="41533"/>
    <cellStyle name="Note 10 4 3 2 2 3" xfId="29433"/>
    <cellStyle name="Note 10 4 3 2 3" xfId="6129"/>
    <cellStyle name="Note 10 4 3 2 3 2" xfId="18230"/>
    <cellStyle name="Note 10 4 3 2 3 2 2" xfId="42430"/>
    <cellStyle name="Note 10 4 3 2 3 3" xfId="30330"/>
    <cellStyle name="Note 10 4 3 2 4" xfId="9210"/>
    <cellStyle name="Note 10 4 3 2 4 2" xfId="21244"/>
    <cellStyle name="Note 10 4 3 2 4 2 2" xfId="45444"/>
    <cellStyle name="Note 10 4 3 2 4 3" xfId="33411"/>
    <cellStyle name="Note 10 4 3 2 5" xfId="11286"/>
    <cellStyle name="Note 10 4 3 2 5 2" xfId="23229"/>
    <cellStyle name="Note 10 4 3 2 5 2 2" xfId="47429"/>
    <cellStyle name="Note 10 4 3 2 5 3" xfId="35487"/>
    <cellStyle name="Note 10 4 3 2 6" xfId="13074"/>
    <cellStyle name="Note 10 4 3 2 6 2" xfId="24796"/>
    <cellStyle name="Note 10 4 3 2 6 2 2" xfId="48996"/>
    <cellStyle name="Note 10 4 3 2 6 3" xfId="37275"/>
    <cellStyle name="Note 10 4 3 2 7" xfId="14641"/>
    <cellStyle name="Note 10 4 3 2 7 2" xfId="38842"/>
    <cellStyle name="Note 10 4 3 2 8" xfId="26866"/>
    <cellStyle name="Note 10 4 3 3" xfId="1998"/>
    <cellStyle name="Note 10 4 3 3 2" xfId="4657"/>
    <cellStyle name="Note 10 4 3 3 2 2" xfId="16758"/>
    <cellStyle name="Note 10 4 3 3 2 2 2" xfId="40958"/>
    <cellStyle name="Note 10 4 3 3 2 3" xfId="28858"/>
    <cellStyle name="Note 10 4 3 3 3" xfId="5755"/>
    <cellStyle name="Note 10 4 3 3 3 2" xfId="17856"/>
    <cellStyle name="Note 10 4 3 3 3 2 2" xfId="42056"/>
    <cellStyle name="Note 10 4 3 3 3 3" xfId="29956"/>
    <cellStyle name="Note 10 4 3 3 4" xfId="8624"/>
    <cellStyle name="Note 10 4 3 3 4 2" xfId="20660"/>
    <cellStyle name="Note 10 4 3 3 4 2 2" xfId="44860"/>
    <cellStyle name="Note 10 4 3 3 4 3" xfId="32825"/>
    <cellStyle name="Note 10 4 3 3 5" xfId="10714"/>
    <cellStyle name="Note 10 4 3 3 5 2" xfId="22677"/>
    <cellStyle name="Note 10 4 3 3 5 2 2" xfId="46877"/>
    <cellStyle name="Note 10 4 3 3 5 3" xfId="34915"/>
    <cellStyle name="Note 10 4 3 3 6" xfId="12522"/>
    <cellStyle name="Note 10 4 3 3 6 2" xfId="24269"/>
    <cellStyle name="Note 10 4 3 3 6 2 2" xfId="48469"/>
    <cellStyle name="Note 10 4 3 3 6 3" xfId="36723"/>
    <cellStyle name="Note 10 4 3 3 7" xfId="14114"/>
    <cellStyle name="Note 10 4 3 3 7 2" xfId="38315"/>
    <cellStyle name="Note 10 4 3 3 8" xfId="26283"/>
    <cellStyle name="Note 10 4 3 4" xfId="3752"/>
    <cellStyle name="Note 10 4 3 4 2" xfId="15854"/>
    <cellStyle name="Note 10 4 3 4 2 2" xfId="40054"/>
    <cellStyle name="Note 10 4 3 4 3" xfId="27954"/>
    <cellStyle name="Note 10 4 3 5" xfId="5476"/>
    <cellStyle name="Note 10 4 3 5 2" xfId="17577"/>
    <cellStyle name="Note 10 4 3 5 2 2" xfId="41777"/>
    <cellStyle name="Note 10 4 3 5 3" xfId="29677"/>
    <cellStyle name="Note 10 4 3 6" xfId="7662"/>
    <cellStyle name="Note 10 4 3 6 2" xfId="19723"/>
    <cellStyle name="Note 10 4 3 6 2 2" xfId="43923"/>
    <cellStyle name="Note 10 4 3 6 3" xfId="31863"/>
    <cellStyle name="Note 10 4 3 7" xfId="9778"/>
    <cellStyle name="Note 10 4 3 7 2" xfId="21812"/>
    <cellStyle name="Note 10 4 3 7 2 2" xfId="46012"/>
    <cellStyle name="Note 10 4 3 7 3" xfId="33979"/>
    <cellStyle name="Note 10 4 3 8" xfId="11657"/>
    <cellStyle name="Note 10 4 3 8 2" xfId="23586"/>
    <cellStyle name="Note 10 4 3 8 2 2" xfId="47786"/>
    <cellStyle name="Note 10 4 3 8 3" xfId="35858"/>
    <cellStyle name="Note 10 4 3 9" xfId="13431"/>
    <cellStyle name="Note 10 4 3 9 2" xfId="37632"/>
    <cellStyle name="Note 10 4 4" xfId="3239"/>
    <cellStyle name="Note 10 4 4 2" xfId="15341"/>
    <cellStyle name="Note 10 4 4 2 2" xfId="39541"/>
    <cellStyle name="Note 10 4 4 3" xfId="27441"/>
    <cellStyle name="Note 10 4 5" xfId="6401"/>
    <cellStyle name="Note 10 4 5 2" xfId="18502"/>
    <cellStyle name="Note 10 4 5 2 2" xfId="42702"/>
    <cellStyle name="Note 10 4 5 3" xfId="30602"/>
    <cellStyle name="Note 10 4 6" xfId="7138"/>
    <cellStyle name="Note 10 4 6 2" xfId="19199"/>
    <cellStyle name="Note 10 4 6 2 2" xfId="43399"/>
    <cellStyle name="Note 10 4 6 3" xfId="31339"/>
    <cellStyle name="Note 10 4 7" xfId="6997"/>
    <cellStyle name="Note 10 4 7 2" xfId="19080"/>
    <cellStyle name="Note 10 4 7 2 2" xfId="43280"/>
    <cellStyle name="Note 10 4 7 3" xfId="31198"/>
    <cellStyle name="Note 10 4 8" xfId="10034"/>
    <cellStyle name="Note 10 4 8 2" xfId="22068"/>
    <cellStyle name="Note 10 4 8 2 2" xfId="46268"/>
    <cellStyle name="Note 10 4 8 3" xfId="34235"/>
    <cellStyle name="Note 10 4 9" xfId="11913"/>
    <cellStyle name="Note 10 4 9 2" xfId="36114"/>
    <cellStyle name="Note 10 5" xfId="527"/>
    <cellStyle name="Note 10 5 10" xfId="10083"/>
    <cellStyle name="Note 10 5 10 2" xfId="22117"/>
    <cellStyle name="Note 10 5 10 2 2" xfId="46317"/>
    <cellStyle name="Note 10 5 10 3" xfId="34284"/>
    <cellStyle name="Note 10 5 11" xfId="11962"/>
    <cellStyle name="Note 10 5 11 2" xfId="36163"/>
    <cellStyle name="Note 10 5 12" xfId="25045"/>
    <cellStyle name="Note 10 5 2" xfId="744"/>
    <cellStyle name="Note 10 5 2 10" xfId="25262"/>
    <cellStyle name="Note 10 5 2 2" xfId="2314"/>
    <cellStyle name="Note 10 5 2 2 2" xfId="4965"/>
    <cellStyle name="Note 10 5 2 2 2 2" xfId="17066"/>
    <cellStyle name="Note 10 5 2 2 2 2 2" xfId="41266"/>
    <cellStyle name="Note 10 5 2 2 2 3" xfId="29166"/>
    <cellStyle name="Note 10 5 2 2 3" xfId="5938"/>
    <cellStyle name="Note 10 5 2 2 3 2" xfId="18039"/>
    <cellStyle name="Note 10 5 2 2 3 2 2" xfId="42239"/>
    <cellStyle name="Note 10 5 2 2 3 3" xfId="30139"/>
    <cellStyle name="Note 10 5 2 2 4" xfId="8940"/>
    <cellStyle name="Note 10 5 2 2 4 2" xfId="20974"/>
    <cellStyle name="Note 10 5 2 2 4 2 2" xfId="45174"/>
    <cellStyle name="Note 10 5 2 2 4 3" xfId="33141"/>
    <cellStyle name="Note 10 5 2 2 5" xfId="11016"/>
    <cellStyle name="Note 10 5 2 2 5 2" xfId="22959"/>
    <cellStyle name="Note 10 5 2 2 5 2 2" xfId="47159"/>
    <cellStyle name="Note 10 5 2 2 5 3" xfId="35217"/>
    <cellStyle name="Note 10 5 2 2 6" xfId="12804"/>
    <cellStyle name="Note 10 5 2 2 6 2" xfId="24526"/>
    <cellStyle name="Note 10 5 2 2 6 2 2" xfId="48726"/>
    <cellStyle name="Note 10 5 2 2 6 3" xfId="37005"/>
    <cellStyle name="Note 10 5 2 2 7" xfId="14371"/>
    <cellStyle name="Note 10 5 2 2 7 2" xfId="38572"/>
    <cellStyle name="Note 10 5 2 2 8" xfId="26596"/>
    <cellStyle name="Note 10 5 2 3" xfId="1728"/>
    <cellStyle name="Note 10 5 2 3 2" xfId="4390"/>
    <cellStyle name="Note 10 5 2 3 2 2" xfId="16491"/>
    <cellStyle name="Note 10 5 2 3 2 2 2" xfId="40691"/>
    <cellStyle name="Note 10 5 2 3 2 3" xfId="28591"/>
    <cellStyle name="Note 10 5 2 3 3" xfId="6726"/>
    <cellStyle name="Note 10 5 2 3 3 2" xfId="18827"/>
    <cellStyle name="Note 10 5 2 3 3 2 2" xfId="43027"/>
    <cellStyle name="Note 10 5 2 3 3 3" xfId="30927"/>
    <cellStyle name="Note 10 5 2 3 4" xfId="8354"/>
    <cellStyle name="Note 10 5 2 3 4 2" xfId="20390"/>
    <cellStyle name="Note 10 5 2 3 4 2 2" xfId="44590"/>
    <cellStyle name="Note 10 5 2 3 4 3" xfId="32555"/>
    <cellStyle name="Note 10 5 2 3 5" xfId="10444"/>
    <cellStyle name="Note 10 5 2 3 5 2" xfId="22407"/>
    <cellStyle name="Note 10 5 2 3 5 2 2" xfId="46607"/>
    <cellStyle name="Note 10 5 2 3 5 3" xfId="34645"/>
    <cellStyle name="Note 10 5 2 3 6" xfId="12252"/>
    <cellStyle name="Note 10 5 2 3 6 2" xfId="23999"/>
    <cellStyle name="Note 10 5 2 3 6 2 2" xfId="48199"/>
    <cellStyle name="Note 10 5 2 3 6 3" xfId="36453"/>
    <cellStyle name="Note 10 5 2 3 7" xfId="13844"/>
    <cellStyle name="Note 10 5 2 3 7 2" xfId="38045"/>
    <cellStyle name="Note 10 5 2 3 8" xfId="26013"/>
    <cellStyle name="Note 10 5 2 4" xfId="3476"/>
    <cellStyle name="Note 10 5 2 4 2" xfId="15578"/>
    <cellStyle name="Note 10 5 2 4 2 2" xfId="39778"/>
    <cellStyle name="Note 10 5 2 4 3" xfId="27678"/>
    <cellStyle name="Note 10 5 2 5" xfId="5509"/>
    <cellStyle name="Note 10 5 2 5 2" xfId="17610"/>
    <cellStyle name="Note 10 5 2 5 2 2" xfId="41810"/>
    <cellStyle name="Note 10 5 2 5 3" xfId="29710"/>
    <cellStyle name="Note 10 5 2 6" xfId="7380"/>
    <cellStyle name="Note 10 5 2 6 2" xfId="19441"/>
    <cellStyle name="Note 10 5 2 6 2 2" xfId="43641"/>
    <cellStyle name="Note 10 5 2 6 3" xfId="31581"/>
    <cellStyle name="Note 10 5 2 7" xfId="9496"/>
    <cellStyle name="Note 10 5 2 7 2" xfId="21530"/>
    <cellStyle name="Note 10 5 2 7 2 2" xfId="45730"/>
    <cellStyle name="Note 10 5 2 7 3" xfId="33697"/>
    <cellStyle name="Note 10 5 2 8" xfId="8112"/>
    <cellStyle name="Note 10 5 2 8 2" xfId="20160"/>
    <cellStyle name="Note 10 5 2 8 2 2" xfId="44360"/>
    <cellStyle name="Note 10 5 2 8 3" xfId="32313"/>
    <cellStyle name="Note 10 5 2 9" xfId="11451"/>
    <cellStyle name="Note 10 5 2 9 2" xfId="35652"/>
    <cellStyle name="Note 10 5 3" xfId="828"/>
    <cellStyle name="Note 10 5 3 10" xfId="25346"/>
    <cellStyle name="Note 10 5 3 2" xfId="2398"/>
    <cellStyle name="Note 10 5 3 2 2" xfId="5048"/>
    <cellStyle name="Note 10 5 3 2 2 2" xfId="17149"/>
    <cellStyle name="Note 10 5 3 2 2 2 2" xfId="41349"/>
    <cellStyle name="Note 10 5 3 2 2 3" xfId="29249"/>
    <cellStyle name="Note 10 5 3 2 3" xfId="4011"/>
    <cellStyle name="Note 10 5 3 2 3 2" xfId="16113"/>
    <cellStyle name="Note 10 5 3 2 3 2 2" xfId="40313"/>
    <cellStyle name="Note 10 5 3 2 3 3" xfId="28213"/>
    <cellStyle name="Note 10 5 3 2 4" xfId="9024"/>
    <cellStyle name="Note 10 5 3 2 4 2" xfId="21058"/>
    <cellStyle name="Note 10 5 3 2 4 2 2" xfId="45258"/>
    <cellStyle name="Note 10 5 3 2 4 3" xfId="33225"/>
    <cellStyle name="Note 10 5 3 2 5" xfId="11100"/>
    <cellStyle name="Note 10 5 3 2 5 2" xfId="23043"/>
    <cellStyle name="Note 10 5 3 2 5 2 2" xfId="47243"/>
    <cellStyle name="Note 10 5 3 2 5 3" xfId="35301"/>
    <cellStyle name="Note 10 5 3 2 6" xfId="12888"/>
    <cellStyle name="Note 10 5 3 2 6 2" xfId="24610"/>
    <cellStyle name="Note 10 5 3 2 6 2 2" xfId="48810"/>
    <cellStyle name="Note 10 5 3 2 6 3" xfId="37089"/>
    <cellStyle name="Note 10 5 3 2 7" xfId="14455"/>
    <cellStyle name="Note 10 5 3 2 7 2" xfId="38656"/>
    <cellStyle name="Note 10 5 3 2 8" xfId="26680"/>
    <cellStyle name="Note 10 5 3 3" xfId="1812"/>
    <cellStyle name="Note 10 5 3 3 2" xfId="4473"/>
    <cellStyle name="Note 10 5 3 3 2 2" xfId="16574"/>
    <cellStyle name="Note 10 5 3 3 2 2 2" xfId="40774"/>
    <cellStyle name="Note 10 5 3 3 2 3" xfId="28674"/>
    <cellStyle name="Note 10 5 3 3 3" xfId="5929"/>
    <cellStyle name="Note 10 5 3 3 3 2" xfId="18030"/>
    <cellStyle name="Note 10 5 3 3 3 2 2" xfId="42230"/>
    <cellStyle name="Note 10 5 3 3 3 3" xfId="30130"/>
    <cellStyle name="Note 10 5 3 3 4" xfId="8438"/>
    <cellStyle name="Note 10 5 3 3 4 2" xfId="20474"/>
    <cellStyle name="Note 10 5 3 3 4 2 2" xfId="44674"/>
    <cellStyle name="Note 10 5 3 3 4 3" xfId="32639"/>
    <cellStyle name="Note 10 5 3 3 5" xfId="10528"/>
    <cellStyle name="Note 10 5 3 3 5 2" xfId="22491"/>
    <cellStyle name="Note 10 5 3 3 5 2 2" xfId="46691"/>
    <cellStyle name="Note 10 5 3 3 5 3" xfId="34729"/>
    <cellStyle name="Note 10 5 3 3 6" xfId="12336"/>
    <cellStyle name="Note 10 5 3 3 6 2" xfId="24083"/>
    <cellStyle name="Note 10 5 3 3 6 2 2" xfId="48283"/>
    <cellStyle name="Note 10 5 3 3 6 3" xfId="36537"/>
    <cellStyle name="Note 10 5 3 3 7" xfId="13928"/>
    <cellStyle name="Note 10 5 3 3 7 2" xfId="38129"/>
    <cellStyle name="Note 10 5 3 3 8" xfId="26097"/>
    <cellStyle name="Note 10 5 3 4" xfId="3559"/>
    <cellStyle name="Note 10 5 3 4 2" xfId="15661"/>
    <cellStyle name="Note 10 5 3 4 2 2" xfId="39861"/>
    <cellStyle name="Note 10 5 3 4 3" xfId="27761"/>
    <cellStyle name="Note 10 5 3 5" xfId="6220"/>
    <cellStyle name="Note 10 5 3 5 2" xfId="18321"/>
    <cellStyle name="Note 10 5 3 5 2 2" xfId="42521"/>
    <cellStyle name="Note 10 5 3 5 3" xfId="30421"/>
    <cellStyle name="Note 10 5 3 6" xfId="7464"/>
    <cellStyle name="Note 10 5 3 6 2" xfId="19525"/>
    <cellStyle name="Note 10 5 3 6 2 2" xfId="43725"/>
    <cellStyle name="Note 10 5 3 6 3" xfId="31665"/>
    <cellStyle name="Note 10 5 3 7" xfId="9580"/>
    <cellStyle name="Note 10 5 3 7 2" xfId="21614"/>
    <cellStyle name="Note 10 5 3 7 2 2" xfId="45814"/>
    <cellStyle name="Note 10 5 3 7 3" xfId="33781"/>
    <cellStyle name="Note 10 5 3 8" xfId="11459"/>
    <cellStyle name="Note 10 5 3 8 2" xfId="23388"/>
    <cellStyle name="Note 10 5 3 8 2 2" xfId="47588"/>
    <cellStyle name="Note 10 5 3 8 3" xfId="35660"/>
    <cellStyle name="Note 10 5 3 9" xfId="13233"/>
    <cellStyle name="Note 10 5 3 9 2" xfId="37434"/>
    <cellStyle name="Note 10 5 4" xfId="1051"/>
    <cellStyle name="Note 10 5 4 10" xfId="25569"/>
    <cellStyle name="Note 10 5 4 2" xfId="2609"/>
    <cellStyle name="Note 10 5 4 2 2" xfId="5255"/>
    <cellStyle name="Note 10 5 4 2 2 2" xfId="17356"/>
    <cellStyle name="Note 10 5 4 2 2 2 2" xfId="41556"/>
    <cellStyle name="Note 10 5 4 2 2 3" xfId="29456"/>
    <cellStyle name="Note 10 5 4 2 3" xfId="3212"/>
    <cellStyle name="Note 10 5 4 2 3 2" xfId="15314"/>
    <cellStyle name="Note 10 5 4 2 3 2 2" xfId="39514"/>
    <cellStyle name="Note 10 5 4 2 3 3" xfId="27414"/>
    <cellStyle name="Note 10 5 4 2 4" xfId="9235"/>
    <cellStyle name="Note 10 5 4 2 4 2" xfId="21269"/>
    <cellStyle name="Note 10 5 4 2 4 2 2" xfId="45469"/>
    <cellStyle name="Note 10 5 4 2 4 3" xfId="33436"/>
    <cellStyle name="Note 10 5 4 2 5" xfId="11311"/>
    <cellStyle name="Note 10 5 4 2 5 2" xfId="23254"/>
    <cellStyle name="Note 10 5 4 2 5 2 2" xfId="47454"/>
    <cellStyle name="Note 10 5 4 2 5 3" xfId="35512"/>
    <cellStyle name="Note 10 5 4 2 6" xfId="13099"/>
    <cellStyle name="Note 10 5 4 2 6 2" xfId="24821"/>
    <cellStyle name="Note 10 5 4 2 6 2 2" xfId="49021"/>
    <cellStyle name="Note 10 5 4 2 6 3" xfId="37300"/>
    <cellStyle name="Note 10 5 4 2 7" xfId="14666"/>
    <cellStyle name="Note 10 5 4 2 7 2" xfId="38867"/>
    <cellStyle name="Note 10 5 4 2 8" xfId="26891"/>
    <cellStyle name="Note 10 5 4 3" xfId="2023"/>
    <cellStyle name="Note 10 5 4 3 2" xfId="4681"/>
    <cellStyle name="Note 10 5 4 3 2 2" xfId="16782"/>
    <cellStyle name="Note 10 5 4 3 2 2 2" xfId="40982"/>
    <cellStyle name="Note 10 5 4 3 2 3" xfId="28882"/>
    <cellStyle name="Note 10 5 4 3 3" xfId="3451"/>
    <cellStyle name="Note 10 5 4 3 3 2" xfId="15553"/>
    <cellStyle name="Note 10 5 4 3 3 2 2" xfId="39753"/>
    <cellStyle name="Note 10 5 4 3 3 3" xfId="27653"/>
    <cellStyle name="Note 10 5 4 3 4" xfId="8649"/>
    <cellStyle name="Note 10 5 4 3 4 2" xfId="20685"/>
    <cellStyle name="Note 10 5 4 3 4 2 2" xfId="44885"/>
    <cellStyle name="Note 10 5 4 3 4 3" xfId="32850"/>
    <cellStyle name="Note 10 5 4 3 5" xfId="10739"/>
    <cellStyle name="Note 10 5 4 3 5 2" xfId="22702"/>
    <cellStyle name="Note 10 5 4 3 5 2 2" xfId="46902"/>
    <cellStyle name="Note 10 5 4 3 5 3" xfId="34940"/>
    <cellStyle name="Note 10 5 4 3 6" xfId="12547"/>
    <cellStyle name="Note 10 5 4 3 6 2" xfId="24294"/>
    <cellStyle name="Note 10 5 4 3 6 2 2" xfId="48494"/>
    <cellStyle name="Note 10 5 4 3 6 3" xfId="36748"/>
    <cellStyle name="Note 10 5 4 3 7" xfId="14139"/>
    <cellStyle name="Note 10 5 4 3 7 2" xfId="38340"/>
    <cellStyle name="Note 10 5 4 3 8" xfId="26308"/>
    <cellStyle name="Note 10 5 4 4" xfId="3776"/>
    <cellStyle name="Note 10 5 4 4 2" xfId="15878"/>
    <cellStyle name="Note 10 5 4 4 2 2" xfId="40078"/>
    <cellStyle name="Note 10 5 4 4 3" xfId="27978"/>
    <cellStyle name="Note 10 5 4 5" xfId="6088"/>
    <cellStyle name="Note 10 5 4 5 2" xfId="18189"/>
    <cellStyle name="Note 10 5 4 5 2 2" xfId="42389"/>
    <cellStyle name="Note 10 5 4 5 3" xfId="30289"/>
    <cellStyle name="Note 10 5 4 6" xfId="7687"/>
    <cellStyle name="Note 10 5 4 6 2" xfId="19748"/>
    <cellStyle name="Note 10 5 4 6 2 2" xfId="43948"/>
    <cellStyle name="Note 10 5 4 6 3" xfId="31888"/>
    <cellStyle name="Note 10 5 4 7" xfId="9803"/>
    <cellStyle name="Note 10 5 4 7 2" xfId="21837"/>
    <cellStyle name="Note 10 5 4 7 2 2" xfId="46037"/>
    <cellStyle name="Note 10 5 4 7 3" xfId="34004"/>
    <cellStyle name="Note 10 5 4 8" xfId="11682"/>
    <cellStyle name="Note 10 5 4 8 2" xfId="23611"/>
    <cellStyle name="Note 10 5 4 8 2 2" xfId="47811"/>
    <cellStyle name="Note 10 5 4 8 3" xfId="35883"/>
    <cellStyle name="Note 10 5 4 9" xfId="13456"/>
    <cellStyle name="Note 10 5 4 9 2" xfId="37657"/>
    <cellStyle name="Note 10 5 5" xfId="1186"/>
    <cellStyle name="Note 10 5 5 2" xfId="3911"/>
    <cellStyle name="Note 10 5 5 2 2" xfId="16013"/>
    <cellStyle name="Note 10 5 5 2 2 2" xfId="40213"/>
    <cellStyle name="Note 10 5 5 2 3" xfId="28113"/>
    <cellStyle name="Note 10 5 5 3" xfId="6567"/>
    <cellStyle name="Note 10 5 5 3 2" xfId="18668"/>
    <cellStyle name="Note 10 5 5 3 2 2" xfId="42868"/>
    <cellStyle name="Note 10 5 5 3 3" xfId="30768"/>
    <cellStyle name="Note 10 5 5 4" xfId="7822"/>
    <cellStyle name="Note 10 5 5 4 2" xfId="19883"/>
    <cellStyle name="Note 10 5 5 4 2 2" xfId="44083"/>
    <cellStyle name="Note 10 5 5 4 3" xfId="32023"/>
    <cellStyle name="Note 10 5 5 5" xfId="9938"/>
    <cellStyle name="Note 10 5 5 5 2" xfId="21972"/>
    <cellStyle name="Note 10 5 5 5 2 2" xfId="46172"/>
    <cellStyle name="Note 10 5 5 5 3" xfId="34139"/>
    <cellStyle name="Note 10 5 5 6" xfId="11817"/>
    <cellStyle name="Note 10 5 5 6 2" xfId="23746"/>
    <cellStyle name="Note 10 5 5 6 2 2" xfId="47946"/>
    <cellStyle name="Note 10 5 5 6 3" xfId="36018"/>
    <cellStyle name="Note 10 5 5 7" xfId="13591"/>
    <cellStyle name="Note 10 5 5 7 2" xfId="37792"/>
    <cellStyle name="Note 10 5 5 8" xfId="25704"/>
    <cellStyle name="Note 10 5 6" xfId="3263"/>
    <cellStyle name="Note 10 5 6 2" xfId="15365"/>
    <cellStyle name="Note 10 5 6 2 2" xfId="39565"/>
    <cellStyle name="Note 10 5 6 3" xfId="27465"/>
    <cellStyle name="Note 10 5 7" xfId="6690"/>
    <cellStyle name="Note 10 5 7 2" xfId="18791"/>
    <cellStyle name="Note 10 5 7 2 2" xfId="42991"/>
    <cellStyle name="Note 10 5 7 3" xfId="30891"/>
    <cellStyle name="Note 10 5 8" xfId="7163"/>
    <cellStyle name="Note 10 5 8 2" xfId="19224"/>
    <cellStyle name="Note 10 5 8 2 2" xfId="43424"/>
    <cellStyle name="Note 10 5 8 3" xfId="31364"/>
    <cellStyle name="Note 10 5 9" xfId="6859"/>
    <cellStyle name="Note 10 5 9 2" xfId="18960"/>
    <cellStyle name="Note 10 5 9 2 2" xfId="43160"/>
    <cellStyle name="Note 10 5 9 3" xfId="31060"/>
    <cellStyle name="Note 10 6" xfId="665"/>
    <cellStyle name="Note 10 6 10" xfId="25183"/>
    <cellStyle name="Note 10 6 2" xfId="2235"/>
    <cellStyle name="Note 10 6 2 2" xfId="4887"/>
    <cellStyle name="Note 10 6 2 2 2" xfId="16988"/>
    <cellStyle name="Note 10 6 2 2 2 2" xfId="41188"/>
    <cellStyle name="Note 10 6 2 2 3" xfId="29088"/>
    <cellStyle name="Note 10 6 2 3" xfId="3037"/>
    <cellStyle name="Note 10 6 2 3 2" xfId="15139"/>
    <cellStyle name="Note 10 6 2 3 2 2" xfId="39339"/>
    <cellStyle name="Note 10 6 2 3 3" xfId="27239"/>
    <cellStyle name="Note 10 6 2 4" xfId="8861"/>
    <cellStyle name="Note 10 6 2 4 2" xfId="20895"/>
    <cellStyle name="Note 10 6 2 4 2 2" xfId="45095"/>
    <cellStyle name="Note 10 6 2 4 3" xfId="33062"/>
    <cellStyle name="Note 10 6 2 5" xfId="10937"/>
    <cellStyle name="Note 10 6 2 5 2" xfId="22880"/>
    <cellStyle name="Note 10 6 2 5 2 2" xfId="47080"/>
    <cellStyle name="Note 10 6 2 5 3" xfId="35138"/>
    <cellStyle name="Note 10 6 2 6" xfId="12725"/>
    <cellStyle name="Note 10 6 2 6 2" xfId="24447"/>
    <cellStyle name="Note 10 6 2 6 2 2" xfId="48647"/>
    <cellStyle name="Note 10 6 2 6 3" xfId="36926"/>
    <cellStyle name="Note 10 6 2 7" xfId="14292"/>
    <cellStyle name="Note 10 6 2 7 2" xfId="38493"/>
    <cellStyle name="Note 10 6 2 8" xfId="26517"/>
    <cellStyle name="Note 10 6 3" xfId="1649"/>
    <cellStyle name="Note 10 6 3 2" xfId="4311"/>
    <cellStyle name="Note 10 6 3 2 2" xfId="16412"/>
    <cellStyle name="Note 10 6 3 2 2 2" xfId="40612"/>
    <cellStyle name="Note 10 6 3 2 3" xfId="28512"/>
    <cellStyle name="Note 10 6 3 3" xfId="2998"/>
    <cellStyle name="Note 10 6 3 3 2" xfId="15101"/>
    <cellStyle name="Note 10 6 3 3 2 2" xfId="39301"/>
    <cellStyle name="Note 10 6 3 3 3" xfId="27201"/>
    <cellStyle name="Note 10 6 3 4" xfId="8275"/>
    <cellStyle name="Note 10 6 3 4 2" xfId="20311"/>
    <cellStyle name="Note 10 6 3 4 2 2" xfId="44511"/>
    <cellStyle name="Note 10 6 3 4 3" xfId="32476"/>
    <cellStyle name="Note 10 6 3 5" xfId="10365"/>
    <cellStyle name="Note 10 6 3 5 2" xfId="22328"/>
    <cellStyle name="Note 10 6 3 5 2 2" xfId="46528"/>
    <cellStyle name="Note 10 6 3 5 3" xfId="34566"/>
    <cellStyle name="Note 10 6 3 6" xfId="12173"/>
    <cellStyle name="Note 10 6 3 6 2" xfId="23920"/>
    <cellStyle name="Note 10 6 3 6 2 2" xfId="48120"/>
    <cellStyle name="Note 10 6 3 6 3" xfId="36374"/>
    <cellStyle name="Note 10 6 3 7" xfId="13765"/>
    <cellStyle name="Note 10 6 3 7 2" xfId="37966"/>
    <cellStyle name="Note 10 6 3 8" xfId="25934"/>
    <cellStyle name="Note 10 6 4" xfId="3398"/>
    <cellStyle name="Note 10 6 4 2" xfId="15500"/>
    <cellStyle name="Note 10 6 4 2 2" xfId="39700"/>
    <cellStyle name="Note 10 6 4 3" xfId="27600"/>
    <cellStyle name="Note 10 6 5" xfId="5672"/>
    <cellStyle name="Note 10 6 5 2" xfId="17773"/>
    <cellStyle name="Note 10 6 5 2 2" xfId="41973"/>
    <cellStyle name="Note 10 6 5 3" xfId="29873"/>
    <cellStyle name="Note 10 6 6" xfId="7301"/>
    <cellStyle name="Note 10 6 6 2" xfId="19362"/>
    <cellStyle name="Note 10 6 6 2 2" xfId="43562"/>
    <cellStyle name="Note 10 6 6 3" xfId="31502"/>
    <cellStyle name="Note 10 6 7" xfId="9417"/>
    <cellStyle name="Note 10 6 7 2" xfId="21451"/>
    <cellStyle name="Note 10 6 7 2 2" xfId="45651"/>
    <cellStyle name="Note 10 6 7 3" xfId="33618"/>
    <cellStyle name="Note 10 6 8" xfId="6889"/>
    <cellStyle name="Note 10 6 8 2" xfId="18989"/>
    <cellStyle name="Note 10 6 8 2 2" xfId="43189"/>
    <cellStyle name="Note 10 6 8 3" xfId="31090"/>
    <cellStyle name="Note 10 6 9" xfId="10890"/>
    <cellStyle name="Note 10 6 9 2" xfId="35091"/>
    <cellStyle name="Note 10 7" xfId="948"/>
    <cellStyle name="Note 10 7 10" xfId="25466"/>
    <cellStyle name="Note 10 7 2" xfId="2510"/>
    <cellStyle name="Note 10 7 2 2" xfId="5159"/>
    <cellStyle name="Note 10 7 2 2 2" xfId="17260"/>
    <cellStyle name="Note 10 7 2 2 2 2" xfId="41460"/>
    <cellStyle name="Note 10 7 2 2 3" xfId="29360"/>
    <cellStyle name="Note 10 7 2 3" xfId="6444"/>
    <cellStyle name="Note 10 7 2 3 2" xfId="18545"/>
    <cellStyle name="Note 10 7 2 3 2 2" xfId="42745"/>
    <cellStyle name="Note 10 7 2 3 3" xfId="30645"/>
    <cellStyle name="Note 10 7 2 4" xfId="9136"/>
    <cellStyle name="Note 10 7 2 4 2" xfId="21170"/>
    <cellStyle name="Note 10 7 2 4 2 2" xfId="45370"/>
    <cellStyle name="Note 10 7 2 4 3" xfId="33337"/>
    <cellStyle name="Note 10 7 2 5" xfId="11212"/>
    <cellStyle name="Note 10 7 2 5 2" xfId="23155"/>
    <cellStyle name="Note 10 7 2 5 2 2" xfId="47355"/>
    <cellStyle name="Note 10 7 2 5 3" xfId="35413"/>
    <cellStyle name="Note 10 7 2 6" xfId="13000"/>
    <cellStyle name="Note 10 7 2 6 2" xfId="24722"/>
    <cellStyle name="Note 10 7 2 6 2 2" xfId="48922"/>
    <cellStyle name="Note 10 7 2 6 3" xfId="37201"/>
    <cellStyle name="Note 10 7 2 7" xfId="14567"/>
    <cellStyle name="Note 10 7 2 7 2" xfId="38768"/>
    <cellStyle name="Note 10 7 2 8" xfId="26792"/>
    <cellStyle name="Note 10 7 3" xfId="1924"/>
    <cellStyle name="Note 10 7 3 2" xfId="4583"/>
    <cellStyle name="Note 10 7 3 2 2" xfId="16684"/>
    <cellStyle name="Note 10 7 3 2 2 2" xfId="40884"/>
    <cellStyle name="Note 10 7 3 2 3" xfId="28784"/>
    <cellStyle name="Note 10 7 3 3" xfId="5786"/>
    <cellStyle name="Note 10 7 3 3 2" xfId="17887"/>
    <cellStyle name="Note 10 7 3 3 2 2" xfId="42087"/>
    <cellStyle name="Note 10 7 3 3 3" xfId="29987"/>
    <cellStyle name="Note 10 7 3 4" xfId="8550"/>
    <cellStyle name="Note 10 7 3 4 2" xfId="20586"/>
    <cellStyle name="Note 10 7 3 4 2 2" xfId="44786"/>
    <cellStyle name="Note 10 7 3 4 3" xfId="32751"/>
    <cellStyle name="Note 10 7 3 5" xfId="10640"/>
    <cellStyle name="Note 10 7 3 5 2" xfId="22603"/>
    <cellStyle name="Note 10 7 3 5 2 2" xfId="46803"/>
    <cellStyle name="Note 10 7 3 5 3" xfId="34841"/>
    <cellStyle name="Note 10 7 3 6" xfId="12448"/>
    <cellStyle name="Note 10 7 3 6 2" xfId="24195"/>
    <cellStyle name="Note 10 7 3 6 2 2" xfId="48395"/>
    <cellStyle name="Note 10 7 3 6 3" xfId="36649"/>
    <cellStyle name="Note 10 7 3 7" xfId="14040"/>
    <cellStyle name="Note 10 7 3 7 2" xfId="38241"/>
    <cellStyle name="Note 10 7 3 8" xfId="26209"/>
    <cellStyle name="Note 10 7 4" xfId="3675"/>
    <cellStyle name="Note 10 7 4 2" xfId="15777"/>
    <cellStyle name="Note 10 7 4 2 2" xfId="39977"/>
    <cellStyle name="Note 10 7 4 3" xfId="27877"/>
    <cellStyle name="Note 10 7 5" xfId="6114"/>
    <cellStyle name="Note 10 7 5 2" xfId="18215"/>
    <cellStyle name="Note 10 7 5 2 2" xfId="42415"/>
    <cellStyle name="Note 10 7 5 3" xfId="30315"/>
    <cellStyle name="Note 10 7 6" xfId="7584"/>
    <cellStyle name="Note 10 7 6 2" xfId="19645"/>
    <cellStyle name="Note 10 7 6 2 2" xfId="43845"/>
    <cellStyle name="Note 10 7 6 3" xfId="31785"/>
    <cellStyle name="Note 10 7 7" xfId="9700"/>
    <cellStyle name="Note 10 7 7 2" xfId="21734"/>
    <cellStyle name="Note 10 7 7 2 2" xfId="45934"/>
    <cellStyle name="Note 10 7 7 3" xfId="33901"/>
    <cellStyle name="Note 10 7 8" xfId="11579"/>
    <cellStyle name="Note 10 7 8 2" xfId="23508"/>
    <cellStyle name="Note 10 7 8 2 2" xfId="47708"/>
    <cellStyle name="Note 10 7 8 3" xfId="35780"/>
    <cellStyle name="Note 10 7 9" xfId="13353"/>
    <cellStyle name="Note 10 7 9 2" xfId="37554"/>
    <cellStyle name="Note 10 8" xfId="1393"/>
    <cellStyle name="Note 10 8 2" xfId="4088"/>
    <cellStyle name="Note 10 8 2 2" xfId="16190"/>
    <cellStyle name="Note 10 8 2 2 2" xfId="40390"/>
    <cellStyle name="Note 10 8 2 3" xfId="28290"/>
    <cellStyle name="Note 10 8 3" xfId="6074"/>
    <cellStyle name="Note 10 8 3 2" xfId="18175"/>
    <cellStyle name="Note 10 8 3 2 2" xfId="42375"/>
    <cellStyle name="Note 10 8 3 3" xfId="30275"/>
    <cellStyle name="Note 10 8 4" xfId="8024"/>
    <cellStyle name="Note 10 8 4 2" xfId="20075"/>
    <cellStyle name="Note 10 8 4 2 2" xfId="44275"/>
    <cellStyle name="Note 10 8 4 3" xfId="32225"/>
    <cellStyle name="Note 10 8 5" xfId="10133"/>
    <cellStyle name="Note 10 8 5 2" xfId="22148"/>
    <cellStyle name="Note 10 8 5 2 2" xfId="46348"/>
    <cellStyle name="Note 10 8 5 3" xfId="34334"/>
    <cellStyle name="Note 10 8 6" xfId="11993"/>
    <cellStyle name="Note 10 8 6 2" xfId="23847"/>
    <cellStyle name="Note 10 8 6 2 2" xfId="48047"/>
    <cellStyle name="Note 10 8 6 3" xfId="36194"/>
    <cellStyle name="Note 10 8 7" xfId="13692"/>
    <cellStyle name="Note 10 8 7 2" xfId="37893"/>
    <cellStyle name="Note 10 8 8" xfId="25812"/>
    <cellStyle name="Note 10 9" xfId="1530"/>
    <cellStyle name="Note 10 9 2" xfId="4197"/>
    <cellStyle name="Note 10 9 2 2" xfId="16299"/>
    <cellStyle name="Note 10 9 2 2 2" xfId="40499"/>
    <cellStyle name="Note 10 9 2 3" xfId="28399"/>
    <cellStyle name="Note 10 9 3" xfId="5599"/>
    <cellStyle name="Note 10 9 3 2" xfId="17700"/>
    <cellStyle name="Note 10 9 3 2 2" xfId="41900"/>
    <cellStyle name="Note 10 9 3 3" xfId="29800"/>
    <cellStyle name="Note 10 9 4" xfId="8156"/>
    <cellStyle name="Note 10 9 4 2" xfId="20195"/>
    <cellStyle name="Note 10 9 4 2 2" xfId="44395"/>
    <cellStyle name="Note 10 9 4 3" xfId="32357"/>
    <cellStyle name="Note 10 9 5" xfId="10253"/>
    <cellStyle name="Note 10 9 5 2" xfId="22242"/>
    <cellStyle name="Note 10 9 5 2 2" xfId="46442"/>
    <cellStyle name="Note 10 9 5 3" xfId="34454"/>
    <cellStyle name="Note 10 9 6" xfId="12087"/>
    <cellStyle name="Note 10 9 6 2" xfId="23863"/>
    <cellStyle name="Note 10 9 6 2 2" xfId="48063"/>
    <cellStyle name="Note 10 9 6 3" xfId="36288"/>
    <cellStyle name="Note 10 9 7" xfId="13708"/>
    <cellStyle name="Note 10 9 7 2" xfId="37909"/>
    <cellStyle name="Note 10 9 8" xfId="25841"/>
    <cellStyle name="Note 11" xfId="154"/>
    <cellStyle name="Note 11 10" xfId="2826"/>
    <cellStyle name="Note 11 10 2" xfId="14979"/>
    <cellStyle name="Note 11 10 2 2" xfId="39179"/>
    <cellStyle name="Note 11 10 3" xfId="27079"/>
    <cellStyle name="Note 11 11" xfId="2909"/>
    <cellStyle name="Note 11 11 2" xfId="15014"/>
    <cellStyle name="Note 11 11 2 2" xfId="39214"/>
    <cellStyle name="Note 11 11 3" xfId="27114"/>
    <cellStyle name="Note 11 12" xfId="3083"/>
    <cellStyle name="Note 11 12 2" xfId="15185"/>
    <cellStyle name="Note 11 12 2 2" xfId="39385"/>
    <cellStyle name="Note 11 12 3" xfId="27285"/>
    <cellStyle name="Note 11 13" xfId="4958"/>
    <cellStyle name="Note 11 13 2" xfId="17059"/>
    <cellStyle name="Note 11 13 2 2" xfId="41259"/>
    <cellStyle name="Note 11 13 3" xfId="29159"/>
    <cellStyle name="Note 11 14" xfId="6961"/>
    <cellStyle name="Note 11 14 2" xfId="19045"/>
    <cellStyle name="Note 11 14 2 2" xfId="43245"/>
    <cellStyle name="Note 11 14 3" xfId="31162"/>
    <cellStyle name="Note 11 15" xfId="7070"/>
    <cellStyle name="Note 11 15 2" xfId="19140"/>
    <cellStyle name="Note 11 15 2 2" xfId="43340"/>
    <cellStyle name="Note 11 15 3" xfId="31271"/>
    <cellStyle name="Note 11 16" xfId="10887"/>
    <cellStyle name="Note 11 16 2" xfId="22833"/>
    <cellStyle name="Note 11 16 2 2" xfId="47033"/>
    <cellStyle name="Note 11 16 3" xfId="35088"/>
    <cellStyle name="Note 11 17" xfId="12678"/>
    <cellStyle name="Note 11 17 2" xfId="36879"/>
    <cellStyle name="Note 11 18" xfId="319"/>
    <cellStyle name="Note 11 19" xfId="24947"/>
    <cellStyle name="Note 11 2" xfId="458"/>
    <cellStyle name="Note 11 2 10" xfId="6899"/>
    <cellStyle name="Note 11 2 10 2" xfId="18998"/>
    <cellStyle name="Note 11 2 10 2 2" xfId="43198"/>
    <cellStyle name="Note 11 2 10 3" xfId="31100"/>
    <cellStyle name="Note 11 2 11" xfId="10101"/>
    <cellStyle name="Note 11 2 11 2" xfId="22134"/>
    <cellStyle name="Note 11 2 11 2 2" xfId="46334"/>
    <cellStyle name="Note 11 2 11 3" xfId="34302"/>
    <cellStyle name="Note 11 2 12" xfId="11979"/>
    <cellStyle name="Note 11 2 12 2" xfId="36180"/>
    <cellStyle name="Note 11 2 13" xfId="24979"/>
    <cellStyle name="Note 11 2 2" xfId="560"/>
    <cellStyle name="Note 11 2 2 10" xfId="10883"/>
    <cellStyle name="Note 11 2 2 10 2" xfId="22831"/>
    <cellStyle name="Note 11 2 2 10 2 2" xfId="47031"/>
    <cellStyle name="Note 11 2 2 10 3" xfId="35084"/>
    <cellStyle name="Note 11 2 2 11" xfId="12676"/>
    <cellStyle name="Note 11 2 2 11 2" xfId="36877"/>
    <cellStyle name="Note 11 2 2 12" xfId="25078"/>
    <cellStyle name="Note 11 2 2 2" xfId="765"/>
    <cellStyle name="Note 11 2 2 2 10" xfId="25283"/>
    <cellStyle name="Note 11 2 2 2 2" xfId="2335"/>
    <cellStyle name="Note 11 2 2 2 2 2" xfId="4985"/>
    <cellStyle name="Note 11 2 2 2 2 2 2" xfId="17086"/>
    <cellStyle name="Note 11 2 2 2 2 2 2 2" xfId="41286"/>
    <cellStyle name="Note 11 2 2 2 2 2 3" xfId="29186"/>
    <cellStyle name="Note 11 2 2 2 2 3" xfId="4282"/>
    <cellStyle name="Note 11 2 2 2 2 3 2" xfId="16383"/>
    <cellStyle name="Note 11 2 2 2 2 3 2 2" xfId="40583"/>
    <cellStyle name="Note 11 2 2 2 2 3 3" xfId="28483"/>
    <cellStyle name="Note 11 2 2 2 2 4" xfId="8961"/>
    <cellStyle name="Note 11 2 2 2 2 4 2" xfId="20995"/>
    <cellStyle name="Note 11 2 2 2 2 4 2 2" xfId="45195"/>
    <cellStyle name="Note 11 2 2 2 2 4 3" xfId="33162"/>
    <cellStyle name="Note 11 2 2 2 2 5" xfId="11037"/>
    <cellStyle name="Note 11 2 2 2 2 5 2" xfId="22980"/>
    <cellStyle name="Note 11 2 2 2 2 5 2 2" xfId="47180"/>
    <cellStyle name="Note 11 2 2 2 2 5 3" xfId="35238"/>
    <cellStyle name="Note 11 2 2 2 2 6" xfId="12825"/>
    <cellStyle name="Note 11 2 2 2 2 6 2" xfId="24547"/>
    <cellStyle name="Note 11 2 2 2 2 6 2 2" xfId="48747"/>
    <cellStyle name="Note 11 2 2 2 2 6 3" xfId="37026"/>
    <cellStyle name="Note 11 2 2 2 2 7" xfId="14392"/>
    <cellStyle name="Note 11 2 2 2 2 7 2" xfId="38593"/>
    <cellStyle name="Note 11 2 2 2 2 8" xfId="26617"/>
    <cellStyle name="Note 11 2 2 2 3" xfId="1749"/>
    <cellStyle name="Note 11 2 2 2 3 2" xfId="4410"/>
    <cellStyle name="Note 11 2 2 2 3 2 2" xfId="16511"/>
    <cellStyle name="Note 11 2 2 2 3 2 2 2" xfId="40711"/>
    <cellStyle name="Note 11 2 2 2 3 2 3" xfId="28611"/>
    <cellStyle name="Note 11 2 2 2 3 3" xfId="6282"/>
    <cellStyle name="Note 11 2 2 2 3 3 2" xfId="18383"/>
    <cellStyle name="Note 11 2 2 2 3 3 2 2" xfId="42583"/>
    <cellStyle name="Note 11 2 2 2 3 3 3" xfId="30483"/>
    <cellStyle name="Note 11 2 2 2 3 4" xfId="8375"/>
    <cellStyle name="Note 11 2 2 2 3 4 2" xfId="20411"/>
    <cellStyle name="Note 11 2 2 2 3 4 2 2" xfId="44611"/>
    <cellStyle name="Note 11 2 2 2 3 4 3" xfId="32576"/>
    <cellStyle name="Note 11 2 2 2 3 5" xfId="10465"/>
    <cellStyle name="Note 11 2 2 2 3 5 2" xfId="22428"/>
    <cellStyle name="Note 11 2 2 2 3 5 2 2" xfId="46628"/>
    <cellStyle name="Note 11 2 2 2 3 5 3" xfId="34666"/>
    <cellStyle name="Note 11 2 2 2 3 6" xfId="12273"/>
    <cellStyle name="Note 11 2 2 2 3 6 2" xfId="24020"/>
    <cellStyle name="Note 11 2 2 2 3 6 2 2" xfId="48220"/>
    <cellStyle name="Note 11 2 2 2 3 6 3" xfId="36474"/>
    <cellStyle name="Note 11 2 2 2 3 7" xfId="13865"/>
    <cellStyle name="Note 11 2 2 2 3 7 2" xfId="38066"/>
    <cellStyle name="Note 11 2 2 2 3 8" xfId="26034"/>
    <cellStyle name="Note 11 2 2 2 4" xfId="3496"/>
    <cellStyle name="Note 11 2 2 2 4 2" xfId="15598"/>
    <cellStyle name="Note 11 2 2 2 4 2 2" xfId="39798"/>
    <cellStyle name="Note 11 2 2 2 4 3" xfId="27698"/>
    <cellStyle name="Note 11 2 2 2 5" xfId="5805"/>
    <cellStyle name="Note 11 2 2 2 5 2" xfId="17906"/>
    <cellStyle name="Note 11 2 2 2 5 2 2" xfId="42106"/>
    <cellStyle name="Note 11 2 2 2 5 3" xfId="30006"/>
    <cellStyle name="Note 11 2 2 2 6" xfId="7401"/>
    <cellStyle name="Note 11 2 2 2 6 2" xfId="19462"/>
    <cellStyle name="Note 11 2 2 2 6 2 2" xfId="43662"/>
    <cellStyle name="Note 11 2 2 2 6 3" xfId="31602"/>
    <cellStyle name="Note 11 2 2 2 7" xfId="9517"/>
    <cellStyle name="Note 11 2 2 2 7 2" xfId="21551"/>
    <cellStyle name="Note 11 2 2 2 7 2 2" xfId="45751"/>
    <cellStyle name="Note 11 2 2 2 7 3" xfId="33718"/>
    <cellStyle name="Note 11 2 2 2 8" xfId="6896"/>
    <cellStyle name="Note 11 2 2 2 8 2" xfId="18995"/>
    <cellStyle name="Note 11 2 2 2 8 2 2" xfId="43195"/>
    <cellStyle name="Note 11 2 2 2 8 3" xfId="31097"/>
    <cellStyle name="Note 11 2 2 2 9" xfId="6976"/>
    <cellStyle name="Note 11 2 2 2 9 2" xfId="31177"/>
    <cellStyle name="Note 11 2 2 3" xfId="861"/>
    <cellStyle name="Note 11 2 2 3 10" xfId="25379"/>
    <cellStyle name="Note 11 2 2 3 2" xfId="2431"/>
    <cellStyle name="Note 11 2 2 3 2 2" xfId="5081"/>
    <cellStyle name="Note 11 2 2 3 2 2 2" xfId="17182"/>
    <cellStyle name="Note 11 2 2 3 2 2 2 2" xfId="41382"/>
    <cellStyle name="Note 11 2 2 3 2 2 3" xfId="29282"/>
    <cellStyle name="Note 11 2 2 3 2 3" xfId="2985"/>
    <cellStyle name="Note 11 2 2 3 2 3 2" xfId="15088"/>
    <cellStyle name="Note 11 2 2 3 2 3 2 2" xfId="39288"/>
    <cellStyle name="Note 11 2 2 3 2 3 3" xfId="27188"/>
    <cellStyle name="Note 11 2 2 3 2 4" xfId="9057"/>
    <cellStyle name="Note 11 2 2 3 2 4 2" xfId="21091"/>
    <cellStyle name="Note 11 2 2 3 2 4 2 2" xfId="45291"/>
    <cellStyle name="Note 11 2 2 3 2 4 3" xfId="33258"/>
    <cellStyle name="Note 11 2 2 3 2 5" xfId="11133"/>
    <cellStyle name="Note 11 2 2 3 2 5 2" xfId="23076"/>
    <cellStyle name="Note 11 2 2 3 2 5 2 2" xfId="47276"/>
    <cellStyle name="Note 11 2 2 3 2 5 3" xfId="35334"/>
    <cellStyle name="Note 11 2 2 3 2 6" xfId="12921"/>
    <cellStyle name="Note 11 2 2 3 2 6 2" xfId="24643"/>
    <cellStyle name="Note 11 2 2 3 2 6 2 2" xfId="48843"/>
    <cellStyle name="Note 11 2 2 3 2 6 3" xfId="37122"/>
    <cellStyle name="Note 11 2 2 3 2 7" xfId="14488"/>
    <cellStyle name="Note 11 2 2 3 2 7 2" xfId="38689"/>
    <cellStyle name="Note 11 2 2 3 2 8" xfId="26713"/>
    <cellStyle name="Note 11 2 2 3 3" xfId="1845"/>
    <cellStyle name="Note 11 2 2 3 3 2" xfId="4505"/>
    <cellStyle name="Note 11 2 2 3 3 2 2" xfId="16606"/>
    <cellStyle name="Note 11 2 2 3 3 2 2 2" xfId="40806"/>
    <cellStyle name="Note 11 2 2 3 3 2 3" xfId="28706"/>
    <cellStyle name="Note 11 2 2 3 3 3" xfId="6776"/>
    <cellStyle name="Note 11 2 2 3 3 3 2" xfId="18877"/>
    <cellStyle name="Note 11 2 2 3 3 3 2 2" xfId="43077"/>
    <cellStyle name="Note 11 2 2 3 3 3 3" xfId="30977"/>
    <cellStyle name="Note 11 2 2 3 3 4" xfId="8471"/>
    <cellStyle name="Note 11 2 2 3 3 4 2" xfId="20507"/>
    <cellStyle name="Note 11 2 2 3 3 4 2 2" xfId="44707"/>
    <cellStyle name="Note 11 2 2 3 3 4 3" xfId="32672"/>
    <cellStyle name="Note 11 2 2 3 3 5" xfId="10561"/>
    <cellStyle name="Note 11 2 2 3 3 5 2" xfId="22524"/>
    <cellStyle name="Note 11 2 2 3 3 5 2 2" xfId="46724"/>
    <cellStyle name="Note 11 2 2 3 3 5 3" xfId="34762"/>
    <cellStyle name="Note 11 2 2 3 3 6" xfId="12369"/>
    <cellStyle name="Note 11 2 2 3 3 6 2" xfId="24116"/>
    <cellStyle name="Note 11 2 2 3 3 6 2 2" xfId="48316"/>
    <cellStyle name="Note 11 2 2 3 3 6 3" xfId="36570"/>
    <cellStyle name="Note 11 2 2 3 3 7" xfId="13961"/>
    <cellStyle name="Note 11 2 2 3 3 7 2" xfId="38162"/>
    <cellStyle name="Note 11 2 2 3 3 8" xfId="26130"/>
    <cellStyle name="Note 11 2 2 3 4" xfId="3591"/>
    <cellStyle name="Note 11 2 2 3 4 2" xfId="15693"/>
    <cellStyle name="Note 11 2 2 3 4 2 2" xfId="39893"/>
    <cellStyle name="Note 11 2 2 3 4 3" xfId="27793"/>
    <cellStyle name="Note 11 2 2 3 5" xfId="5551"/>
    <cellStyle name="Note 11 2 2 3 5 2" xfId="17652"/>
    <cellStyle name="Note 11 2 2 3 5 2 2" xfId="41852"/>
    <cellStyle name="Note 11 2 2 3 5 3" xfId="29752"/>
    <cellStyle name="Note 11 2 2 3 6" xfId="7497"/>
    <cellStyle name="Note 11 2 2 3 6 2" xfId="19558"/>
    <cellStyle name="Note 11 2 2 3 6 2 2" xfId="43758"/>
    <cellStyle name="Note 11 2 2 3 6 3" xfId="31698"/>
    <cellStyle name="Note 11 2 2 3 7" xfId="9613"/>
    <cellStyle name="Note 11 2 2 3 7 2" xfId="21647"/>
    <cellStyle name="Note 11 2 2 3 7 2 2" xfId="45847"/>
    <cellStyle name="Note 11 2 2 3 7 3" xfId="33814"/>
    <cellStyle name="Note 11 2 2 3 8" xfId="11492"/>
    <cellStyle name="Note 11 2 2 3 8 2" xfId="23421"/>
    <cellStyle name="Note 11 2 2 3 8 2 2" xfId="47621"/>
    <cellStyle name="Note 11 2 2 3 8 3" xfId="35693"/>
    <cellStyle name="Note 11 2 2 3 9" xfId="13266"/>
    <cellStyle name="Note 11 2 2 3 9 2" xfId="37467"/>
    <cellStyle name="Note 11 2 2 4" xfId="1084"/>
    <cellStyle name="Note 11 2 2 4 10" xfId="25602"/>
    <cellStyle name="Note 11 2 2 4 2" xfId="2642"/>
    <cellStyle name="Note 11 2 2 4 2 2" xfId="5288"/>
    <cellStyle name="Note 11 2 2 4 2 2 2" xfId="17389"/>
    <cellStyle name="Note 11 2 2 4 2 2 2 2" xfId="41589"/>
    <cellStyle name="Note 11 2 2 4 2 2 3" xfId="29489"/>
    <cellStyle name="Note 11 2 2 4 2 3" xfId="5827"/>
    <cellStyle name="Note 11 2 2 4 2 3 2" xfId="17928"/>
    <cellStyle name="Note 11 2 2 4 2 3 2 2" xfId="42128"/>
    <cellStyle name="Note 11 2 2 4 2 3 3" xfId="30028"/>
    <cellStyle name="Note 11 2 2 4 2 4" xfId="9268"/>
    <cellStyle name="Note 11 2 2 4 2 4 2" xfId="21302"/>
    <cellStyle name="Note 11 2 2 4 2 4 2 2" xfId="45502"/>
    <cellStyle name="Note 11 2 2 4 2 4 3" xfId="33469"/>
    <cellStyle name="Note 11 2 2 4 2 5" xfId="11344"/>
    <cellStyle name="Note 11 2 2 4 2 5 2" xfId="23287"/>
    <cellStyle name="Note 11 2 2 4 2 5 2 2" xfId="47487"/>
    <cellStyle name="Note 11 2 2 4 2 5 3" xfId="35545"/>
    <cellStyle name="Note 11 2 2 4 2 6" xfId="13132"/>
    <cellStyle name="Note 11 2 2 4 2 6 2" xfId="24854"/>
    <cellStyle name="Note 11 2 2 4 2 6 2 2" xfId="49054"/>
    <cellStyle name="Note 11 2 2 4 2 6 3" xfId="37333"/>
    <cellStyle name="Note 11 2 2 4 2 7" xfId="14699"/>
    <cellStyle name="Note 11 2 2 4 2 7 2" xfId="38900"/>
    <cellStyle name="Note 11 2 2 4 2 8" xfId="26924"/>
    <cellStyle name="Note 11 2 2 4 3" xfId="2056"/>
    <cellStyle name="Note 11 2 2 4 3 2" xfId="4714"/>
    <cellStyle name="Note 11 2 2 4 3 2 2" xfId="16815"/>
    <cellStyle name="Note 11 2 2 4 3 2 2 2" xfId="41015"/>
    <cellStyle name="Note 11 2 2 4 3 2 3" xfId="28915"/>
    <cellStyle name="Note 11 2 2 4 3 3" xfId="6552"/>
    <cellStyle name="Note 11 2 2 4 3 3 2" xfId="18653"/>
    <cellStyle name="Note 11 2 2 4 3 3 2 2" xfId="42853"/>
    <cellStyle name="Note 11 2 2 4 3 3 3" xfId="30753"/>
    <cellStyle name="Note 11 2 2 4 3 4" xfId="8682"/>
    <cellStyle name="Note 11 2 2 4 3 4 2" xfId="20718"/>
    <cellStyle name="Note 11 2 2 4 3 4 2 2" xfId="44918"/>
    <cellStyle name="Note 11 2 2 4 3 4 3" xfId="32883"/>
    <cellStyle name="Note 11 2 2 4 3 5" xfId="10772"/>
    <cellStyle name="Note 11 2 2 4 3 5 2" xfId="22735"/>
    <cellStyle name="Note 11 2 2 4 3 5 2 2" xfId="46935"/>
    <cellStyle name="Note 11 2 2 4 3 5 3" xfId="34973"/>
    <cellStyle name="Note 11 2 2 4 3 6" xfId="12580"/>
    <cellStyle name="Note 11 2 2 4 3 6 2" xfId="24327"/>
    <cellStyle name="Note 11 2 2 4 3 6 2 2" xfId="48527"/>
    <cellStyle name="Note 11 2 2 4 3 6 3" xfId="36781"/>
    <cellStyle name="Note 11 2 2 4 3 7" xfId="14172"/>
    <cellStyle name="Note 11 2 2 4 3 7 2" xfId="38373"/>
    <cellStyle name="Note 11 2 2 4 3 8" xfId="26341"/>
    <cellStyle name="Note 11 2 2 4 4" xfId="3809"/>
    <cellStyle name="Note 11 2 2 4 4 2" xfId="15911"/>
    <cellStyle name="Note 11 2 2 4 4 2 2" xfId="40111"/>
    <cellStyle name="Note 11 2 2 4 4 3" xfId="28011"/>
    <cellStyle name="Note 11 2 2 4 5" xfId="4163"/>
    <cellStyle name="Note 11 2 2 4 5 2" xfId="16265"/>
    <cellStyle name="Note 11 2 2 4 5 2 2" xfId="40465"/>
    <cellStyle name="Note 11 2 2 4 5 3" xfId="28365"/>
    <cellStyle name="Note 11 2 2 4 6" xfId="7720"/>
    <cellStyle name="Note 11 2 2 4 6 2" xfId="19781"/>
    <cellStyle name="Note 11 2 2 4 6 2 2" xfId="43981"/>
    <cellStyle name="Note 11 2 2 4 6 3" xfId="31921"/>
    <cellStyle name="Note 11 2 2 4 7" xfId="9836"/>
    <cellStyle name="Note 11 2 2 4 7 2" xfId="21870"/>
    <cellStyle name="Note 11 2 2 4 7 2 2" xfId="46070"/>
    <cellStyle name="Note 11 2 2 4 7 3" xfId="34037"/>
    <cellStyle name="Note 11 2 2 4 8" xfId="11715"/>
    <cellStyle name="Note 11 2 2 4 8 2" xfId="23644"/>
    <cellStyle name="Note 11 2 2 4 8 2 2" xfId="47844"/>
    <cellStyle name="Note 11 2 2 4 8 3" xfId="35916"/>
    <cellStyle name="Note 11 2 2 4 9" xfId="13489"/>
    <cellStyle name="Note 11 2 2 4 9 2" xfId="37690"/>
    <cellStyle name="Note 11 2 2 5" xfId="1217"/>
    <cellStyle name="Note 11 2 2 5 2" xfId="3942"/>
    <cellStyle name="Note 11 2 2 5 2 2" xfId="16044"/>
    <cellStyle name="Note 11 2 2 5 2 2 2" xfId="40244"/>
    <cellStyle name="Note 11 2 2 5 2 3" xfId="28144"/>
    <cellStyle name="Note 11 2 2 5 3" xfId="6311"/>
    <cellStyle name="Note 11 2 2 5 3 2" xfId="18412"/>
    <cellStyle name="Note 11 2 2 5 3 2 2" xfId="42612"/>
    <cellStyle name="Note 11 2 2 5 3 3" xfId="30512"/>
    <cellStyle name="Note 11 2 2 5 4" xfId="7853"/>
    <cellStyle name="Note 11 2 2 5 4 2" xfId="19914"/>
    <cellStyle name="Note 11 2 2 5 4 2 2" xfId="44114"/>
    <cellStyle name="Note 11 2 2 5 4 3" xfId="32054"/>
    <cellStyle name="Note 11 2 2 5 5" xfId="9969"/>
    <cellStyle name="Note 11 2 2 5 5 2" xfId="22003"/>
    <cellStyle name="Note 11 2 2 5 5 2 2" xfId="46203"/>
    <cellStyle name="Note 11 2 2 5 5 3" xfId="34170"/>
    <cellStyle name="Note 11 2 2 5 6" xfId="11848"/>
    <cellStyle name="Note 11 2 2 5 6 2" xfId="23777"/>
    <cellStyle name="Note 11 2 2 5 6 2 2" xfId="47977"/>
    <cellStyle name="Note 11 2 2 5 6 3" xfId="36049"/>
    <cellStyle name="Note 11 2 2 5 7" xfId="13622"/>
    <cellStyle name="Note 11 2 2 5 7 2" xfId="37823"/>
    <cellStyle name="Note 11 2 2 5 8" xfId="25735"/>
    <cellStyle name="Note 11 2 2 6" xfId="3295"/>
    <cellStyle name="Note 11 2 2 6 2" xfId="15397"/>
    <cellStyle name="Note 11 2 2 6 2 2" xfId="39597"/>
    <cellStyle name="Note 11 2 2 6 3" xfId="27497"/>
    <cellStyle name="Note 11 2 2 7" xfId="3114"/>
    <cellStyle name="Note 11 2 2 7 2" xfId="15216"/>
    <cellStyle name="Note 11 2 2 7 2 2" xfId="39416"/>
    <cellStyle name="Note 11 2 2 7 3" xfId="27316"/>
    <cellStyle name="Note 11 2 2 8" xfId="7196"/>
    <cellStyle name="Note 11 2 2 8 2" xfId="19257"/>
    <cellStyle name="Note 11 2 2 8 2 2" xfId="43457"/>
    <cellStyle name="Note 11 2 2 8 3" xfId="31397"/>
    <cellStyle name="Note 11 2 2 9" xfId="8062"/>
    <cellStyle name="Note 11 2 2 9 2" xfId="20112"/>
    <cellStyle name="Note 11 2 2 9 2 2" xfId="44312"/>
    <cellStyle name="Note 11 2 2 9 3" xfId="32263"/>
    <cellStyle name="Note 11 2 3" xfId="703"/>
    <cellStyle name="Note 11 2 3 10" xfId="25221"/>
    <cellStyle name="Note 11 2 3 2" xfId="2273"/>
    <cellStyle name="Note 11 2 3 2 2" xfId="4925"/>
    <cellStyle name="Note 11 2 3 2 2 2" xfId="17026"/>
    <cellStyle name="Note 11 2 3 2 2 2 2" xfId="41226"/>
    <cellStyle name="Note 11 2 3 2 2 3" xfId="29126"/>
    <cellStyle name="Note 11 2 3 2 3" xfId="5177"/>
    <cellStyle name="Note 11 2 3 2 3 2" xfId="17278"/>
    <cellStyle name="Note 11 2 3 2 3 2 2" xfId="41478"/>
    <cellStyle name="Note 11 2 3 2 3 3" xfId="29378"/>
    <cellStyle name="Note 11 2 3 2 4" xfId="8899"/>
    <cellStyle name="Note 11 2 3 2 4 2" xfId="20933"/>
    <cellStyle name="Note 11 2 3 2 4 2 2" xfId="45133"/>
    <cellStyle name="Note 11 2 3 2 4 3" xfId="33100"/>
    <cellStyle name="Note 11 2 3 2 5" xfId="10975"/>
    <cellStyle name="Note 11 2 3 2 5 2" xfId="22918"/>
    <cellStyle name="Note 11 2 3 2 5 2 2" xfId="47118"/>
    <cellStyle name="Note 11 2 3 2 5 3" xfId="35176"/>
    <cellStyle name="Note 11 2 3 2 6" xfId="12763"/>
    <cellStyle name="Note 11 2 3 2 6 2" xfId="24485"/>
    <cellStyle name="Note 11 2 3 2 6 2 2" xfId="48685"/>
    <cellStyle name="Note 11 2 3 2 6 3" xfId="36964"/>
    <cellStyle name="Note 11 2 3 2 7" xfId="14330"/>
    <cellStyle name="Note 11 2 3 2 7 2" xfId="38531"/>
    <cellStyle name="Note 11 2 3 2 8" xfId="26555"/>
    <cellStyle name="Note 11 2 3 3" xfId="1687"/>
    <cellStyle name="Note 11 2 3 3 2" xfId="4349"/>
    <cellStyle name="Note 11 2 3 3 2 2" xfId="16450"/>
    <cellStyle name="Note 11 2 3 3 2 2 2" xfId="40650"/>
    <cellStyle name="Note 11 2 3 3 2 3" xfId="28550"/>
    <cellStyle name="Note 11 2 3 3 3" xfId="6110"/>
    <cellStyle name="Note 11 2 3 3 3 2" xfId="18211"/>
    <cellStyle name="Note 11 2 3 3 3 2 2" xfId="42411"/>
    <cellStyle name="Note 11 2 3 3 3 3" xfId="30311"/>
    <cellStyle name="Note 11 2 3 3 4" xfId="8313"/>
    <cellStyle name="Note 11 2 3 3 4 2" xfId="20349"/>
    <cellStyle name="Note 11 2 3 3 4 2 2" xfId="44549"/>
    <cellStyle name="Note 11 2 3 3 4 3" xfId="32514"/>
    <cellStyle name="Note 11 2 3 3 5" xfId="10403"/>
    <cellStyle name="Note 11 2 3 3 5 2" xfId="22366"/>
    <cellStyle name="Note 11 2 3 3 5 2 2" xfId="46566"/>
    <cellStyle name="Note 11 2 3 3 5 3" xfId="34604"/>
    <cellStyle name="Note 11 2 3 3 6" xfId="12211"/>
    <cellStyle name="Note 11 2 3 3 6 2" xfId="23958"/>
    <cellStyle name="Note 11 2 3 3 6 2 2" xfId="48158"/>
    <cellStyle name="Note 11 2 3 3 6 3" xfId="36412"/>
    <cellStyle name="Note 11 2 3 3 7" xfId="13803"/>
    <cellStyle name="Note 11 2 3 3 7 2" xfId="38004"/>
    <cellStyle name="Note 11 2 3 3 8" xfId="25972"/>
    <cellStyle name="Note 11 2 3 4" xfId="3436"/>
    <cellStyle name="Note 11 2 3 4 2" xfId="15538"/>
    <cellStyle name="Note 11 2 3 4 2 2" xfId="39738"/>
    <cellStyle name="Note 11 2 3 4 3" xfId="27638"/>
    <cellStyle name="Note 11 2 3 5" xfId="5606"/>
    <cellStyle name="Note 11 2 3 5 2" xfId="17707"/>
    <cellStyle name="Note 11 2 3 5 2 2" xfId="41907"/>
    <cellStyle name="Note 11 2 3 5 3" xfId="29807"/>
    <cellStyle name="Note 11 2 3 6" xfId="7339"/>
    <cellStyle name="Note 11 2 3 6 2" xfId="19400"/>
    <cellStyle name="Note 11 2 3 6 2 2" xfId="43600"/>
    <cellStyle name="Note 11 2 3 6 3" xfId="31540"/>
    <cellStyle name="Note 11 2 3 7" xfId="9455"/>
    <cellStyle name="Note 11 2 3 7 2" xfId="21489"/>
    <cellStyle name="Note 11 2 3 7 2 2" xfId="45689"/>
    <cellStyle name="Note 11 2 3 7 3" xfId="33656"/>
    <cellStyle name="Note 11 2 3 8" xfId="10065"/>
    <cellStyle name="Note 11 2 3 8 2" xfId="22099"/>
    <cellStyle name="Note 11 2 3 8 2 2" xfId="46299"/>
    <cellStyle name="Note 11 2 3 8 3" xfId="34266"/>
    <cellStyle name="Note 11 2 3 9" xfId="11944"/>
    <cellStyle name="Note 11 2 3 9 2" xfId="36145"/>
    <cellStyle name="Note 11 2 4" xfId="648"/>
    <cellStyle name="Note 11 2 4 10" xfId="25166"/>
    <cellStyle name="Note 11 2 4 2" xfId="2218"/>
    <cellStyle name="Note 11 2 4 2 2" xfId="4871"/>
    <cellStyle name="Note 11 2 4 2 2 2" xfId="16972"/>
    <cellStyle name="Note 11 2 4 2 2 2 2" xfId="41172"/>
    <cellStyle name="Note 11 2 4 2 2 3" xfId="29072"/>
    <cellStyle name="Note 11 2 4 2 3" xfId="6441"/>
    <cellStyle name="Note 11 2 4 2 3 2" xfId="18542"/>
    <cellStyle name="Note 11 2 4 2 3 2 2" xfId="42742"/>
    <cellStyle name="Note 11 2 4 2 3 3" xfId="30642"/>
    <cellStyle name="Note 11 2 4 2 4" xfId="8844"/>
    <cellStyle name="Note 11 2 4 2 4 2" xfId="20878"/>
    <cellStyle name="Note 11 2 4 2 4 2 2" xfId="45078"/>
    <cellStyle name="Note 11 2 4 2 4 3" xfId="33045"/>
    <cellStyle name="Note 11 2 4 2 5" xfId="10920"/>
    <cellStyle name="Note 11 2 4 2 5 2" xfId="22863"/>
    <cellStyle name="Note 11 2 4 2 5 2 2" xfId="47063"/>
    <cellStyle name="Note 11 2 4 2 5 3" xfId="35121"/>
    <cellStyle name="Note 11 2 4 2 6" xfId="12708"/>
    <cellStyle name="Note 11 2 4 2 6 2" xfId="24430"/>
    <cellStyle name="Note 11 2 4 2 6 2 2" xfId="48630"/>
    <cellStyle name="Note 11 2 4 2 6 3" xfId="36909"/>
    <cellStyle name="Note 11 2 4 2 7" xfId="14275"/>
    <cellStyle name="Note 11 2 4 2 7 2" xfId="38476"/>
    <cellStyle name="Note 11 2 4 2 8" xfId="26500"/>
    <cellStyle name="Note 11 2 4 3" xfId="1632"/>
    <cellStyle name="Note 11 2 4 3 2" xfId="4294"/>
    <cellStyle name="Note 11 2 4 3 2 2" xfId="16395"/>
    <cellStyle name="Note 11 2 4 3 2 2 2" xfId="40595"/>
    <cellStyle name="Note 11 2 4 3 2 3" xfId="28495"/>
    <cellStyle name="Note 11 2 4 3 3" xfId="5613"/>
    <cellStyle name="Note 11 2 4 3 3 2" xfId="17714"/>
    <cellStyle name="Note 11 2 4 3 3 2 2" xfId="41914"/>
    <cellStyle name="Note 11 2 4 3 3 3" xfId="29814"/>
    <cellStyle name="Note 11 2 4 3 4" xfId="8258"/>
    <cellStyle name="Note 11 2 4 3 4 2" xfId="20294"/>
    <cellStyle name="Note 11 2 4 3 4 2 2" xfId="44494"/>
    <cellStyle name="Note 11 2 4 3 4 3" xfId="32459"/>
    <cellStyle name="Note 11 2 4 3 5" xfId="10348"/>
    <cellStyle name="Note 11 2 4 3 5 2" xfId="22311"/>
    <cellStyle name="Note 11 2 4 3 5 2 2" xfId="46511"/>
    <cellStyle name="Note 11 2 4 3 5 3" xfId="34549"/>
    <cellStyle name="Note 11 2 4 3 6" xfId="12156"/>
    <cellStyle name="Note 11 2 4 3 6 2" xfId="23903"/>
    <cellStyle name="Note 11 2 4 3 6 2 2" xfId="48103"/>
    <cellStyle name="Note 11 2 4 3 6 3" xfId="36357"/>
    <cellStyle name="Note 11 2 4 3 7" xfId="13748"/>
    <cellStyle name="Note 11 2 4 3 7 2" xfId="37949"/>
    <cellStyle name="Note 11 2 4 3 8" xfId="25917"/>
    <cellStyle name="Note 11 2 4 4" xfId="3382"/>
    <cellStyle name="Note 11 2 4 4 2" xfId="15484"/>
    <cellStyle name="Note 11 2 4 4 2 2" xfId="39684"/>
    <cellStyle name="Note 11 2 4 4 3" xfId="27584"/>
    <cellStyle name="Note 11 2 4 5" xfId="6585"/>
    <cellStyle name="Note 11 2 4 5 2" xfId="18686"/>
    <cellStyle name="Note 11 2 4 5 2 2" xfId="42886"/>
    <cellStyle name="Note 11 2 4 5 3" xfId="30786"/>
    <cellStyle name="Note 11 2 4 6" xfId="7284"/>
    <cellStyle name="Note 11 2 4 6 2" xfId="19345"/>
    <cellStyle name="Note 11 2 4 6 2 2" xfId="43545"/>
    <cellStyle name="Note 11 2 4 6 3" xfId="31485"/>
    <cellStyle name="Note 11 2 4 7" xfId="9400"/>
    <cellStyle name="Note 11 2 4 7 2" xfId="21434"/>
    <cellStyle name="Note 11 2 4 7 2 2" xfId="45634"/>
    <cellStyle name="Note 11 2 4 7 3" xfId="33601"/>
    <cellStyle name="Note 11 2 4 8" xfId="6826"/>
    <cellStyle name="Note 11 2 4 8 2" xfId="18927"/>
    <cellStyle name="Note 11 2 4 8 2 2" xfId="43127"/>
    <cellStyle name="Note 11 2 4 8 3" xfId="31027"/>
    <cellStyle name="Note 11 2 4 9" xfId="6940"/>
    <cellStyle name="Note 11 2 4 9 2" xfId="31141"/>
    <cellStyle name="Note 11 2 5" xfId="985"/>
    <cellStyle name="Note 11 2 5 10" xfId="25503"/>
    <cellStyle name="Note 11 2 5 2" xfId="2543"/>
    <cellStyle name="Note 11 2 5 2 2" xfId="5192"/>
    <cellStyle name="Note 11 2 5 2 2 2" xfId="17293"/>
    <cellStyle name="Note 11 2 5 2 2 2 2" xfId="41493"/>
    <cellStyle name="Note 11 2 5 2 2 3" xfId="29393"/>
    <cellStyle name="Note 11 2 5 2 3" xfId="6306"/>
    <cellStyle name="Note 11 2 5 2 3 2" xfId="18407"/>
    <cellStyle name="Note 11 2 5 2 3 2 2" xfId="42607"/>
    <cellStyle name="Note 11 2 5 2 3 3" xfId="30507"/>
    <cellStyle name="Note 11 2 5 2 4" xfId="9169"/>
    <cellStyle name="Note 11 2 5 2 4 2" xfId="21203"/>
    <cellStyle name="Note 11 2 5 2 4 2 2" xfId="45403"/>
    <cellStyle name="Note 11 2 5 2 4 3" xfId="33370"/>
    <cellStyle name="Note 11 2 5 2 5" xfId="11245"/>
    <cellStyle name="Note 11 2 5 2 5 2" xfId="23188"/>
    <cellStyle name="Note 11 2 5 2 5 2 2" xfId="47388"/>
    <cellStyle name="Note 11 2 5 2 5 3" xfId="35446"/>
    <cellStyle name="Note 11 2 5 2 6" xfId="13033"/>
    <cellStyle name="Note 11 2 5 2 6 2" xfId="24755"/>
    <cellStyle name="Note 11 2 5 2 6 2 2" xfId="48955"/>
    <cellStyle name="Note 11 2 5 2 6 3" xfId="37234"/>
    <cellStyle name="Note 11 2 5 2 7" xfId="14600"/>
    <cellStyle name="Note 11 2 5 2 7 2" xfId="38801"/>
    <cellStyle name="Note 11 2 5 2 8" xfId="26825"/>
    <cellStyle name="Note 11 2 5 3" xfId="1957"/>
    <cellStyle name="Note 11 2 5 3 2" xfId="4616"/>
    <cellStyle name="Note 11 2 5 3 2 2" xfId="16717"/>
    <cellStyle name="Note 11 2 5 3 2 2 2" xfId="40917"/>
    <cellStyle name="Note 11 2 5 3 2 3" xfId="28817"/>
    <cellStyle name="Note 11 2 5 3 3" xfId="4272"/>
    <cellStyle name="Note 11 2 5 3 3 2" xfId="16373"/>
    <cellStyle name="Note 11 2 5 3 3 2 2" xfId="40573"/>
    <cellStyle name="Note 11 2 5 3 3 3" xfId="28473"/>
    <cellStyle name="Note 11 2 5 3 4" xfId="8583"/>
    <cellStyle name="Note 11 2 5 3 4 2" xfId="20619"/>
    <cellStyle name="Note 11 2 5 3 4 2 2" xfId="44819"/>
    <cellStyle name="Note 11 2 5 3 4 3" xfId="32784"/>
    <cellStyle name="Note 11 2 5 3 5" xfId="10673"/>
    <cellStyle name="Note 11 2 5 3 5 2" xfId="22636"/>
    <cellStyle name="Note 11 2 5 3 5 2 2" xfId="46836"/>
    <cellStyle name="Note 11 2 5 3 5 3" xfId="34874"/>
    <cellStyle name="Note 11 2 5 3 6" xfId="12481"/>
    <cellStyle name="Note 11 2 5 3 6 2" xfId="24228"/>
    <cellStyle name="Note 11 2 5 3 6 2 2" xfId="48428"/>
    <cellStyle name="Note 11 2 5 3 6 3" xfId="36682"/>
    <cellStyle name="Note 11 2 5 3 7" xfId="14073"/>
    <cellStyle name="Note 11 2 5 3 7 2" xfId="38274"/>
    <cellStyle name="Note 11 2 5 3 8" xfId="26242"/>
    <cellStyle name="Note 11 2 5 4" xfId="3712"/>
    <cellStyle name="Note 11 2 5 4 2" xfId="15814"/>
    <cellStyle name="Note 11 2 5 4 2 2" xfId="40014"/>
    <cellStyle name="Note 11 2 5 4 3" xfId="27914"/>
    <cellStyle name="Note 11 2 5 5" xfId="2991"/>
    <cellStyle name="Note 11 2 5 5 2" xfId="15094"/>
    <cellStyle name="Note 11 2 5 5 2 2" xfId="39294"/>
    <cellStyle name="Note 11 2 5 5 3" xfId="27194"/>
    <cellStyle name="Note 11 2 5 6" xfId="7621"/>
    <cellStyle name="Note 11 2 5 6 2" xfId="19682"/>
    <cellStyle name="Note 11 2 5 6 2 2" xfId="43882"/>
    <cellStyle name="Note 11 2 5 6 3" xfId="31822"/>
    <cellStyle name="Note 11 2 5 7" xfId="9737"/>
    <cellStyle name="Note 11 2 5 7 2" xfId="21771"/>
    <cellStyle name="Note 11 2 5 7 2 2" xfId="45971"/>
    <cellStyle name="Note 11 2 5 7 3" xfId="33938"/>
    <cellStyle name="Note 11 2 5 8" xfId="11616"/>
    <cellStyle name="Note 11 2 5 8 2" xfId="23545"/>
    <cellStyle name="Note 11 2 5 8 2 2" xfId="47745"/>
    <cellStyle name="Note 11 2 5 8 3" xfId="35817"/>
    <cellStyle name="Note 11 2 5 9" xfId="13390"/>
    <cellStyle name="Note 11 2 5 9 2" xfId="37591"/>
    <cellStyle name="Note 11 2 6" xfId="1159"/>
    <cellStyle name="Note 11 2 6 2" xfId="3884"/>
    <cellStyle name="Note 11 2 6 2 2" xfId="15986"/>
    <cellStyle name="Note 11 2 6 2 2 2" xfId="40186"/>
    <cellStyle name="Note 11 2 6 2 3" xfId="28086"/>
    <cellStyle name="Note 11 2 6 3" xfId="5676"/>
    <cellStyle name="Note 11 2 6 3 2" xfId="17777"/>
    <cellStyle name="Note 11 2 6 3 2 2" xfId="41977"/>
    <cellStyle name="Note 11 2 6 3 3" xfId="29877"/>
    <cellStyle name="Note 11 2 6 4" xfId="7795"/>
    <cellStyle name="Note 11 2 6 4 2" xfId="19856"/>
    <cellStyle name="Note 11 2 6 4 2 2" xfId="44056"/>
    <cellStyle name="Note 11 2 6 4 3" xfId="31996"/>
    <cellStyle name="Note 11 2 6 5" xfId="9911"/>
    <cellStyle name="Note 11 2 6 5 2" xfId="21945"/>
    <cellStyle name="Note 11 2 6 5 2 2" xfId="46145"/>
    <cellStyle name="Note 11 2 6 5 3" xfId="34112"/>
    <cellStyle name="Note 11 2 6 6" xfId="11790"/>
    <cellStyle name="Note 11 2 6 6 2" xfId="23719"/>
    <cellStyle name="Note 11 2 6 6 2 2" xfId="47919"/>
    <cellStyle name="Note 11 2 6 6 3" xfId="35991"/>
    <cellStyle name="Note 11 2 6 7" xfId="13564"/>
    <cellStyle name="Note 11 2 6 7 2" xfId="37765"/>
    <cellStyle name="Note 11 2 6 8" xfId="25677"/>
    <cellStyle name="Note 11 2 7" xfId="3195"/>
    <cellStyle name="Note 11 2 7 2" xfId="15297"/>
    <cellStyle name="Note 11 2 7 2 2" xfId="39497"/>
    <cellStyle name="Note 11 2 7 3" xfId="27397"/>
    <cellStyle name="Note 11 2 8" xfId="6058"/>
    <cellStyle name="Note 11 2 8 2" xfId="18159"/>
    <cellStyle name="Note 11 2 8 2 2" xfId="42359"/>
    <cellStyle name="Note 11 2 8 3" xfId="30259"/>
    <cellStyle name="Note 11 2 9" xfId="7094"/>
    <cellStyle name="Note 11 2 9 2" xfId="19155"/>
    <cellStyle name="Note 11 2 9 2 2" xfId="43355"/>
    <cellStyle name="Note 11 2 9 3" xfId="31295"/>
    <cellStyle name="Note 11 3" xfId="480"/>
    <cellStyle name="Note 11 3 10" xfId="10237"/>
    <cellStyle name="Note 11 3 10 2" xfId="22235"/>
    <cellStyle name="Note 11 3 10 2 2" xfId="46435"/>
    <cellStyle name="Note 11 3 10 3" xfId="34438"/>
    <cellStyle name="Note 11 3 11" xfId="12080"/>
    <cellStyle name="Note 11 3 11 2" xfId="36281"/>
    <cellStyle name="Note 11 3 12" xfId="24998"/>
    <cellStyle name="Note 11 3 2" xfId="579"/>
    <cellStyle name="Note 11 3 2 10" xfId="10286"/>
    <cellStyle name="Note 11 3 2 10 2" xfId="22264"/>
    <cellStyle name="Note 11 3 2 10 2 2" xfId="46464"/>
    <cellStyle name="Note 11 3 2 10 3" xfId="34487"/>
    <cellStyle name="Note 11 3 2 11" xfId="12109"/>
    <cellStyle name="Note 11 3 2 11 2" xfId="36310"/>
    <cellStyle name="Note 11 3 2 12" xfId="25097"/>
    <cellStyle name="Note 11 3 2 2" xfId="779"/>
    <cellStyle name="Note 11 3 2 2 10" xfId="25297"/>
    <cellStyle name="Note 11 3 2 2 2" xfId="2349"/>
    <cellStyle name="Note 11 3 2 2 2 2" xfId="4999"/>
    <cellStyle name="Note 11 3 2 2 2 2 2" xfId="17100"/>
    <cellStyle name="Note 11 3 2 2 2 2 2 2" xfId="41300"/>
    <cellStyle name="Note 11 3 2 2 2 2 3" xfId="29200"/>
    <cellStyle name="Note 11 3 2 2 2 3" xfId="5223"/>
    <cellStyle name="Note 11 3 2 2 2 3 2" xfId="17324"/>
    <cellStyle name="Note 11 3 2 2 2 3 2 2" xfId="41524"/>
    <cellStyle name="Note 11 3 2 2 2 3 3" xfId="29424"/>
    <cellStyle name="Note 11 3 2 2 2 4" xfId="8975"/>
    <cellStyle name="Note 11 3 2 2 2 4 2" xfId="21009"/>
    <cellStyle name="Note 11 3 2 2 2 4 2 2" xfId="45209"/>
    <cellStyle name="Note 11 3 2 2 2 4 3" xfId="33176"/>
    <cellStyle name="Note 11 3 2 2 2 5" xfId="11051"/>
    <cellStyle name="Note 11 3 2 2 2 5 2" xfId="22994"/>
    <cellStyle name="Note 11 3 2 2 2 5 2 2" xfId="47194"/>
    <cellStyle name="Note 11 3 2 2 2 5 3" xfId="35252"/>
    <cellStyle name="Note 11 3 2 2 2 6" xfId="12839"/>
    <cellStyle name="Note 11 3 2 2 2 6 2" xfId="24561"/>
    <cellStyle name="Note 11 3 2 2 2 6 2 2" xfId="48761"/>
    <cellStyle name="Note 11 3 2 2 2 6 3" xfId="37040"/>
    <cellStyle name="Note 11 3 2 2 2 7" xfId="14406"/>
    <cellStyle name="Note 11 3 2 2 2 7 2" xfId="38607"/>
    <cellStyle name="Note 11 3 2 2 2 8" xfId="26631"/>
    <cellStyle name="Note 11 3 2 2 3" xfId="1763"/>
    <cellStyle name="Note 11 3 2 2 3 2" xfId="4424"/>
    <cellStyle name="Note 11 3 2 2 3 2 2" xfId="16525"/>
    <cellStyle name="Note 11 3 2 2 3 2 2 2" xfId="40725"/>
    <cellStyle name="Note 11 3 2 2 3 2 3" xfId="28625"/>
    <cellStyle name="Note 11 3 2 2 3 3" xfId="4051"/>
    <cellStyle name="Note 11 3 2 2 3 3 2" xfId="16153"/>
    <cellStyle name="Note 11 3 2 2 3 3 2 2" xfId="40353"/>
    <cellStyle name="Note 11 3 2 2 3 3 3" xfId="28253"/>
    <cellStyle name="Note 11 3 2 2 3 4" xfId="8389"/>
    <cellStyle name="Note 11 3 2 2 3 4 2" xfId="20425"/>
    <cellStyle name="Note 11 3 2 2 3 4 2 2" xfId="44625"/>
    <cellStyle name="Note 11 3 2 2 3 4 3" xfId="32590"/>
    <cellStyle name="Note 11 3 2 2 3 5" xfId="10479"/>
    <cellStyle name="Note 11 3 2 2 3 5 2" xfId="22442"/>
    <cellStyle name="Note 11 3 2 2 3 5 2 2" xfId="46642"/>
    <cellStyle name="Note 11 3 2 2 3 5 3" xfId="34680"/>
    <cellStyle name="Note 11 3 2 2 3 6" xfId="12287"/>
    <cellStyle name="Note 11 3 2 2 3 6 2" xfId="24034"/>
    <cellStyle name="Note 11 3 2 2 3 6 2 2" xfId="48234"/>
    <cellStyle name="Note 11 3 2 2 3 6 3" xfId="36488"/>
    <cellStyle name="Note 11 3 2 2 3 7" xfId="13879"/>
    <cellStyle name="Note 11 3 2 2 3 7 2" xfId="38080"/>
    <cellStyle name="Note 11 3 2 2 3 8" xfId="26048"/>
    <cellStyle name="Note 11 3 2 2 4" xfId="3510"/>
    <cellStyle name="Note 11 3 2 2 4 2" xfId="15612"/>
    <cellStyle name="Note 11 3 2 2 4 2 2" xfId="39812"/>
    <cellStyle name="Note 11 3 2 2 4 3" xfId="27712"/>
    <cellStyle name="Note 11 3 2 2 5" xfId="6053"/>
    <cellStyle name="Note 11 3 2 2 5 2" xfId="18154"/>
    <cellStyle name="Note 11 3 2 2 5 2 2" xfId="42354"/>
    <cellStyle name="Note 11 3 2 2 5 3" xfId="30254"/>
    <cellStyle name="Note 11 3 2 2 6" xfId="7415"/>
    <cellStyle name="Note 11 3 2 2 6 2" xfId="19476"/>
    <cellStyle name="Note 11 3 2 2 6 2 2" xfId="43676"/>
    <cellStyle name="Note 11 3 2 2 6 3" xfId="31616"/>
    <cellStyle name="Note 11 3 2 2 7" xfId="9531"/>
    <cellStyle name="Note 11 3 2 2 7 2" xfId="21565"/>
    <cellStyle name="Note 11 3 2 2 7 2 2" xfId="45765"/>
    <cellStyle name="Note 11 3 2 2 7 3" xfId="33732"/>
    <cellStyle name="Note 11 3 2 2 8" xfId="8148"/>
    <cellStyle name="Note 11 3 2 2 8 2" xfId="20187"/>
    <cellStyle name="Note 11 3 2 2 8 2 2" xfId="44387"/>
    <cellStyle name="Note 11 3 2 2 8 3" xfId="32349"/>
    <cellStyle name="Note 11 3 2 2 9" xfId="10299"/>
    <cellStyle name="Note 11 3 2 2 9 2" xfId="34500"/>
    <cellStyle name="Note 11 3 2 3" xfId="880"/>
    <cellStyle name="Note 11 3 2 3 10" xfId="25398"/>
    <cellStyle name="Note 11 3 2 3 2" xfId="2450"/>
    <cellStyle name="Note 11 3 2 3 2 2" xfId="5100"/>
    <cellStyle name="Note 11 3 2 3 2 2 2" xfId="17201"/>
    <cellStyle name="Note 11 3 2 3 2 2 2 2" xfId="41401"/>
    <cellStyle name="Note 11 3 2 3 2 2 3" xfId="29301"/>
    <cellStyle name="Note 11 3 2 3 2 3" xfId="2983"/>
    <cellStyle name="Note 11 3 2 3 2 3 2" xfId="15086"/>
    <cellStyle name="Note 11 3 2 3 2 3 2 2" xfId="39286"/>
    <cellStyle name="Note 11 3 2 3 2 3 3" xfId="27186"/>
    <cellStyle name="Note 11 3 2 3 2 4" xfId="9076"/>
    <cellStyle name="Note 11 3 2 3 2 4 2" xfId="21110"/>
    <cellStyle name="Note 11 3 2 3 2 4 2 2" xfId="45310"/>
    <cellStyle name="Note 11 3 2 3 2 4 3" xfId="33277"/>
    <cellStyle name="Note 11 3 2 3 2 5" xfId="11152"/>
    <cellStyle name="Note 11 3 2 3 2 5 2" xfId="23095"/>
    <cellStyle name="Note 11 3 2 3 2 5 2 2" xfId="47295"/>
    <cellStyle name="Note 11 3 2 3 2 5 3" xfId="35353"/>
    <cellStyle name="Note 11 3 2 3 2 6" xfId="12940"/>
    <cellStyle name="Note 11 3 2 3 2 6 2" xfId="24662"/>
    <cellStyle name="Note 11 3 2 3 2 6 2 2" xfId="48862"/>
    <cellStyle name="Note 11 3 2 3 2 6 3" xfId="37141"/>
    <cellStyle name="Note 11 3 2 3 2 7" xfId="14507"/>
    <cellStyle name="Note 11 3 2 3 2 7 2" xfId="38708"/>
    <cellStyle name="Note 11 3 2 3 2 8" xfId="26732"/>
    <cellStyle name="Note 11 3 2 3 3" xfId="1864"/>
    <cellStyle name="Note 11 3 2 3 3 2" xfId="4524"/>
    <cellStyle name="Note 11 3 2 3 3 2 2" xfId="16625"/>
    <cellStyle name="Note 11 3 2 3 3 2 2 2" xfId="40825"/>
    <cellStyle name="Note 11 3 2 3 3 2 3" xfId="28725"/>
    <cellStyle name="Note 11 3 2 3 3 3" xfId="4487"/>
    <cellStyle name="Note 11 3 2 3 3 3 2" xfId="16588"/>
    <cellStyle name="Note 11 3 2 3 3 3 2 2" xfId="40788"/>
    <cellStyle name="Note 11 3 2 3 3 3 3" xfId="28688"/>
    <cellStyle name="Note 11 3 2 3 3 4" xfId="8490"/>
    <cellStyle name="Note 11 3 2 3 3 4 2" xfId="20526"/>
    <cellStyle name="Note 11 3 2 3 3 4 2 2" xfId="44726"/>
    <cellStyle name="Note 11 3 2 3 3 4 3" xfId="32691"/>
    <cellStyle name="Note 11 3 2 3 3 5" xfId="10580"/>
    <cellStyle name="Note 11 3 2 3 3 5 2" xfId="22543"/>
    <cellStyle name="Note 11 3 2 3 3 5 2 2" xfId="46743"/>
    <cellStyle name="Note 11 3 2 3 3 5 3" xfId="34781"/>
    <cellStyle name="Note 11 3 2 3 3 6" xfId="12388"/>
    <cellStyle name="Note 11 3 2 3 3 6 2" xfId="24135"/>
    <cellStyle name="Note 11 3 2 3 3 6 2 2" xfId="48335"/>
    <cellStyle name="Note 11 3 2 3 3 6 3" xfId="36589"/>
    <cellStyle name="Note 11 3 2 3 3 7" xfId="13980"/>
    <cellStyle name="Note 11 3 2 3 3 7 2" xfId="38181"/>
    <cellStyle name="Note 11 3 2 3 3 8" xfId="26149"/>
    <cellStyle name="Note 11 3 2 3 4" xfId="3609"/>
    <cellStyle name="Note 11 3 2 3 4 2" xfId="15711"/>
    <cellStyle name="Note 11 3 2 3 4 2 2" xfId="39911"/>
    <cellStyle name="Note 11 3 2 3 4 3" xfId="27811"/>
    <cellStyle name="Note 11 3 2 3 5" xfId="6521"/>
    <cellStyle name="Note 11 3 2 3 5 2" xfId="18622"/>
    <cellStyle name="Note 11 3 2 3 5 2 2" xfId="42822"/>
    <cellStyle name="Note 11 3 2 3 5 3" xfId="30722"/>
    <cellStyle name="Note 11 3 2 3 6" xfId="7516"/>
    <cellStyle name="Note 11 3 2 3 6 2" xfId="19577"/>
    <cellStyle name="Note 11 3 2 3 6 2 2" xfId="43777"/>
    <cellStyle name="Note 11 3 2 3 6 3" xfId="31717"/>
    <cellStyle name="Note 11 3 2 3 7" xfId="9632"/>
    <cellStyle name="Note 11 3 2 3 7 2" xfId="21666"/>
    <cellStyle name="Note 11 3 2 3 7 2 2" xfId="45866"/>
    <cellStyle name="Note 11 3 2 3 7 3" xfId="33833"/>
    <cellStyle name="Note 11 3 2 3 8" xfId="11511"/>
    <cellStyle name="Note 11 3 2 3 8 2" xfId="23440"/>
    <cellStyle name="Note 11 3 2 3 8 2 2" xfId="47640"/>
    <cellStyle name="Note 11 3 2 3 8 3" xfId="35712"/>
    <cellStyle name="Note 11 3 2 3 9" xfId="13285"/>
    <cellStyle name="Note 11 3 2 3 9 2" xfId="37486"/>
    <cellStyle name="Note 11 3 2 4" xfId="1103"/>
    <cellStyle name="Note 11 3 2 4 10" xfId="25621"/>
    <cellStyle name="Note 11 3 2 4 2" xfId="2661"/>
    <cellStyle name="Note 11 3 2 4 2 2" xfId="5307"/>
    <cellStyle name="Note 11 3 2 4 2 2 2" xfId="17408"/>
    <cellStyle name="Note 11 3 2 4 2 2 2 2" xfId="41608"/>
    <cellStyle name="Note 11 3 2 4 2 2 3" xfId="29508"/>
    <cellStyle name="Note 11 3 2 4 2 3" xfId="4209"/>
    <cellStyle name="Note 11 3 2 4 2 3 2" xfId="16311"/>
    <cellStyle name="Note 11 3 2 4 2 3 2 2" xfId="40511"/>
    <cellStyle name="Note 11 3 2 4 2 3 3" xfId="28411"/>
    <cellStyle name="Note 11 3 2 4 2 4" xfId="9287"/>
    <cellStyle name="Note 11 3 2 4 2 4 2" xfId="21321"/>
    <cellStyle name="Note 11 3 2 4 2 4 2 2" xfId="45521"/>
    <cellStyle name="Note 11 3 2 4 2 4 3" xfId="33488"/>
    <cellStyle name="Note 11 3 2 4 2 5" xfId="11363"/>
    <cellStyle name="Note 11 3 2 4 2 5 2" xfId="23306"/>
    <cellStyle name="Note 11 3 2 4 2 5 2 2" xfId="47506"/>
    <cellStyle name="Note 11 3 2 4 2 5 3" xfId="35564"/>
    <cellStyle name="Note 11 3 2 4 2 6" xfId="13151"/>
    <cellStyle name="Note 11 3 2 4 2 6 2" xfId="24873"/>
    <cellStyle name="Note 11 3 2 4 2 6 2 2" xfId="49073"/>
    <cellStyle name="Note 11 3 2 4 2 6 3" xfId="37352"/>
    <cellStyle name="Note 11 3 2 4 2 7" xfId="14718"/>
    <cellStyle name="Note 11 3 2 4 2 7 2" xfId="38919"/>
    <cellStyle name="Note 11 3 2 4 2 8" xfId="26943"/>
    <cellStyle name="Note 11 3 2 4 3" xfId="2075"/>
    <cellStyle name="Note 11 3 2 4 3 2" xfId="4733"/>
    <cellStyle name="Note 11 3 2 4 3 2 2" xfId="16834"/>
    <cellStyle name="Note 11 3 2 4 3 2 2 2" xfId="41034"/>
    <cellStyle name="Note 11 3 2 4 3 2 3" xfId="28934"/>
    <cellStyle name="Note 11 3 2 4 3 3" xfId="6206"/>
    <cellStyle name="Note 11 3 2 4 3 3 2" xfId="18307"/>
    <cellStyle name="Note 11 3 2 4 3 3 2 2" xfId="42507"/>
    <cellStyle name="Note 11 3 2 4 3 3 3" xfId="30407"/>
    <cellStyle name="Note 11 3 2 4 3 4" xfId="8701"/>
    <cellStyle name="Note 11 3 2 4 3 4 2" xfId="20737"/>
    <cellStyle name="Note 11 3 2 4 3 4 2 2" xfId="44937"/>
    <cellStyle name="Note 11 3 2 4 3 4 3" xfId="32902"/>
    <cellStyle name="Note 11 3 2 4 3 5" xfId="10791"/>
    <cellStyle name="Note 11 3 2 4 3 5 2" xfId="22754"/>
    <cellStyle name="Note 11 3 2 4 3 5 2 2" xfId="46954"/>
    <cellStyle name="Note 11 3 2 4 3 5 3" xfId="34992"/>
    <cellStyle name="Note 11 3 2 4 3 6" xfId="12599"/>
    <cellStyle name="Note 11 3 2 4 3 6 2" xfId="24346"/>
    <cellStyle name="Note 11 3 2 4 3 6 2 2" xfId="48546"/>
    <cellStyle name="Note 11 3 2 4 3 6 3" xfId="36800"/>
    <cellStyle name="Note 11 3 2 4 3 7" xfId="14191"/>
    <cellStyle name="Note 11 3 2 4 3 7 2" xfId="38392"/>
    <cellStyle name="Note 11 3 2 4 3 8" xfId="26360"/>
    <cellStyle name="Note 11 3 2 4 4" xfId="3828"/>
    <cellStyle name="Note 11 3 2 4 4 2" xfId="15930"/>
    <cellStyle name="Note 11 3 2 4 4 2 2" xfId="40130"/>
    <cellStyle name="Note 11 3 2 4 4 3" xfId="28030"/>
    <cellStyle name="Note 11 3 2 4 5" xfId="6497"/>
    <cellStyle name="Note 11 3 2 4 5 2" xfId="18598"/>
    <cellStyle name="Note 11 3 2 4 5 2 2" xfId="42798"/>
    <cellStyle name="Note 11 3 2 4 5 3" xfId="30698"/>
    <cellStyle name="Note 11 3 2 4 6" xfId="7739"/>
    <cellStyle name="Note 11 3 2 4 6 2" xfId="19800"/>
    <cellStyle name="Note 11 3 2 4 6 2 2" xfId="44000"/>
    <cellStyle name="Note 11 3 2 4 6 3" xfId="31940"/>
    <cellStyle name="Note 11 3 2 4 7" xfId="9855"/>
    <cellStyle name="Note 11 3 2 4 7 2" xfId="21889"/>
    <cellStyle name="Note 11 3 2 4 7 2 2" xfId="46089"/>
    <cellStyle name="Note 11 3 2 4 7 3" xfId="34056"/>
    <cellStyle name="Note 11 3 2 4 8" xfId="11734"/>
    <cellStyle name="Note 11 3 2 4 8 2" xfId="23663"/>
    <cellStyle name="Note 11 3 2 4 8 2 2" xfId="47863"/>
    <cellStyle name="Note 11 3 2 4 8 3" xfId="35935"/>
    <cellStyle name="Note 11 3 2 4 9" xfId="13508"/>
    <cellStyle name="Note 11 3 2 4 9 2" xfId="37709"/>
    <cellStyle name="Note 11 3 2 5" xfId="1233"/>
    <cellStyle name="Note 11 3 2 5 2" xfId="3958"/>
    <cellStyle name="Note 11 3 2 5 2 2" xfId="16060"/>
    <cellStyle name="Note 11 3 2 5 2 2 2" xfId="40260"/>
    <cellStyle name="Note 11 3 2 5 2 3" xfId="28160"/>
    <cellStyle name="Note 11 3 2 5 3" xfId="3116"/>
    <cellStyle name="Note 11 3 2 5 3 2" xfId="15218"/>
    <cellStyle name="Note 11 3 2 5 3 2 2" xfId="39418"/>
    <cellStyle name="Note 11 3 2 5 3 3" xfId="27318"/>
    <cellStyle name="Note 11 3 2 5 4" xfId="7869"/>
    <cellStyle name="Note 11 3 2 5 4 2" xfId="19930"/>
    <cellStyle name="Note 11 3 2 5 4 2 2" xfId="44130"/>
    <cellStyle name="Note 11 3 2 5 4 3" xfId="32070"/>
    <cellStyle name="Note 11 3 2 5 5" xfId="9985"/>
    <cellStyle name="Note 11 3 2 5 5 2" xfId="22019"/>
    <cellStyle name="Note 11 3 2 5 5 2 2" xfId="46219"/>
    <cellStyle name="Note 11 3 2 5 5 3" xfId="34186"/>
    <cellStyle name="Note 11 3 2 5 6" xfId="11864"/>
    <cellStyle name="Note 11 3 2 5 6 2" xfId="23793"/>
    <cellStyle name="Note 11 3 2 5 6 2 2" xfId="47993"/>
    <cellStyle name="Note 11 3 2 5 6 3" xfId="36065"/>
    <cellStyle name="Note 11 3 2 5 7" xfId="13638"/>
    <cellStyle name="Note 11 3 2 5 7 2" xfId="37839"/>
    <cellStyle name="Note 11 3 2 5 8" xfId="25751"/>
    <cellStyle name="Note 11 3 2 6" xfId="3314"/>
    <cellStyle name="Note 11 3 2 6 2" xfId="15416"/>
    <cellStyle name="Note 11 3 2 6 2 2" xfId="39616"/>
    <cellStyle name="Note 11 3 2 6 3" xfId="27516"/>
    <cellStyle name="Note 11 3 2 7" xfId="6460"/>
    <cellStyle name="Note 11 3 2 7 2" xfId="18561"/>
    <cellStyle name="Note 11 3 2 7 2 2" xfId="42761"/>
    <cellStyle name="Note 11 3 2 7 3" xfId="30661"/>
    <cellStyle name="Note 11 3 2 8" xfId="7215"/>
    <cellStyle name="Note 11 3 2 8 2" xfId="19276"/>
    <cellStyle name="Note 11 3 2 8 2 2" xfId="43476"/>
    <cellStyle name="Note 11 3 2 8 3" xfId="31416"/>
    <cellStyle name="Note 11 3 2 9" xfId="6846"/>
    <cellStyle name="Note 11 3 2 9 2" xfId="18947"/>
    <cellStyle name="Note 11 3 2 9 2 2" xfId="43147"/>
    <cellStyle name="Note 11 3 2 9 3" xfId="31047"/>
    <cellStyle name="Note 11 3 3" xfId="622"/>
    <cellStyle name="Note 11 3 3 10" xfId="6946"/>
    <cellStyle name="Note 11 3 3 10 2" xfId="19032"/>
    <cellStyle name="Note 11 3 3 10 2 2" xfId="43232"/>
    <cellStyle name="Note 11 3 3 10 3" xfId="31147"/>
    <cellStyle name="Note 11 3 3 11" xfId="10869"/>
    <cellStyle name="Note 11 3 3 11 2" xfId="35070"/>
    <cellStyle name="Note 11 3 3 12" xfId="25140"/>
    <cellStyle name="Note 11 3 3 2" xfId="806"/>
    <cellStyle name="Note 11 3 3 2 10" xfId="25324"/>
    <cellStyle name="Note 11 3 3 2 2" xfId="2376"/>
    <cellStyle name="Note 11 3 3 2 2 2" xfId="5026"/>
    <cellStyle name="Note 11 3 3 2 2 2 2" xfId="17127"/>
    <cellStyle name="Note 11 3 3 2 2 2 2 2" xfId="41327"/>
    <cellStyle name="Note 11 3 3 2 2 2 3" xfId="29227"/>
    <cellStyle name="Note 11 3 3 2 2 3" xfId="4746"/>
    <cellStyle name="Note 11 3 3 2 2 3 2" xfId="16847"/>
    <cellStyle name="Note 11 3 3 2 2 3 2 2" xfId="41047"/>
    <cellStyle name="Note 11 3 3 2 2 3 3" xfId="28947"/>
    <cellStyle name="Note 11 3 3 2 2 4" xfId="9002"/>
    <cellStyle name="Note 11 3 3 2 2 4 2" xfId="21036"/>
    <cellStyle name="Note 11 3 3 2 2 4 2 2" xfId="45236"/>
    <cellStyle name="Note 11 3 3 2 2 4 3" xfId="33203"/>
    <cellStyle name="Note 11 3 3 2 2 5" xfId="11078"/>
    <cellStyle name="Note 11 3 3 2 2 5 2" xfId="23021"/>
    <cellStyle name="Note 11 3 3 2 2 5 2 2" xfId="47221"/>
    <cellStyle name="Note 11 3 3 2 2 5 3" xfId="35279"/>
    <cellStyle name="Note 11 3 3 2 2 6" xfId="12866"/>
    <cellStyle name="Note 11 3 3 2 2 6 2" xfId="24588"/>
    <cellStyle name="Note 11 3 3 2 2 6 2 2" xfId="48788"/>
    <cellStyle name="Note 11 3 3 2 2 6 3" xfId="37067"/>
    <cellStyle name="Note 11 3 3 2 2 7" xfId="14433"/>
    <cellStyle name="Note 11 3 3 2 2 7 2" xfId="38634"/>
    <cellStyle name="Note 11 3 3 2 2 8" xfId="26658"/>
    <cellStyle name="Note 11 3 3 2 3" xfId="1790"/>
    <cellStyle name="Note 11 3 3 2 3 2" xfId="4451"/>
    <cellStyle name="Note 11 3 3 2 3 2 2" xfId="16552"/>
    <cellStyle name="Note 11 3 3 2 3 2 2 2" xfId="40752"/>
    <cellStyle name="Note 11 3 3 2 3 2 3" xfId="28652"/>
    <cellStyle name="Note 11 3 3 2 3 3" xfId="5957"/>
    <cellStyle name="Note 11 3 3 2 3 3 2" xfId="18058"/>
    <cellStyle name="Note 11 3 3 2 3 3 2 2" xfId="42258"/>
    <cellStyle name="Note 11 3 3 2 3 3 3" xfId="30158"/>
    <cellStyle name="Note 11 3 3 2 3 4" xfId="8416"/>
    <cellStyle name="Note 11 3 3 2 3 4 2" xfId="20452"/>
    <cellStyle name="Note 11 3 3 2 3 4 2 2" xfId="44652"/>
    <cellStyle name="Note 11 3 3 2 3 4 3" xfId="32617"/>
    <cellStyle name="Note 11 3 3 2 3 5" xfId="10506"/>
    <cellStyle name="Note 11 3 3 2 3 5 2" xfId="22469"/>
    <cellStyle name="Note 11 3 3 2 3 5 2 2" xfId="46669"/>
    <cellStyle name="Note 11 3 3 2 3 5 3" xfId="34707"/>
    <cellStyle name="Note 11 3 3 2 3 6" xfId="12314"/>
    <cellStyle name="Note 11 3 3 2 3 6 2" xfId="24061"/>
    <cellStyle name="Note 11 3 3 2 3 6 2 2" xfId="48261"/>
    <cellStyle name="Note 11 3 3 2 3 6 3" xfId="36515"/>
    <cellStyle name="Note 11 3 3 2 3 7" xfId="13906"/>
    <cellStyle name="Note 11 3 3 2 3 7 2" xfId="38107"/>
    <cellStyle name="Note 11 3 3 2 3 8" xfId="26075"/>
    <cellStyle name="Note 11 3 3 2 4" xfId="3537"/>
    <cellStyle name="Note 11 3 3 2 4 2" xfId="15639"/>
    <cellStyle name="Note 11 3 3 2 4 2 2" xfId="39839"/>
    <cellStyle name="Note 11 3 3 2 4 3" xfId="27739"/>
    <cellStyle name="Note 11 3 3 2 5" xfId="6763"/>
    <cellStyle name="Note 11 3 3 2 5 2" xfId="18864"/>
    <cellStyle name="Note 11 3 3 2 5 2 2" xfId="43064"/>
    <cellStyle name="Note 11 3 3 2 5 3" xfId="30964"/>
    <cellStyle name="Note 11 3 3 2 6" xfId="7442"/>
    <cellStyle name="Note 11 3 3 2 6 2" xfId="19503"/>
    <cellStyle name="Note 11 3 3 2 6 2 2" xfId="43703"/>
    <cellStyle name="Note 11 3 3 2 6 3" xfId="31643"/>
    <cellStyle name="Note 11 3 3 2 7" xfId="9558"/>
    <cellStyle name="Note 11 3 3 2 7 2" xfId="21592"/>
    <cellStyle name="Note 11 3 3 2 7 2 2" xfId="45792"/>
    <cellStyle name="Note 11 3 3 2 7 3" xfId="33759"/>
    <cellStyle name="Note 11 3 3 2 8" xfId="6912"/>
    <cellStyle name="Note 11 3 3 2 8 2" xfId="19007"/>
    <cellStyle name="Note 11 3 3 2 8 2 2" xfId="43207"/>
    <cellStyle name="Note 11 3 3 2 8 3" xfId="31113"/>
    <cellStyle name="Note 11 3 3 2 9" xfId="7080"/>
    <cellStyle name="Note 11 3 3 2 9 2" xfId="31281"/>
    <cellStyle name="Note 11 3 3 3" xfId="923"/>
    <cellStyle name="Note 11 3 3 3 10" xfId="25441"/>
    <cellStyle name="Note 11 3 3 3 2" xfId="2493"/>
    <cellStyle name="Note 11 3 3 3 2 2" xfId="5142"/>
    <cellStyle name="Note 11 3 3 3 2 2 2" xfId="17243"/>
    <cellStyle name="Note 11 3 3 3 2 2 2 2" xfId="41443"/>
    <cellStyle name="Note 11 3 3 3 2 2 3" xfId="29343"/>
    <cellStyle name="Note 11 3 3 3 2 3" xfId="5654"/>
    <cellStyle name="Note 11 3 3 3 2 3 2" xfId="17755"/>
    <cellStyle name="Note 11 3 3 3 2 3 2 2" xfId="41955"/>
    <cellStyle name="Note 11 3 3 3 2 3 3" xfId="29855"/>
    <cellStyle name="Note 11 3 3 3 2 4" xfId="9119"/>
    <cellStyle name="Note 11 3 3 3 2 4 2" xfId="21153"/>
    <cellStyle name="Note 11 3 3 3 2 4 2 2" xfId="45353"/>
    <cellStyle name="Note 11 3 3 3 2 4 3" xfId="33320"/>
    <cellStyle name="Note 11 3 3 3 2 5" xfId="11195"/>
    <cellStyle name="Note 11 3 3 3 2 5 2" xfId="23138"/>
    <cellStyle name="Note 11 3 3 3 2 5 2 2" xfId="47338"/>
    <cellStyle name="Note 11 3 3 3 2 5 3" xfId="35396"/>
    <cellStyle name="Note 11 3 3 3 2 6" xfId="12983"/>
    <cellStyle name="Note 11 3 3 3 2 6 2" xfId="24705"/>
    <cellStyle name="Note 11 3 3 3 2 6 2 2" xfId="48905"/>
    <cellStyle name="Note 11 3 3 3 2 6 3" xfId="37184"/>
    <cellStyle name="Note 11 3 3 3 2 7" xfId="14550"/>
    <cellStyle name="Note 11 3 3 3 2 7 2" xfId="38751"/>
    <cellStyle name="Note 11 3 3 3 2 8" xfId="26775"/>
    <cellStyle name="Note 11 3 3 3 3" xfId="1907"/>
    <cellStyle name="Note 11 3 3 3 3 2" xfId="4566"/>
    <cellStyle name="Note 11 3 3 3 3 2 2" xfId="16667"/>
    <cellStyle name="Note 11 3 3 3 3 2 2 2" xfId="40867"/>
    <cellStyle name="Note 11 3 3 3 3 2 3" xfId="28767"/>
    <cellStyle name="Note 11 3 3 3 3 3" xfId="4847"/>
    <cellStyle name="Note 11 3 3 3 3 3 2" xfId="16948"/>
    <cellStyle name="Note 11 3 3 3 3 3 2 2" xfId="41148"/>
    <cellStyle name="Note 11 3 3 3 3 3 3" xfId="29048"/>
    <cellStyle name="Note 11 3 3 3 3 4" xfId="8533"/>
    <cellStyle name="Note 11 3 3 3 3 4 2" xfId="20569"/>
    <cellStyle name="Note 11 3 3 3 3 4 2 2" xfId="44769"/>
    <cellStyle name="Note 11 3 3 3 3 4 3" xfId="32734"/>
    <cellStyle name="Note 11 3 3 3 3 5" xfId="10623"/>
    <cellStyle name="Note 11 3 3 3 3 5 2" xfId="22586"/>
    <cellStyle name="Note 11 3 3 3 3 5 2 2" xfId="46786"/>
    <cellStyle name="Note 11 3 3 3 3 5 3" xfId="34824"/>
    <cellStyle name="Note 11 3 3 3 3 6" xfId="12431"/>
    <cellStyle name="Note 11 3 3 3 3 6 2" xfId="24178"/>
    <cellStyle name="Note 11 3 3 3 3 6 2 2" xfId="48378"/>
    <cellStyle name="Note 11 3 3 3 3 6 3" xfId="36632"/>
    <cellStyle name="Note 11 3 3 3 3 7" xfId="14023"/>
    <cellStyle name="Note 11 3 3 3 3 7 2" xfId="38224"/>
    <cellStyle name="Note 11 3 3 3 3 8" xfId="26192"/>
    <cellStyle name="Note 11 3 3 3 4" xfId="3651"/>
    <cellStyle name="Note 11 3 3 3 4 2" xfId="15753"/>
    <cellStyle name="Note 11 3 3 3 4 2 2" xfId="39953"/>
    <cellStyle name="Note 11 3 3 3 4 3" xfId="27853"/>
    <cellStyle name="Note 11 3 3 3 5" xfId="5669"/>
    <cellStyle name="Note 11 3 3 3 5 2" xfId="17770"/>
    <cellStyle name="Note 11 3 3 3 5 2 2" xfId="41970"/>
    <cellStyle name="Note 11 3 3 3 5 3" xfId="29870"/>
    <cellStyle name="Note 11 3 3 3 6" xfId="7559"/>
    <cellStyle name="Note 11 3 3 3 6 2" xfId="19620"/>
    <cellStyle name="Note 11 3 3 3 6 2 2" xfId="43820"/>
    <cellStyle name="Note 11 3 3 3 6 3" xfId="31760"/>
    <cellStyle name="Note 11 3 3 3 7" xfId="9675"/>
    <cellStyle name="Note 11 3 3 3 7 2" xfId="21709"/>
    <cellStyle name="Note 11 3 3 3 7 2 2" xfId="45909"/>
    <cellStyle name="Note 11 3 3 3 7 3" xfId="33876"/>
    <cellStyle name="Note 11 3 3 3 8" xfId="11554"/>
    <cellStyle name="Note 11 3 3 3 8 2" xfId="23483"/>
    <cellStyle name="Note 11 3 3 3 8 2 2" xfId="47683"/>
    <cellStyle name="Note 11 3 3 3 8 3" xfId="35755"/>
    <cellStyle name="Note 11 3 3 3 9" xfId="13328"/>
    <cellStyle name="Note 11 3 3 3 9 2" xfId="37529"/>
    <cellStyle name="Note 11 3 3 4" xfId="1146"/>
    <cellStyle name="Note 11 3 3 4 10" xfId="25664"/>
    <cellStyle name="Note 11 3 3 4 2" xfId="2704"/>
    <cellStyle name="Note 11 3 3 4 2 2" xfId="5350"/>
    <cellStyle name="Note 11 3 3 4 2 2 2" xfId="17451"/>
    <cellStyle name="Note 11 3 3 4 2 2 2 2" xfId="41651"/>
    <cellStyle name="Note 11 3 3 4 2 2 3" xfId="29551"/>
    <cellStyle name="Note 11 3 3 4 2 3" xfId="5713"/>
    <cellStyle name="Note 11 3 3 4 2 3 2" xfId="17814"/>
    <cellStyle name="Note 11 3 3 4 2 3 2 2" xfId="42014"/>
    <cellStyle name="Note 11 3 3 4 2 3 3" xfId="29914"/>
    <cellStyle name="Note 11 3 3 4 2 4" xfId="9330"/>
    <cellStyle name="Note 11 3 3 4 2 4 2" xfId="21364"/>
    <cellStyle name="Note 11 3 3 4 2 4 2 2" xfId="45564"/>
    <cellStyle name="Note 11 3 3 4 2 4 3" xfId="33531"/>
    <cellStyle name="Note 11 3 3 4 2 5" xfId="11406"/>
    <cellStyle name="Note 11 3 3 4 2 5 2" xfId="23349"/>
    <cellStyle name="Note 11 3 3 4 2 5 2 2" xfId="47549"/>
    <cellStyle name="Note 11 3 3 4 2 5 3" xfId="35607"/>
    <cellStyle name="Note 11 3 3 4 2 6" xfId="13194"/>
    <cellStyle name="Note 11 3 3 4 2 6 2" xfId="24916"/>
    <cellStyle name="Note 11 3 3 4 2 6 2 2" xfId="49116"/>
    <cellStyle name="Note 11 3 3 4 2 6 3" xfId="37395"/>
    <cellStyle name="Note 11 3 3 4 2 7" xfId="14761"/>
    <cellStyle name="Note 11 3 3 4 2 7 2" xfId="38962"/>
    <cellStyle name="Note 11 3 3 4 2 8" xfId="26986"/>
    <cellStyle name="Note 11 3 3 4 3" xfId="2118"/>
    <cellStyle name="Note 11 3 3 4 3 2" xfId="4775"/>
    <cellStyle name="Note 11 3 3 4 3 2 2" xfId="16876"/>
    <cellStyle name="Note 11 3 3 4 3 2 2 2" xfId="41076"/>
    <cellStyle name="Note 11 3 3 4 3 2 3" xfId="28976"/>
    <cellStyle name="Note 11 3 3 4 3 3" xfId="4141"/>
    <cellStyle name="Note 11 3 3 4 3 3 2" xfId="16243"/>
    <cellStyle name="Note 11 3 3 4 3 3 2 2" xfId="40443"/>
    <cellStyle name="Note 11 3 3 4 3 3 3" xfId="28343"/>
    <cellStyle name="Note 11 3 3 4 3 4" xfId="8744"/>
    <cellStyle name="Note 11 3 3 4 3 4 2" xfId="20780"/>
    <cellStyle name="Note 11 3 3 4 3 4 2 2" xfId="44980"/>
    <cellStyle name="Note 11 3 3 4 3 4 3" xfId="32945"/>
    <cellStyle name="Note 11 3 3 4 3 5" xfId="10834"/>
    <cellStyle name="Note 11 3 3 4 3 5 2" xfId="22797"/>
    <cellStyle name="Note 11 3 3 4 3 5 2 2" xfId="46997"/>
    <cellStyle name="Note 11 3 3 4 3 5 3" xfId="35035"/>
    <cellStyle name="Note 11 3 3 4 3 6" xfId="12642"/>
    <cellStyle name="Note 11 3 3 4 3 6 2" xfId="24389"/>
    <cellStyle name="Note 11 3 3 4 3 6 2 2" xfId="48589"/>
    <cellStyle name="Note 11 3 3 4 3 6 3" xfId="36843"/>
    <cellStyle name="Note 11 3 3 4 3 7" xfId="14234"/>
    <cellStyle name="Note 11 3 3 4 3 7 2" xfId="38435"/>
    <cellStyle name="Note 11 3 3 4 3 8" xfId="26403"/>
    <cellStyle name="Note 11 3 3 4 4" xfId="3871"/>
    <cellStyle name="Note 11 3 3 4 4 2" xfId="15973"/>
    <cellStyle name="Note 11 3 3 4 4 2 2" xfId="40173"/>
    <cellStyle name="Note 11 3 3 4 4 3" xfId="28073"/>
    <cellStyle name="Note 11 3 3 4 5" xfId="6465"/>
    <cellStyle name="Note 11 3 3 4 5 2" xfId="18566"/>
    <cellStyle name="Note 11 3 3 4 5 2 2" xfId="42766"/>
    <cellStyle name="Note 11 3 3 4 5 3" xfId="30666"/>
    <cellStyle name="Note 11 3 3 4 6" xfId="7782"/>
    <cellStyle name="Note 11 3 3 4 6 2" xfId="19843"/>
    <cellStyle name="Note 11 3 3 4 6 2 2" xfId="44043"/>
    <cellStyle name="Note 11 3 3 4 6 3" xfId="31983"/>
    <cellStyle name="Note 11 3 3 4 7" xfId="9898"/>
    <cellStyle name="Note 11 3 3 4 7 2" xfId="21932"/>
    <cellStyle name="Note 11 3 3 4 7 2 2" xfId="46132"/>
    <cellStyle name="Note 11 3 3 4 7 3" xfId="34099"/>
    <cellStyle name="Note 11 3 3 4 8" xfId="11777"/>
    <cellStyle name="Note 11 3 3 4 8 2" xfId="23706"/>
    <cellStyle name="Note 11 3 3 4 8 2 2" xfId="47906"/>
    <cellStyle name="Note 11 3 3 4 8 3" xfId="35978"/>
    <cellStyle name="Note 11 3 3 4 9" xfId="13551"/>
    <cellStyle name="Note 11 3 3 4 9 2" xfId="37752"/>
    <cellStyle name="Note 11 3 3 5" xfId="1270"/>
    <cellStyle name="Note 11 3 3 5 2" xfId="3995"/>
    <cellStyle name="Note 11 3 3 5 2 2" xfId="16097"/>
    <cellStyle name="Note 11 3 3 5 2 2 2" xfId="40297"/>
    <cellStyle name="Note 11 3 3 5 2 3" xfId="28197"/>
    <cellStyle name="Note 11 3 3 5 3" xfId="5571"/>
    <cellStyle name="Note 11 3 3 5 3 2" xfId="17672"/>
    <cellStyle name="Note 11 3 3 5 3 2 2" xfId="41872"/>
    <cellStyle name="Note 11 3 3 5 3 3" xfId="29772"/>
    <cellStyle name="Note 11 3 3 5 4" xfId="7906"/>
    <cellStyle name="Note 11 3 3 5 4 2" xfId="19967"/>
    <cellStyle name="Note 11 3 3 5 4 2 2" xfId="44167"/>
    <cellStyle name="Note 11 3 3 5 4 3" xfId="32107"/>
    <cellStyle name="Note 11 3 3 5 5" xfId="10022"/>
    <cellStyle name="Note 11 3 3 5 5 2" xfId="22056"/>
    <cellStyle name="Note 11 3 3 5 5 2 2" xfId="46256"/>
    <cellStyle name="Note 11 3 3 5 5 3" xfId="34223"/>
    <cellStyle name="Note 11 3 3 5 6" xfId="11901"/>
    <cellStyle name="Note 11 3 3 5 6 2" xfId="23830"/>
    <cellStyle name="Note 11 3 3 5 6 2 2" xfId="48030"/>
    <cellStyle name="Note 11 3 3 5 6 3" xfId="36102"/>
    <cellStyle name="Note 11 3 3 5 7" xfId="13675"/>
    <cellStyle name="Note 11 3 3 5 7 2" xfId="37876"/>
    <cellStyle name="Note 11 3 3 5 8" xfId="25788"/>
    <cellStyle name="Note 11 3 3 6" xfId="3356"/>
    <cellStyle name="Note 11 3 3 6 2" xfId="15458"/>
    <cellStyle name="Note 11 3 3 6 2 2" xfId="39658"/>
    <cellStyle name="Note 11 3 3 6 3" xfId="27558"/>
    <cellStyle name="Note 11 3 3 7" xfId="6524"/>
    <cellStyle name="Note 11 3 3 7 2" xfId="18625"/>
    <cellStyle name="Note 11 3 3 7 2 2" xfId="42825"/>
    <cellStyle name="Note 11 3 3 7 3" xfId="30725"/>
    <cellStyle name="Note 11 3 3 8" xfId="7258"/>
    <cellStyle name="Note 11 3 3 8 2" xfId="19319"/>
    <cellStyle name="Note 11 3 3 8 2 2" xfId="43519"/>
    <cellStyle name="Note 11 3 3 8 3" xfId="31459"/>
    <cellStyle name="Note 11 3 3 9" xfId="8047"/>
    <cellStyle name="Note 11 3 3 9 2" xfId="20097"/>
    <cellStyle name="Note 11 3 3 9 2 2" xfId="44297"/>
    <cellStyle name="Note 11 3 3 9 3" xfId="32248"/>
    <cellStyle name="Note 11 3 4" xfId="722"/>
    <cellStyle name="Note 11 3 4 10" xfId="25240"/>
    <cellStyle name="Note 11 3 4 2" xfId="2292"/>
    <cellStyle name="Note 11 3 4 2 2" xfId="4944"/>
    <cellStyle name="Note 11 3 4 2 2 2" xfId="17045"/>
    <cellStyle name="Note 11 3 4 2 2 2 2" xfId="41245"/>
    <cellStyle name="Note 11 3 4 2 2 3" xfId="29145"/>
    <cellStyle name="Note 11 3 4 2 3" xfId="6347"/>
    <cellStyle name="Note 11 3 4 2 3 2" xfId="18448"/>
    <cellStyle name="Note 11 3 4 2 3 2 2" xfId="42648"/>
    <cellStyle name="Note 11 3 4 2 3 3" xfId="30548"/>
    <cellStyle name="Note 11 3 4 2 4" xfId="8918"/>
    <cellStyle name="Note 11 3 4 2 4 2" xfId="20952"/>
    <cellStyle name="Note 11 3 4 2 4 2 2" xfId="45152"/>
    <cellStyle name="Note 11 3 4 2 4 3" xfId="33119"/>
    <cellStyle name="Note 11 3 4 2 5" xfId="10994"/>
    <cellStyle name="Note 11 3 4 2 5 2" xfId="22937"/>
    <cellStyle name="Note 11 3 4 2 5 2 2" xfId="47137"/>
    <cellStyle name="Note 11 3 4 2 5 3" xfId="35195"/>
    <cellStyle name="Note 11 3 4 2 6" xfId="12782"/>
    <cellStyle name="Note 11 3 4 2 6 2" xfId="24504"/>
    <cellStyle name="Note 11 3 4 2 6 2 2" xfId="48704"/>
    <cellStyle name="Note 11 3 4 2 6 3" xfId="36983"/>
    <cellStyle name="Note 11 3 4 2 7" xfId="14349"/>
    <cellStyle name="Note 11 3 4 2 7 2" xfId="38550"/>
    <cellStyle name="Note 11 3 4 2 8" xfId="26574"/>
    <cellStyle name="Note 11 3 4 3" xfId="1706"/>
    <cellStyle name="Note 11 3 4 3 2" xfId="4368"/>
    <cellStyle name="Note 11 3 4 3 2 2" xfId="16469"/>
    <cellStyle name="Note 11 3 4 3 2 2 2" xfId="40669"/>
    <cellStyle name="Note 11 3 4 3 2 3" xfId="28569"/>
    <cellStyle name="Note 11 3 4 3 3" xfId="4056"/>
    <cellStyle name="Note 11 3 4 3 3 2" xfId="16158"/>
    <cellStyle name="Note 11 3 4 3 3 2 2" xfId="40358"/>
    <cellStyle name="Note 11 3 4 3 3 3" xfId="28258"/>
    <cellStyle name="Note 11 3 4 3 4" xfId="8332"/>
    <cellStyle name="Note 11 3 4 3 4 2" xfId="20368"/>
    <cellStyle name="Note 11 3 4 3 4 2 2" xfId="44568"/>
    <cellStyle name="Note 11 3 4 3 4 3" xfId="32533"/>
    <cellStyle name="Note 11 3 4 3 5" xfId="10422"/>
    <cellStyle name="Note 11 3 4 3 5 2" xfId="22385"/>
    <cellStyle name="Note 11 3 4 3 5 2 2" xfId="46585"/>
    <cellStyle name="Note 11 3 4 3 5 3" xfId="34623"/>
    <cellStyle name="Note 11 3 4 3 6" xfId="12230"/>
    <cellStyle name="Note 11 3 4 3 6 2" xfId="23977"/>
    <cellStyle name="Note 11 3 4 3 6 2 2" xfId="48177"/>
    <cellStyle name="Note 11 3 4 3 6 3" xfId="36431"/>
    <cellStyle name="Note 11 3 4 3 7" xfId="13822"/>
    <cellStyle name="Note 11 3 4 3 7 2" xfId="38023"/>
    <cellStyle name="Note 11 3 4 3 8" xfId="25991"/>
    <cellStyle name="Note 11 3 4 4" xfId="3455"/>
    <cellStyle name="Note 11 3 4 4 2" xfId="15557"/>
    <cellStyle name="Note 11 3 4 4 2 2" xfId="39757"/>
    <cellStyle name="Note 11 3 4 4 3" xfId="27657"/>
    <cellStyle name="Note 11 3 4 5" xfId="6185"/>
    <cellStyle name="Note 11 3 4 5 2" xfId="18286"/>
    <cellStyle name="Note 11 3 4 5 2 2" xfId="42486"/>
    <cellStyle name="Note 11 3 4 5 3" xfId="30386"/>
    <cellStyle name="Note 11 3 4 6" xfId="7358"/>
    <cellStyle name="Note 11 3 4 6 2" xfId="19419"/>
    <cellStyle name="Note 11 3 4 6 2 2" xfId="43619"/>
    <cellStyle name="Note 11 3 4 6 3" xfId="31559"/>
    <cellStyle name="Note 11 3 4 7" xfId="9474"/>
    <cellStyle name="Note 11 3 4 7 2" xfId="21508"/>
    <cellStyle name="Note 11 3 4 7 2 2" xfId="45708"/>
    <cellStyle name="Note 11 3 4 7 3" xfId="33675"/>
    <cellStyle name="Note 11 3 4 8" xfId="10175"/>
    <cellStyle name="Note 11 3 4 8 2" xfId="22185"/>
    <cellStyle name="Note 11 3 4 8 2 2" xfId="46385"/>
    <cellStyle name="Note 11 3 4 8 3" xfId="34376"/>
    <cellStyle name="Note 11 3 4 9" xfId="12030"/>
    <cellStyle name="Note 11 3 4 9 2" xfId="36231"/>
    <cellStyle name="Note 11 3 5" xfId="1004"/>
    <cellStyle name="Note 11 3 5 10" xfId="25522"/>
    <cellStyle name="Note 11 3 5 2" xfId="2562"/>
    <cellStyle name="Note 11 3 5 2 2" xfId="5211"/>
    <cellStyle name="Note 11 3 5 2 2 2" xfId="17312"/>
    <cellStyle name="Note 11 3 5 2 2 2 2" xfId="41512"/>
    <cellStyle name="Note 11 3 5 2 2 3" xfId="29412"/>
    <cellStyle name="Note 11 3 5 2 3" xfId="6272"/>
    <cellStyle name="Note 11 3 5 2 3 2" xfId="18373"/>
    <cellStyle name="Note 11 3 5 2 3 2 2" xfId="42573"/>
    <cellStyle name="Note 11 3 5 2 3 3" xfId="30473"/>
    <cellStyle name="Note 11 3 5 2 4" xfId="9188"/>
    <cellStyle name="Note 11 3 5 2 4 2" xfId="21222"/>
    <cellStyle name="Note 11 3 5 2 4 2 2" xfId="45422"/>
    <cellStyle name="Note 11 3 5 2 4 3" xfId="33389"/>
    <cellStyle name="Note 11 3 5 2 5" xfId="11264"/>
    <cellStyle name="Note 11 3 5 2 5 2" xfId="23207"/>
    <cellStyle name="Note 11 3 5 2 5 2 2" xfId="47407"/>
    <cellStyle name="Note 11 3 5 2 5 3" xfId="35465"/>
    <cellStyle name="Note 11 3 5 2 6" xfId="13052"/>
    <cellStyle name="Note 11 3 5 2 6 2" xfId="24774"/>
    <cellStyle name="Note 11 3 5 2 6 2 2" xfId="48974"/>
    <cellStyle name="Note 11 3 5 2 6 3" xfId="37253"/>
    <cellStyle name="Note 11 3 5 2 7" xfId="14619"/>
    <cellStyle name="Note 11 3 5 2 7 2" xfId="38820"/>
    <cellStyle name="Note 11 3 5 2 8" xfId="26844"/>
    <cellStyle name="Note 11 3 5 3" xfId="1976"/>
    <cellStyle name="Note 11 3 5 3 2" xfId="4635"/>
    <cellStyle name="Note 11 3 5 3 2 2" xfId="16736"/>
    <cellStyle name="Note 11 3 5 3 2 2 2" xfId="40936"/>
    <cellStyle name="Note 11 3 5 3 2 3" xfId="28836"/>
    <cellStyle name="Note 11 3 5 3 3" xfId="3824"/>
    <cellStyle name="Note 11 3 5 3 3 2" xfId="15926"/>
    <cellStyle name="Note 11 3 5 3 3 2 2" xfId="40126"/>
    <cellStyle name="Note 11 3 5 3 3 3" xfId="28026"/>
    <cellStyle name="Note 11 3 5 3 4" xfId="8602"/>
    <cellStyle name="Note 11 3 5 3 4 2" xfId="20638"/>
    <cellStyle name="Note 11 3 5 3 4 2 2" xfId="44838"/>
    <cellStyle name="Note 11 3 5 3 4 3" xfId="32803"/>
    <cellStyle name="Note 11 3 5 3 5" xfId="10692"/>
    <cellStyle name="Note 11 3 5 3 5 2" xfId="22655"/>
    <cellStyle name="Note 11 3 5 3 5 2 2" xfId="46855"/>
    <cellStyle name="Note 11 3 5 3 5 3" xfId="34893"/>
    <cellStyle name="Note 11 3 5 3 6" xfId="12500"/>
    <cellStyle name="Note 11 3 5 3 6 2" xfId="24247"/>
    <cellStyle name="Note 11 3 5 3 6 2 2" xfId="48447"/>
    <cellStyle name="Note 11 3 5 3 6 3" xfId="36701"/>
    <cellStyle name="Note 11 3 5 3 7" xfId="14092"/>
    <cellStyle name="Note 11 3 5 3 7 2" xfId="38293"/>
    <cellStyle name="Note 11 3 5 3 8" xfId="26261"/>
    <cellStyle name="Note 11 3 5 4" xfId="3731"/>
    <cellStyle name="Note 11 3 5 4 2" xfId="15833"/>
    <cellStyle name="Note 11 3 5 4 2 2" xfId="40033"/>
    <cellStyle name="Note 11 3 5 4 3" xfId="27933"/>
    <cellStyle name="Note 11 3 5 5" xfId="6415"/>
    <cellStyle name="Note 11 3 5 5 2" xfId="18516"/>
    <cellStyle name="Note 11 3 5 5 2 2" xfId="42716"/>
    <cellStyle name="Note 11 3 5 5 3" xfId="30616"/>
    <cellStyle name="Note 11 3 5 6" xfId="7640"/>
    <cellStyle name="Note 11 3 5 6 2" xfId="19701"/>
    <cellStyle name="Note 11 3 5 6 2 2" xfId="43901"/>
    <cellStyle name="Note 11 3 5 6 3" xfId="31841"/>
    <cellStyle name="Note 11 3 5 7" xfId="9756"/>
    <cellStyle name="Note 11 3 5 7 2" xfId="21790"/>
    <cellStyle name="Note 11 3 5 7 2 2" xfId="45990"/>
    <cellStyle name="Note 11 3 5 7 3" xfId="33957"/>
    <cellStyle name="Note 11 3 5 8" xfId="11635"/>
    <cellStyle name="Note 11 3 5 8 2" xfId="23564"/>
    <cellStyle name="Note 11 3 5 8 2 2" xfId="47764"/>
    <cellStyle name="Note 11 3 5 8 3" xfId="35836"/>
    <cellStyle name="Note 11 3 5 9" xfId="13409"/>
    <cellStyle name="Note 11 3 5 9 2" xfId="37610"/>
    <cellStyle name="Note 11 3 6" xfId="3217"/>
    <cellStyle name="Note 11 3 6 2" xfId="15319"/>
    <cellStyle name="Note 11 3 6 2 2" xfId="39519"/>
    <cellStyle name="Note 11 3 6 3" xfId="27419"/>
    <cellStyle name="Note 11 3 7" xfId="5524"/>
    <cellStyle name="Note 11 3 7 2" xfId="17625"/>
    <cellStyle name="Note 11 3 7 2 2" xfId="41825"/>
    <cellStyle name="Note 11 3 7 3" xfId="29725"/>
    <cellStyle name="Note 11 3 8" xfId="7116"/>
    <cellStyle name="Note 11 3 8 2" xfId="19177"/>
    <cellStyle name="Note 11 3 8 2 2" xfId="43377"/>
    <cellStyle name="Note 11 3 8 3" xfId="31317"/>
    <cellStyle name="Note 11 3 9" xfId="8082"/>
    <cellStyle name="Note 11 3 9 2" xfId="20132"/>
    <cellStyle name="Note 11 3 9 2 2" xfId="44332"/>
    <cellStyle name="Note 11 3 9 3" xfId="32283"/>
    <cellStyle name="Note 11 4" xfId="503"/>
    <cellStyle name="Note 11 4 10" xfId="25021"/>
    <cellStyle name="Note 11 4 2" xfId="602"/>
    <cellStyle name="Note 11 4 2 10" xfId="6916"/>
    <cellStyle name="Note 11 4 2 10 2" xfId="19011"/>
    <cellStyle name="Note 11 4 2 10 2 2" xfId="43211"/>
    <cellStyle name="Note 11 4 2 10 3" xfId="31117"/>
    <cellStyle name="Note 11 4 2 11" xfId="6948"/>
    <cellStyle name="Note 11 4 2 11 2" xfId="31149"/>
    <cellStyle name="Note 11 4 2 12" xfId="25120"/>
    <cellStyle name="Note 11 4 2 2" xfId="793"/>
    <cellStyle name="Note 11 4 2 2 10" xfId="25311"/>
    <cellStyle name="Note 11 4 2 2 2" xfId="2363"/>
    <cellStyle name="Note 11 4 2 2 2 2" xfId="5013"/>
    <cellStyle name="Note 11 4 2 2 2 2 2" xfId="17114"/>
    <cellStyle name="Note 11 4 2 2 2 2 2 2" xfId="41314"/>
    <cellStyle name="Note 11 4 2 2 2 2 3" xfId="29214"/>
    <cellStyle name="Note 11 4 2 2 2 3" xfId="4544"/>
    <cellStyle name="Note 11 4 2 2 2 3 2" xfId="16645"/>
    <cellStyle name="Note 11 4 2 2 2 3 2 2" xfId="40845"/>
    <cellStyle name="Note 11 4 2 2 2 3 3" xfId="28745"/>
    <cellStyle name="Note 11 4 2 2 2 4" xfId="8989"/>
    <cellStyle name="Note 11 4 2 2 2 4 2" xfId="21023"/>
    <cellStyle name="Note 11 4 2 2 2 4 2 2" xfId="45223"/>
    <cellStyle name="Note 11 4 2 2 2 4 3" xfId="33190"/>
    <cellStyle name="Note 11 4 2 2 2 5" xfId="11065"/>
    <cellStyle name="Note 11 4 2 2 2 5 2" xfId="23008"/>
    <cellStyle name="Note 11 4 2 2 2 5 2 2" xfId="47208"/>
    <cellStyle name="Note 11 4 2 2 2 5 3" xfId="35266"/>
    <cellStyle name="Note 11 4 2 2 2 6" xfId="12853"/>
    <cellStyle name="Note 11 4 2 2 2 6 2" xfId="24575"/>
    <cellStyle name="Note 11 4 2 2 2 6 2 2" xfId="48775"/>
    <cellStyle name="Note 11 4 2 2 2 6 3" xfId="37054"/>
    <cellStyle name="Note 11 4 2 2 2 7" xfId="14420"/>
    <cellStyle name="Note 11 4 2 2 2 7 2" xfId="38621"/>
    <cellStyle name="Note 11 4 2 2 2 8" xfId="26645"/>
    <cellStyle name="Note 11 4 2 2 3" xfId="1777"/>
    <cellStyle name="Note 11 4 2 2 3 2" xfId="4438"/>
    <cellStyle name="Note 11 4 2 2 3 2 2" xfId="16539"/>
    <cellStyle name="Note 11 4 2 2 3 2 2 2" xfId="40739"/>
    <cellStyle name="Note 11 4 2 2 3 2 3" xfId="28639"/>
    <cellStyle name="Note 11 4 2 2 3 3" xfId="4979"/>
    <cellStyle name="Note 11 4 2 2 3 3 2" xfId="17080"/>
    <cellStyle name="Note 11 4 2 2 3 3 2 2" xfId="41280"/>
    <cellStyle name="Note 11 4 2 2 3 3 3" xfId="29180"/>
    <cellStyle name="Note 11 4 2 2 3 4" xfId="8403"/>
    <cellStyle name="Note 11 4 2 2 3 4 2" xfId="20439"/>
    <cellStyle name="Note 11 4 2 2 3 4 2 2" xfId="44639"/>
    <cellStyle name="Note 11 4 2 2 3 4 3" xfId="32604"/>
    <cellStyle name="Note 11 4 2 2 3 5" xfId="10493"/>
    <cellStyle name="Note 11 4 2 2 3 5 2" xfId="22456"/>
    <cellStyle name="Note 11 4 2 2 3 5 2 2" xfId="46656"/>
    <cellStyle name="Note 11 4 2 2 3 5 3" xfId="34694"/>
    <cellStyle name="Note 11 4 2 2 3 6" xfId="12301"/>
    <cellStyle name="Note 11 4 2 2 3 6 2" xfId="24048"/>
    <cellStyle name="Note 11 4 2 2 3 6 2 2" xfId="48248"/>
    <cellStyle name="Note 11 4 2 2 3 6 3" xfId="36502"/>
    <cellStyle name="Note 11 4 2 2 3 7" xfId="13893"/>
    <cellStyle name="Note 11 4 2 2 3 7 2" xfId="38094"/>
    <cellStyle name="Note 11 4 2 2 3 8" xfId="26062"/>
    <cellStyle name="Note 11 4 2 2 4" xfId="3524"/>
    <cellStyle name="Note 11 4 2 2 4 2" xfId="15626"/>
    <cellStyle name="Note 11 4 2 2 4 2 2" xfId="39826"/>
    <cellStyle name="Note 11 4 2 2 4 3" xfId="27726"/>
    <cellStyle name="Note 11 4 2 2 5" xfId="6091"/>
    <cellStyle name="Note 11 4 2 2 5 2" xfId="18192"/>
    <cellStyle name="Note 11 4 2 2 5 2 2" xfId="42392"/>
    <cellStyle name="Note 11 4 2 2 5 3" xfId="30292"/>
    <cellStyle name="Note 11 4 2 2 6" xfId="7429"/>
    <cellStyle name="Note 11 4 2 2 6 2" xfId="19490"/>
    <cellStyle name="Note 11 4 2 2 6 2 2" xfId="43690"/>
    <cellStyle name="Note 11 4 2 2 6 3" xfId="31630"/>
    <cellStyle name="Note 11 4 2 2 7" xfId="9545"/>
    <cellStyle name="Note 11 4 2 2 7 2" xfId="21579"/>
    <cellStyle name="Note 11 4 2 2 7 2 2" xfId="45779"/>
    <cellStyle name="Note 11 4 2 2 7 3" xfId="33746"/>
    <cellStyle name="Note 11 4 2 2 8" xfId="8107"/>
    <cellStyle name="Note 11 4 2 2 8 2" xfId="20155"/>
    <cellStyle name="Note 11 4 2 2 8 2 2" xfId="44355"/>
    <cellStyle name="Note 11 4 2 2 8 3" xfId="32308"/>
    <cellStyle name="Note 11 4 2 2 9" xfId="10214"/>
    <cellStyle name="Note 11 4 2 2 9 2" xfId="34415"/>
    <cellStyle name="Note 11 4 2 3" xfId="903"/>
    <cellStyle name="Note 11 4 2 3 10" xfId="25421"/>
    <cellStyle name="Note 11 4 2 3 2" xfId="2473"/>
    <cellStyle name="Note 11 4 2 3 2 2" xfId="5123"/>
    <cellStyle name="Note 11 4 2 3 2 2 2" xfId="17224"/>
    <cellStyle name="Note 11 4 2 3 2 2 2 2" xfId="41424"/>
    <cellStyle name="Note 11 4 2 3 2 2 3" xfId="29324"/>
    <cellStyle name="Note 11 4 2 3 2 3" xfId="5538"/>
    <cellStyle name="Note 11 4 2 3 2 3 2" xfId="17639"/>
    <cellStyle name="Note 11 4 2 3 2 3 2 2" xfId="41839"/>
    <cellStyle name="Note 11 4 2 3 2 3 3" xfId="29739"/>
    <cellStyle name="Note 11 4 2 3 2 4" xfId="9099"/>
    <cellStyle name="Note 11 4 2 3 2 4 2" xfId="21133"/>
    <cellStyle name="Note 11 4 2 3 2 4 2 2" xfId="45333"/>
    <cellStyle name="Note 11 4 2 3 2 4 3" xfId="33300"/>
    <cellStyle name="Note 11 4 2 3 2 5" xfId="11175"/>
    <cellStyle name="Note 11 4 2 3 2 5 2" xfId="23118"/>
    <cellStyle name="Note 11 4 2 3 2 5 2 2" xfId="47318"/>
    <cellStyle name="Note 11 4 2 3 2 5 3" xfId="35376"/>
    <cellStyle name="Note 11 4 2 3 2 6" xfId="12963"/>
    <cellStyle name="Note 11 4 2 3 2 6 2" xfId="24685"/>
    <cellStyle name="Note 11 4 2 3 2 6 2 2" xfId="48885"/>
    <cellStyle name="Note 11 4 2 3 2 6 3" xfId="37164"/>
    <cellStyle name="Note 11 4 2 3 2 7" xfId="14530"/>
    <cellStyle name="Note 11 4 2 3 2 7 2" xfId="38731"/>
    <cellStyle name="Note 11 4 2 3 2 8" xfId="26755"/>
    <cellStyle name="Note 11 4 2 3 3" xfId="1887"/>
    <cellStyle name="Note 11 4 2 3 3 2" xfId="4547"/>
    <cellStyle name="Note 11 4 2 3 3 2 2" xfId="16648"/>
    <cellStyle name="Note 11 4 2 3 3 2 2 2" xfId="40848"/>
    <cellStyle name="Note 11 4 2 3 3 2 3" xfId="28748"/>
    <cellStyle name="Note 11 4 2 3 3 3" xfId="5941"/>
    <cellStyle name="Note 11 4 2 3 3 3 2" xfId="18042"/>
    <cellStyle name="Note 11 4 2 3 3 3 2 2" xfId="42242"/>
    <cellStyle name="Note 11 4 2 3 3 3 3" xfId="30142"/>
    <cellStyle name="Note 11 4 2 3 3 4" xfId="8513"/>
    <cellStyle name="Note 11 4 2 3 3 4 2" xfId="20549"/>
    <cellStyle name="Note 11 4 2 3 3 4 2 2" xfId="44749"/>
    <cellStyle name="Note 11 4 2 3 3 4 3" xfId="32714"/>
    <cellStyle name="Note 11 4 2 3 3 5" xfId="10603"/>
    <cellStyle name="Note 11 4 2 3 3 5 2" xfId="22566"/>
    <cellStyle name="Note 11 4 2 3 3 5 2 2" xfId="46766"/>
    <cellStyle name="Note 11 4 2 3 3 5 3" xfId="34804"/>
    <cellStyle name="Note 11 4 2 3 3 6" xfId="12411"/>
    <cellStyle name="Note 11 4 2 3 3 6 2" xfId="24158"/>
    <cellStyle name="Note 11 4 2 3 3 6 2 2" xfId="48358"/>
    <cellStyle name="Note 11 4 2 3 3 6 3" xfId="36612"/>
    <cellStyle name="Note 11 4 2 3 3 7" xfId="14003"/>
    <cellStyle name="Note 11 4 2 3 3 7 2" xfId="38204"/>
    <cellStyle name="Note 11 4 2 3 3 8" xfId="26172"/>
    <cellStyle name="Note 11 4 2 3 4" xfId="3632"/>
    <cellStyle name="Note 11 4 2 3 4 2" xfId="15734"/>
    <cellStyle name="Note 11 4 2 3 4 2 2" xfId="39934"/>
    <cellStyle name="Note 11 4 2 3 4 3" xfId="27834"/>
    <cellStyle name="Note 11 4 2 3 5" xfId="6733"/>
    <cellStyle name="Note 11 4 2 3 5 2" xfId="18834"/>
    <cellStyle name="Note 11 4 2 3 5 2 2" xfId="43034"/>
    <cellStyle name="Note 11 4 2 3 5 3" xfId="30934"/>
    <cellStyle name="Note 11 4 2 3 6" xfId="7539"/>
    <cellStyle name="Note 11 4 2 3 6 2" xfId="19600"/>
    <cellStyle name="Note 11 4 2 3 6 2 2" xfId="43800"/>
    <cellStyle name="Note 11 4 2 3 6 3" xfId="31740"/>
    <cellStyle name="Note 11 4 2 3 7" xfId="9655"/>
    <cellStyle name="Note 11 4 2 3 7 2" xfId="21689"/>
    <cellStyle name="Note 11 4 2 3 7 2 2" xfId="45889"/>
    <cellStyle name="Note 11 4 2 3 7 3" xfId="33856"/>
    <cellStyle name="Note 11 4 2 3 8" xfId="11534"/>
    <cellStyle name="Note 11 4 2 3 8 2" xfId="23463"/>
    <cellStyle name="Note 11 4 2 3 8 2 2" xfId="47663"/>
    <cellStyle name="Note 11 4 2 3 8 3" xfId="35735"/>
    <cellStyle name="Note 11 4 2 3 9" xfId="13308"/>
    <cellStyle name="Note 11 4 2 3 9 2" xfId="37509"/>
    <cellStyle name="Note 11 4 2 4" xfId="1126"/>
    <cellStyle name="Note 11 4 2 4 10" xfId="25644"/>
    <cellStyle name="Note 11 4 2 4 2" xfId="2684"/>
    <cellStyle name="Note 11 4 2 4 2 2" xfId="5330"/>
    <cellStyle name="Note 11 4 2 4 2 2 2" xfId="17431"/>
    <cellStyle name="Note 11 4 2 4 2 2 2 2" xfId="41631"/>
    <cellStyle name="Note 11 4 2 4 2 2 3" xfId="29531"/>
    <cellStyle name="Note 11 4 2 4 2 3" xfId="4957"/>
    <cellStyle name="Note 11 4 2 4 2 3 2" xfId="17058"/>
    <cellStyle name="Note 11 4 2 4 2 3 2 2" xfId="41258"/>
    <cellStyle name="Note 11 4 2 4 2 3 3" xfId="29158"/>
    <cellStyle name="Note 11 4 2 4 2 4" xfId="9310"/>
    <cellStyle name="Note 11 4 2 4 2 4 2" xfId="21344"/>
    <cellStyle name="Note 11 4 2 4 2 4 2 2" xfId="45544"/>
    <cellStyle name="Note 11 4 2 4 2 4 3" xfId="33511"/>
    <cellStyle name="Note 11 4 2 4 2 5" xfId="11386"/>
    <cellStyle name="Note 11 4 2 4 2 5 2" xfId="23329"/>
    <cellStyle name="Note 11 4 2 4 2 5 2 2" xfId="47529"/>
    <cellStyle name="Note 11 4 2 4 2 5 3" xfId="35587"/>
    <cellStyle name="Note 11 4 2 4 2 6" xfId="13174"/>
    <cellStyle name="Note 11 4 2 4 2 6 2" xfId="24896"/>
    <cellStyle name="Note 11 4 2 4 2 6 2 2" xfId="49096"/>
    <cellStyle name="Note 11 4 2 4 2 6 3" xfId="37375"/>
    <cellStyle name="Note 11 4 2 4 2 7" xfId="14741"/>
    <cellStyle name="Note 11 4 2 4 2 7 2" xfId="38942"/>
    <cellStyle name="Note 11 4 2 4 2 8" xfId="26966"/>
    <cellStyle name="Note 11 4 2 4 3" xfId="2098"/>
    <cellStyle name="Note 11 4 2 4 3 2" xfId="4755"/>
    <cellStyle name="Note 11 4 2 4 3 2 2" xfId="16856"/>
    <cellStyle name="Note 11 4 2 4 3 2 2 2" xfId="41056"/>
    <cellStyle name="Note 11 4 2 4 3 2 3" xfId="28956"/>
    <cellStyle name="Note 11 4 2 4 3 3" xfId="6430"/>
    <cellStyle name="Note 11 4 2 4 3 3 2" xfId="18531"/>
    <cellStyle name="Note 11 4 2 4 3 3 2 2" xfId="42731"/>
    <cellStyle name="Note 11 4 2 4 3 3 3" xfId="30631"/>
    <cellStyle name="Note 11 4 2 4 3 4" xfId="8724"/>
    <cellStyle name="Note 11 4 2 4 3 4 2" xfId="20760"/>
    <cellStyle name="Note 11 4 2 4 3 4 2 2" xfId="44960"/>
    <cellStyle name="Note 11 4 2 4 3 4 3" xfId="32925"/>
    <cellStyle name="Note 11 4 2 4 3 5" xfId="10814"/>
    <cellStyle name="Note 11 4 2 4 3 5 2" xfId="22777"/>
    <cellStyle name="Note 11 4 2 4 3 5 2 2" xfId="46977"/>
    <cellStyle name="Note 11 4 2 4 3 5 3" xfId="35015"/>
    <cellStyle name="Note 11 4 2 4 3 6" xfId="12622"/>
    <cellStyle name="Note 11 4 2 4 3 6 2" xfId="24369"/>
    <cellStyle name="Note 11 4 2 4 3 6 2 2" xfId="48569"/>
    <cellStyle name="Note 11 4 2 4 3 6 3" xfId="36823"/>
    <cellStyle name="Note 11 4 2 4 3 7" xfId="14214"/>
    <cellStyle name="Note 11 4 2 4 3 7 2" xfId="38415"/>
    <cellStyle name="Note 11 4 2 4 3 8" xfId="26383"/>
    <cellStyle name="Note 11 4 2 4 4" xfId="3851"/>
    <cellStyle name="Note 11 4 2 4 4 2" xfId="15953"/>
    <cellStyle name="Note 11 4 2 4 4 2 2" xfId="40153"/>
    <cellStyle name="Note 11 4 2 4 4 3" xfId="28053"/>
    <cellStyle name="Note 11 4 2 4 5" xfId="3179"/>
    <cellStyle name="Note 11 4 2 4 5 2" xfId="15281"/>
    <cellStyle name="Note 11 4 2 4 5 2 2" xfId="39481"/>
    <cellStyle name="Note 11 4 2 4 5 3" xfId="27381"/>
    <cellStyle name="Note 11 4 2 4 6" xfId="7762"/>
    <cellStyle name="Note 11 4 2 4 6 2" xfId="19823"/>
    <cellStyle name="Note 11 4 2 4 6 2 2" xfId="44023"/>
    <cellStyle name="Note 11 4 2 4 6 3" xfId="31963"/>
    <cellStyle name="Note 11 4 2 4 7" xfId="9878"/>
    <cellStyle name="Note 11 4 2 4 7 2" xfId="21912"/>
    <cellStyle name="Note 11 4 2 4 7 2 2" xfId="46112"/>
    <cellStyle name="Note 11 4 2 4 7 3" xfId="34079"/>
    <cellStyle name="Note 11 4 2 4 8" xfId="11757"/>
    <cellStyle name="Note 11 4 2 4 8 2" xfId="23686"/>
    <cellStyle name="Note 11 4 2 4 8 2 2" xfId="47886"/>
    <cellStyle name="Note 11 4 2 4 8 3" xfId="35958"/>
    <cellStyle name="Note 11 4 2 4 9" xfId="13531"/>
    <cellStyle name="Note 11 4 2 4 9 2" xfId="37732"/>
    <cellStyle name="Note 11 4 2 5" xfId="1252"/>
    <cellStyle name="Note 11 4 2 5 2" xfId="3977"/>
    <cellStyle name="Note 11 4 2 5 2 2" xfId="16079"/>
    <cellStyle name="Note 11 4 2 5 2 2 2" xfId="40279"/>
    <cellStyle name="Note 11 4 2 5 2 3" xfId="28179"/>
    <cellStyle name="Note 11 4 2 5 3" xfId="6075"/>
    <cellStyle name="Note 11 4 2 5 3 2" xfId="18176"/>
    <cellStyle name="Note 11 4 2 5 3 2 2" xfId="42376"/>
    <cellStyle name="Note 11 4 2 5 3 3" xfId="30276"/>
    <cellStyle name="Note 11 4 2 5 4" xfId="7888"/>
    <cellStyle name="Note 11 4 2 5 4 2" xfId="19949"/>
    <cellStyle name="Note 11 4 2 5 4 2 2" xfId="44149"/>
    <cellStyle name="Note 11 4 2 5 4 3" xfId="32089"/>
    <cellStyle name="Note 11 4 2 5 5" xfId="10004"/>
    <cellStyle name="Note 11 4 2 5 5 2" xfId="22038"/>
    <cellStyle name="Note 11 4 2 5 5 2 2" xfId="46238"/>
    <cellStyle name="Note 11 4 2 5 5 3" xfId="34205"/>
    <cellStyle name="Note 11 4 2 5 6" xfId="11883"/>
    <cellStyle name="Note 11 4 2 5 6 2" xfId="23812"/>
    <cellStyle name="Note 11 4 2 5 6 2 2" xfId="48012"/>
    <cellStyle name="Note 11 4 2 5 6 3" xfId="36084"/>
    <cellStyle name="Note 11 4 2 5 7" xfId="13657"/>
    <cellStyle name="Note 11 4 2 5 7 2" xfId="37858"/>
    <cellStyle name="Note 11 4 2 5 8" xfId="25770"/>
    <cellStyle name="Note 11 4 2 6" xfId="3337"/>
    <cellStyle name="Note 11 4 2 6 2" xfId="15439"/>
    <cellStyle name="Note 11 4 2 6 2 2" xfId="39639"/>
    <cellStyle name="Note 11 4 2 6 3" xfId="27539"/>
    <cellStyle name="Note 11 4 2 7" xfId="6699"/>
    <cellStyle name="Note 11 4 2 7 2" xfId="18800"/>
    <cellStyle name="Note 11 4 2 7 2 2" xfId="43000"/>
    <cellStyle name="Note 11 4 2 7 3" xfId="30900"/>
    <cellStyle name="Note 11 4 2 8" xfId="7238"/>
    <cellStyle name="Note 11 4 2 8 2" xfId="19299"/>
    <cellStyle name="Note 11 4 2 8 2 2" xfId="43499"/>
    <cellStyle name="Note 11 4 2 8 3" xfId="31439"/>
    <cellStyle name="Note 11 4 2 9" xfId="8180"/>
    <cellStyle name="Note 11 4 2 9 2" xfId="20217"/>
    <cellStyle name="Note 11 4 2 9 2 2" xfId="44417"/>
    <cellStyle name="Note 11 4 2 9 3" xfId="32381"/>
    <cellStyle name="Note 11 4 3" xfId="1027"/>
    <cellStyle name="Note 11 4 3 10" xfId="25545"/>
    <cellStyle name="Note 11 4 3 2" xfId="2585"/>
    <cellStyle name="Note 11 4 3 2 2" xfId="5233"/>
    <cellStyle name="Note 11 4 3 2 2 2" xfId="17334"/>
    <cellStyle name="Note 11 4 3 2 2 2 2" xfId="41534"/>
    <cellStyle name="Note 11 4 3 2 2 3" xfId="29434"/>
    <cellStyle name="Note 11 4 3 2 3" xfId="6559"/>
    <cellStyle name="Note 11 4 3 2 3 2" xfId="18660"/>
    <cellStyle name="Note 11 4 3 2 3 2 2" xfId="42860"/>
    <cellStyle name="Note 11 4 3 2 3 3" xfId="30760"/>
    <cellStyle name="Note 11 4 3 2 4" xfId="9211"/>
    <cellStyle name="Note 11 4 3 2 4 2" xfId="21245"/>
    <cellStyle name="Note 11 4 3 2 4 2 2" xfId="45445"/>
    <cellStyle name="Note 11 4 3 2 4 3" xfId="33412"/>
    <cellStyle name="Note 11 4 3 2 5" xfId="11287"/>
    <cellStyle name="Note 11 4 3 2 5 2" xfId="23230"/>
    <cellStyle name="Note 11 4 3 2 5 2 2" xfId="47430"/>
    <cellStyle name="Note 11 4 3 2 5 3" xfId="35488"/>
    <cellStyle name="Note 11 4 3 2 6" xfId="13075"/>
    <cellStyle name="Note 11 4 3 2 6 2" xfId="24797"/>
    <cellStyle name="Note 11 4 3 2 6 2 2" xfId="48997"/>
    <cellStyle name="Note 11 4 3 2 6 3" xfId="37276"/>
    <cellStyle name="Note 11 4 3 2 7" xfId="14642"/>
    <cellStyle name="Note 11 4 3 2 7 2" xfId="38843"/>
    <cellStyle name="Note 11 4 3 2 8" xfId="26867"/>
    <cellStyle name="Note 11 4 3 3" xfId="1999"/>
    <cellStyle name="Note 11 4 3 3 2" xfId="4658"/>
    <cellStyle name="Note 11 4 3 3 2 2" xfId="16759"/>
    <cellStyle name="Note 11 4 3 3 2 2 2" xfId="40959"/>
    <cellStyle name="Note 11 4 3 3 2 3" xfId="28859"/>
    <cellStyle name="Note 11 4 3 3 3" xfId="3134"/>
    <cellStyle name="Note 11 4 3 3 3 2" xfId="15236"/>
    <cellStyle name="Note 11 4 3 3 3 2 2" xfId="39436"/>
    <cellStyle name="Note 11 4 3 3 3 3" xfId="27336"/>
    <cellStyle name="Note 11 4 3 3 4" xfId="8625"/>
    <cellStyle name="Note 11 4 3 3 4 2" xfId="20661"/>
    <cellStyle name="Note 11 4 3 3 4 2 2" xfId="44861"/>
    <cellStyle name="Note 11 4 3 3 4 3" xfId="32826"/>
    <cellStyle name="Note 11 4 3 3 5" xfId="10715"/>
    <cellStyle name="Note 11 4 3 3 5 2" xfId="22678"/>
    <cellStyle name="Note 11 4 3 3 5 2 2" xfId="46878"/>
    <cellStyle name="Note 11 4 3 3 5 3" xfId="34916"/>
    <cellStyle name="Note 11 4 3 3 6" xfId="12523"/>
    <cellStyle name="Note 11 4 3 3 6 2" xfId="24270"/>
    <cellStyle name="Note 11 4 3 3 6 2 2" xfId="48470"/>
    <cellStyle name="Note 11 4 3 3 6 3" xfId="36724"/>
    <cellStyle name="Note 11 4 3 3 7" xfId="14115"/>
    <cellStyle name="Note 11 4 3 3 7 2" xfId="38316"/>
    <cellStyle name="Note 11 4 3 3 8" xfId="26284"/>
    <cellStyle name="Note 11 4 3 4" xfId="3753"/>
    <cellStyle name="Note 11 4 3 4 2" xfId="15855"/>
    <cellStyle name="Note 11 4 3 4 2 2" xfId="40055"/>
    <cellStyle name="Note 11 4 3 4 3" xfId="27955"/>
    <cellStyle name="Note 11 4 3 5" xfId="5992"/>
    <cellStyle name="Note 11 4 3 5 2" xfId="18093"/>
    <cellStyle name="Note 11 4 3 5 2 2" xfId="42293"/>
    <cellStyle name="Note 11 4 3 5 3" xfId="30193"/>
    <cellStyle name="Note 11 4 3 6" xfId="7663"/>
    <cellStyle name="Note 11 4 3 6 2" xfId="19724"/>
    <cellStyle name="Note 11 4 3 6 2 2" xfId="43924"/>
    <cellStyle name="Note 11 4 3 6 3" xfId="31864"/>
    <cellStyle name="Note 11 4 3 7" xfId="9779"/>
    <cellStyle name="Note 11 4 3 7 2" xfId="21813"/>
    <cellStyle name="Note 11 4 3 7 2 2" xfId="46013"/>
    <cellStyle name="Note 11 4 3 7 3" xfId="33980"/>
    <cellStyle name="Note 11 4 3 8" xfId="11658"/>
    <cellStyle name="Note 11 4 3 8 2" xfId="23587"/>
    <cellStyle name="Note 11 4 3 8 2 2" xfId="47787"/>
    <cellStyle name="Note 11 4 3 8 3" xfId="35859"/>
    <cellStyle name="Note 11 4 3 9" xfId="13432"/>
    <cellStyle name="Note 11 4 3 9 2" xfId="37633"/>
    <cellStyle name="Note 11 4 4" xfId="3240"/>
    <cellStyle name="Note 11 4 4 2" xfId="15342"/>
    <cellStyle name="Note 11 4 4 2 2" xfId="39542"/>
    <cellStyle name="Note 11 4 4 3" xfId="27442"/>
    <cellStyle name="Note 11 4 5" xfId="3166"/>
    <cellStyle name="Note 11 4 5 2" xfId="15268"/>
    <cellStyle name="Note 11 4 5 2 2" xfId="39468"/>
    <cellStyle name="Note 11 4 5 3" xfId="27368"/>
    <cellStyle name="Note 11 4 6" xfId="7139"/>
    <cellStyle name="Note 11 4 6 2" xfId="19200"/>
    <cellStyle name="Note 11 4 6 2 2" xfId="43400"/>
    <cellStyle name="Note 11 4 6 3" xfId="31340"/>
    <cellStyle name="Note 11 4 7" xfId="6865"/>
    <cellStyle name="Note 11 4 7 2" xfId="18966"/>
    <cellStyle name="Note 11 4 7 2 2" xfId="43166"/>
    <cellStyle name="Note 11 4 7 3" xfId="31066"/>
    <cellStyle name="Note 11 4 8" xfId="6894"/>
    <cellStyle name="Note 11 4 8 2" xfId="18993"/>
    <cellStyle name="Note 11 4 8 2 2" xfId="43193"/>
    <cellStyle name="Note 11 4 8 3" xfId="31095"/>
    <cellStyle name="Note 11 4 9" xfId="7089"/>
    <cellStyle name="Note 11 4 9 2" xfId="31290"/>
    <cellStyle name="Note 11 5" xfId="528"/>
    <cellStyle name="Note 11 5 10" xfId="7060"/>
    <cellStyle name="Note 11 5 10 2" xfId="19132"/>
    <cellStyle name="Note 11 5 10 2 2" xfId="43332"/>
    <cellStyle name="Note 11 5 10 3" xfId="31261"/>
    <cellStyle name="Note 11 5 11" xfId="7038"/>
    <cellStyle name="Note 11 5 11 2" xfId="31239"/>
    <cellStyle name="Note 11 5 12" xfId="25046"/>
    <cellStyle name="Note 11 5 2" xfId="745"/>
    <cellStyle name="Note 11 5 2 10" xfId="25263"/>
    <cellStyle name="Note 11 5 2 2" xfId="2315"/>
    <cellStyle name="Note 11 5 2 2 2" xfId="4966"/>
    <cellStyle name="Note 11 5 2 2 2 2" xfId="17067"/>
    <cellStyle name="Note 11 5 2 2 2 2 2" xfId="41267"/>
    <cellStyle name="Note 11 5 2 2 2 3" xfId="29167"/>
    <cellStyle name="Note 11 5 2 2 3" xfId="6356"/>
    <cellStyle name="Note 11 5 2 2 3 2" xfId="18457"/>
    <cellStyle name="Note 11 5 2 2 3 2 2" xfId="42657"/>
    <cellStyle name="Note 11 5 2 2 3 3" xfId="30557"/>
    <cellStyle name="Note 11 5 2 2 4" xfId="8941"/>
    <cellStyle name="Note 11 5 2 2 4 2" xfId="20975"/>
    <cellStyle name="Note 11 5 2 2 4 2 2" xfId="45175"/>
    <cellStyle name="Note 11 5 2 2 4 3" xfId="33142"/>
    <cellStyle name="Note 11 5 2 2 5" xfId="11017"/>
    <cellStyle name="Note 11 5 2 2 5 2" xfId="22960"/>
    <cellStyle name="Note 11 5 2 2 5 2 2" xfId="47160"/>
    <cellStyle name="Note 11 5 2 2 5 3" xfId="35218"/>
    <cellStyle name="Note 11 5 2 2 6" xfId="12805"/>
    <cellStyle name="Note 11 5 2 2 6 2" xfId="24527"/>
    <cellStyle name="Note 11 5 2 2 6 2 2" xfId="48727"/>
    <cellStyle name="Note 11 5 2 2 6 3" xfId="37006"/>
    <cellStyle name="Note 11 5 2 2 7" xfId="14372"/>
    <cellStyle name="Note 11 5 2 2 7 2" xfId="38573"/>
    <cellStyle name="Note 11 5 2 2 8" xfId="26597"/>
    <cellStyle name="Note 11 5 2 3" xfId="1729"/>
    <cellStyle name="Note 11 5 2 3 2" xfId="4391"/>
    <cellStyle name="Note 11 5 2 3 2 2" xfId="16492"/>
    <cellStyle name="Note 11 5 2 3 2 2 2" xfId="40692"/>
    <cellStyle name="Note 11 5 2 3 2 3" xfId="28592"/>
    <cellStyle name="Note 11 5 2 3 3" xfId="5582"/>
    <cellStyle name="Note 11 5 2 3 3 2" xfId="17683"/>
    <cellStyle name="Note 11 5 2 3 3 2 2" xfId="41883"/>
    <cellStyle name="Note 11 5 2 3 3 3" xfId="29783"/>
    <cellStyle name="Note 11 5 2 3 4" xfId="8355"/>
    <cellStyle name="Note 11 5 2 3 4 2" xfId="20391"/>
    <cellStyle name="Note 11 5 2 3 4 2 2" xfId="44591"/>
    <cellStyle name="Note 11 5 2 3 4 3" xfId="32556"/>
    <cellStyle name="Note 11 5 2 3 5" xfId="10445"/>
    <cellStyle name="Note 11 5 2 3 5 2" xfId="22408"/>
    <cellStyle name="Note 11 5 2 3 5 2 2" xfId="46608"/>
    <cellStyle name="Note 11 5 2 3 5 3" xfId="34646"/>
    <cellStyle name="Note 11 5 2 3 6" xfId="12253"/>
    <cellStyle name="Note 11 5 2 3 6 2" xfId="24000"/>
    <cellStyle name="Note 11 5 2 3 6 2 2" xfId="48200"/>
    <cellStyle name="Note 11 5 2 3 6 3" xfId="36454"/>
    <cellStyle name="Note 11 5 2 3 7" xfId="13845"/>
    <cellStyle name="Note 11 5 2 3 7 2" xfId="38046"/>
    <cellStyle name="Note 11 5 2 3 8" xfId="26014"/>
    <cellStyle name="Note 11 5 2 4" xfId="3477"/>
    <cellStyle name="Note 11 5 2 4 2" xfId="15579"/>
    <cellStyle name="Note 11 5 2 4 2 2" xfId="39779"/>
    <cellStyle name="Note 11 5 2 4 3" xfId="27679"/>
    <cellStyle name="Note 11 5 2 5" xfId="5972"/>
    <cellStyle name="Note 11 5 2 5 2" xfId="18073"/>
    <cellStyle name="Note 11 5 2 5 2 2" xfId="42273"/>
    <cellStyle name="Note 11 5 2 5 3" xfId="30173"/>
    <cellStyle name="Note 11 5 2 6" xfId="7381"/>
    <cellStyle name="Note 11 5 2 6 2" xfId="19442"/>
    <cellStyle name="Note 11 5 2 6 2 2" xfId="43642"/>
    <cellStyle name="Note 11 5 2 6 3" xfId="31582"/>
    <cellStyle name="Note 11 5 2 7" xfId="9497"/>
    <cellStyle name="Note 11 5 2 7 2" xfId="21531"/>
    <cellStyle name="Note 11 5 2 7 2 2" xfId="45731"/>
    <cellStyle name="Note 11 5 2 7 3" xfId="33698"/>
    <cellStyle name="Note 11 5 2 8" xfId="8198"/>
    <cellStyle name="Note 11 5 2 8 2" xfId="20235"/>
    <cellStyle name="Note 11 5 2 8 2 2" xfId="44435"/>
    <cellStyle name="Note 11 5 2 8 3" xfId="32399"/>
    <cellStyle name="Note 11 5 2 9" xfId="10292"/>
    <cellStyle name="Note 11 5 2 9 2" xfId="34493"/>
    <cellStyle name="Note 11 5 3" xfId="829"/>
    <cellStyle name="Note 11 5 3 10" xfId="25347"/>
    <cellStyle name="Note 11 5 3 2" xfId="2399"/>
    <cellStyle name="Note 11 5 3 2 2" xfId="5049"/>
    <cellStyle name="Note 11 5 3 2 2 2" xfId="17150"/>
    <cellStyle name="Note 11 5 3 2 2 2 2" xfId="41350"/>
    <cellStyle name="Note 11 5 3 2 2 3" xfId="29250"/>
    <cellStyle name="Note 11 5 3 2 3" xfId="6059"/>
    <cellStyle name="Note 11 5 3 2 3 2" xfId="18160"/>
    <cellStyle name="Note 11 5 3 2 3 2 2" xfId="42360"/>
    <cellStyle name="Note 11 5 3 2 3 3" xfId="30260"/>
    <cellStyle name="Note 11 5 3 2 4" xfId="9025"/>
    <cellStyle name="Note 11 5 3 2 4 2" xfId="21059"/>
    <cellStyle name="Note 11 5 3 2 4 2 2" xfId="45259"/>
    <cellStyle name="Note 11 5 3 2 4 3" xfId="33226"/>
    <cellStyle name="Note 11 5 3 2 5" xfId="11101"/>
    <cellStyle name="Note 11 5 3 2 5 2" xfId="23044"/>
    <cellStyle name="Note 11 5 3 2 5 2 2" xfId="47244"/>
    <cellStyle name="Note 11 5 3 2 5 3" xfId="35302"/>
    <cellStyle name="Note 11 5 3 2 6" xfId="12889"/>
    <cellStyle name="Note 11 5 3 2 6 2" xfId="24611"/>
    <cellStyle name="Note 11 5 3 2 6 2 2" xfId="48811"/>
    <cellStyle name="Note 11 5 3 2 6 3" xfId="37090"/>
    <cellStyle name="Note 11 5 3 2 7" xfId="14456"/>
    <cellStyle name="Note 11 5 3 2 7 2" xfId="38657"/>
    <cellStyle name="Note 11 5 3 2 8" xfId="26681"/>
    <cellStyle name="Note 11 5 3 3" xfId="1813"/>
    <cellStyle name="Note 11 5 3 3 2" xfId="4474"/>
    <cellStyle name="Note 11 5 3 3 2 2" xfId="16575"/>
    <cellStyle name="Note 11 5 3 3 2 2 2" xfId="40775"/>
    <cellStyle name="Note 11 5 3 3 2 3" xfId="28675"/>
    <cellStyle name="Note 11 5 3 3 3" xfId="6351"/>
    <cellStyle name="Note 11 5 3 3 3 2" xfId="18452"/>
    <cellStyle name="Note 11 5 3 3 3 2 2" xfId="42652"/>
    <cellStyle name="Note 11 5 3 3 3 3" xfId="30552"/>
    <cellStyle name="Note 11 5 3 3 4" xfId="8439"/>
    <cellStyle name="Note 11 5 3 3 4 2" xfId="20475"/>
    <cellStyle name="Note 11 5 3 3 4 2 2" xfId="44675"/>
    <cellStyle name="Note 11 5 3 3 4 3" xfId="32640"/>
    <cellStyle name="Note 11 5 3 3 5" xfId="10529"/>
    <cellStyle name="Note 11 5 3 3 5 2" xfId="22492"/>
    <cellStyle name="Note 11 5 3 3 5 2 2" xfId="46692"/>
    <cellStyle name="Note 11 5 3 3 5 3" xfId="34730"/>
    <cellStyle name="Note 11 5 3 3 6" xfId="12337"/>
    <cellStyle name="Note 11 5 3 3 6 2" xfId="24084"/>
    <cellStyle name="Note 11 5 3 3 6 2 2" xfId="48284"/>
    <cellStyle name="Note 11 5 3 3 6 3" xfId="36538"/>
    <cellStyle name="Note 11 5 3 3 7" xfId="13929"/>
    <cellStyle name="Note 11 5 3 3 7 2" xfId="38130"/>
    <cellStyle name="Note 11 5 3 3 8" xfId="26098"/>
    <cellStyle name="Note 11 5 3 4" xfId="3560"/>
    <cellStyle name="Note 11 5 3 4 2" xfId="15662"/>
    <cellStyle name="Note 11 5 3 4 2 2" xfId="39862"/>
    <cellStyle name="Note 11 5 3 4 3" xfId="27762"/>
    <cellStyle name="Note 11 5 3 5" xfId="6652"/>
    <cellStyle name="Note 11 5 3 5 2" xfId="18753"/>
    <cellStyle name="Note 11 5 3 5 2 2" xfId="42953"/>
    <cellStyle name="Note 11 5 3 5 3" xfId="30853"/>
    <cellStyle name="Note 11 5 3 6" xfId="7465"/>
    <cellStyle name="Note 11 5 3 6 2" xfId="19526"/>
    <cellStyle name="Note 11 5 3 6 2 2" xfId="43726"/>
    <cellStyle name="Note 11 5 3 6 3" xfId="31666"/>
    <cellStyle name="Note 11 5 3 7" xfId="9581"/>
    <cellStyle name="Note 11 5 3 7 2" xfId="21615"/>
    <cellStyle name="Note 11 5 3 7 2 2" xfId="45815"/>
    <cellStyle name="Note 11 5 3 7 3" xfId="33782"/>
    <cellStyle name="Note 11 5 3 8" xfId="11460"/>
    <cellStyle name="Note 11 5 3 8 2" xfId="23389"/>
    <cellStyle name="Note 11 5 3 8 2 2" xfId="47589"/>
    <cellStyle name="Note 11 5 3 8 3" xfId="35661"/>
    <cellStyle name="Note 11 5 3 9" xfId="13234"/>
    <cellStyle name="Note 11 5 3 9 2" xfId="37435"/>
    <cellStyle name="Note 11 5 4" xfId="1052"/>
    <cellStyle name="Note 11 5 4 10" xfId="25570"/>
    <cellStyle name="Note 11 5 4 2" xfId="2610"/>
    <cellStyle name="Note 11 5 4 2 2" xfId="5256"/>
    <cellStyle name="Note 11 5 4 2 2 2" xfId="17357"/>
    <cellStyle name="Note 11 5 4 2 2 2 2" xfId="41557"/>
    <cellStyle name="Note 11 5 4 2 2 3" xfId="29457"/>
    <cellStyle name="Note 11 5 4 2 3" xfId="5835"/>
    <cellStyle name="Note 11 5 4 2 3 2" xfId="17936"/>
    <cellStyle name="Note 11 5 4 2 3 2 2" xfId="42136"/>
    <cellStyle name="Note 11 5 4 2 3 3" xfId="30036"/>
    <cellStyle name="Note 11 5 4 2 4" xfId="9236"/>
    <cellStyle name="Note 11 5 4 2 4 2" xfId="21270"/>
    <cellStyle name="Note 11 5 4 2 4 2 2" xfId="45470"/>
    <cellStyle name="Note 11 5 4 2 4 3" xfId="33437"/>
    <cellStyle name="Note 11 5 4 2 5" xfId="11312"/>
    <cellStyle name="Note 11 5 4 2 5 2" xfId="23255"/>
    <cellStyle name="Note 11 5 4 2 5 2 2" xfId="47455"/>
    <cellStyle name="Note 11 5 4 2 5 3" xfId="35513"/>
    <cellStyle name="Note 11 5 4 2 6" xfId="13100"/>
    <cellStyle name="Note 11 5 4 2 6 2" xfId="24822"/>
    <cellStyle name="Note 11 5 4 2 6 2 2" xfId="49022"/>
    <cellStyle name="Note 11 5 4 2 6 3" xfId="37301"/>
    <cellStyle name="Note 11 5 4 2 7" xfId="14667"/>
    <cellStyle name="Note 11 5 4 2 7 2" xfId="38868"/>
    <cellStyle name="Note 11 5 4 2 8" xfId="26892"/>
    <cellStyle name="Note 11 5 4 3" xfId="2024"/>
    <cellStyle name="Note 11 5 4 3 2" xfId="4682"/>
    <cellStyle name="Note 11 5 4 3 2 2" xfId="16783"/>
    <cellStyle name="Note 11 5 4 3 2 2 2" xfId="40983"/>
    <cellStyle name="Note 11 5 4 3 2 3" xfId="28883"/>
    <cellStyle name="Note 11 5 4 3 3" xfId="5875"/>
    <cellStyle name="Note 11 5 4 3 3 2" xfId="17976"/>
    <cellStyle name="Note 11 5 4 3 3 2 2" xfId="42176"/>
    <cellStyle name="Note 11 5 4 3 3 3" xfId="30076"/>
    <cellStyle name="Note 11 5 4 3 4" xfId="8650"/>
    <cellStyle name="Note 11 5 4 3 4 2" xfId="20686"/>
    <cellStyle name="Note 11 5 4 3 4 2 2" xfId="44886"/>
    <cellStyle name="Note 11 5 4 3 4 3" xfId="32851"/>
    <cellStyle name="Note 11 5 4 3 5" xfId="10740"/>
    <cellStyle name="Note 11 5 4 3 5 2" xfId="22703"/>
    <cellStyle name="Note 11 5 4 3 5 2 2" xfId="46903"/>
    <cellStyle name="Note 11 5 4 3 5 3" xfId="34941"/>
    <cellStyle name="Note 11 5 4 3 6" xfId="12548"/>
    <cellStyle name="Note 11 5 4 3 6 2" xfId="24295"/>
    <cellStyle name="Note 11 5 4 3 6 2 2" xfId="48495"/>
    <cellStyle name="Note 11 5 4 3 6 3" xfId="36749"/>
    <cellStyle name="Note 11 5 4 3 7" xfId="14140"/>
    <cellStyle name="Note 11 5 4 3 7 2" xfId="38341"/>
    <cellStyle name="Note 11 5 4 3 8" xfId="26309"/>
    <cellStyle name="Note 11 5 4 4" xfId="3777"/>
    <cellStyle name="Note 11 5 4 4 2" xfId="15879"/>
    <cellStyle name="Note 11 5 4 4 2 2" xfId="40079"/>
    <cellStyle name="Note 11 5 4 4 3" xfId="27979"/>
    <cellStyle name="Note 11 5 4 5" xfId="6519"/>
    <cellStyle name="Note 11 5 4 5 2" xfId="18620"/>
    <cellStyle name="Note 11 5 4 5 2 2" xfId="42820"/>
    <cellStyle name="Note 11 5 4 5 3" xfId="30720"/>
    <cellStyle name="Note 11 5 4 6" xfId="7688"/>
    <cellStyle name="Note 11 5 4 6 2" xfId="19749"/>
    <cellStyle name="Note 11 5 4 6 2 2" xfId="43949"/>
    <cellStyle name="Note 11 5 4 6 3" xfId="31889"/>
    <cellStyle name="Note 11 5 4 7" xfId="9804"/>
    <cellStyle name="Note 11 5 4 7 2" xfId="21838"/>
    <cellStyle name="Note 11 5 4 7 2 2" xfId="46038"/>
    <cellStyle name="Note 11 5 4 7 3" xfId="34005"/>
    <cellStyle name="Note 11 5 4 8" xfId="11683"/>
    <cellStyle name="Note 11 5 4 8 2" xfId="23612"/>
    <cellStyle name="Note 11 5 4 8 2 2" xfId="47812"/>
    <cellStyle name="Note 11 5 4 8 3" xfId="35884"/>
    <cellStyle name="Note 11 5 4 9" xfId="13457"/>
    <cellStyle name="Note 11 5 4 9 2" xfId="37658"/>
    <cellStyle name="Note 11 5 5" xfId="1187"/>
    <cellStyle name="Note 11 5 5 2" xfId="3912"/>
    <cellStyle name="Note 11 5 5 2 2" xfId="16014"/>
    <cellStyle name="Note 11 5 5 2 2 2" xfId="40214"/>
    <cellStyle name="Note 11 5 5 2 3" xfId="28114"/>
    <cellStyle name="Note 11 5 5 3" xfId="5415"/>
    <cellStyle name="Note 11 5 5 3 2" xfId="17516"/>
    <cellStyle name="Note 11 5 5 3 2 2" xfId="41716"/>
    <cellStyle name="Note 11 5 5 3 3" xfId="29616"/>
    <cellStyle name="Note 11 5 5 4" xfId="7823"/>
    <cellStyle name="Note 11 5 5 4 2" xfId="19884"/>
    <cellStyle name="Note 11 5 5 4 2 2" xfId="44084"/>
    <cellStyle name="Note 11 5 5 4 3" xfId="32024"/>
    <cellStyle name="Note 11 5 5 5" xfId="9939"/>
    <cellStyle name="Note 11 5 5 5 2" xfId="21973"/>
    <cellStyle name="Note 11 5 5 5 2 2" xfId="46173"/>
    <cellStyle name="Note 11 5 5 5 3" xfId="34140"/>
    <cellStyle name="Note 11 5 5 6" xfId="11818"/>
    <cellStyle name="Note 11 5 5 6 2" xfId="23747"/>
    <cellStyle name="Note 11 5 5 6 2 2" xfId="47947"/>
    <cellStyle name="Note 11 5 5 6 3" xfId="36019"/>
    <cellStyle name="Note 11 5 5 7" xfId="13592"/>
    <cellStyle name="Note 11 5 5 7 2" xfId="37793"/>
    <cellStyle name="Note 11 5 5 8" xfId="25705"/>
    <cellStyle name="Note 11 5 6" xfId="3264"/>
    <cellStyle name="Note 11 5 6 2" xfId="15366"/>
    <cellStyle name="Note 11 5 6 2 2" xfId="39566"/>
    <cellStyle name="Note 11 5 6 3" xfId="27466"/>
    <cellStyle name="Note 11 5 7" xfId="5545"/>
    <cellStyle name="Note 11 5 7 2" xfId="17646"/>
    <cellStyle name="Note 11 5 7 2 2" xfId="41846"/>
    <cellStyle name="Note 11 5 7 3" xfId="29746"/>
    <cellStyle name="Note 11 5 8" xfId="7164"/>
    <cellStyle name="Note 11 5 8 2" xfId="19225"/>
    <cellStyle name="Note 11 5 8 2 2" xfId="43425"/>
    <cellStyle name="Note 11 5 8 3" xfId="31365"/>
    <cellStyle name="Note 11 5 9" xfId="8070"/>
    <cellStyle name="Note 11 5 9 2" xfId="20120"/>
    <cellStyle name="Note 11 5 9 2 2" xfId="44320"/>
    <cellStyle name="Note 11 5 9 3" xfId="32271"/>
    <cellStyle name="Note 11 6" xfId="666"/>
    <cellStyle name="Note 11 6 10" xfId="25184"/>
    <cellStyle name="Note 11 6 2" xfId="2236"/>
    <cellStyle name="Note 11 6 2 2" xfId="4888"/>
    <cellStyle name="Note 11 6 2 2 2" xfId="16989"/>
    <cellStyle name="Note 11 6 2 2 2 2" xfId="41189"/>
    <cellStyle name="Note 11 6 2 2 3" xfId="29089"/>
    <cellStyle name="Note 11 6 2 3" xfId="6016"/>
    <cellStyle name="Note 11 6 2 3 2" xfId="18117"/>
    <cellStyle name="Note 11 6 2 3 2 2" xfId="42317"/>
    <cellStyle name="Note 11 6 2 3 3" xfId="30217"/>
    <cellStyle name="Note 11 6 2 4" xfId="8862"/>
    <cellStyle name="Note 11 6 2 4 2" xfId="20896"/>
    <cellStyle name="Note 11 6 2 4 2 2" xfId="45096"/>
    <cellStyle name="Note 11 6 2 4 3" xfId="33063"/>
    <cellStyle name="Note 11 6 2 5" xfId="10938"/>
    <cellStyle name="Note 11 6 2 5 2" xfId="22881"/>
    <cellStyle name="Note 11 6 2 5 2 2" xfId="47081"/>
    <cellStyle name="Note 11 6 2 5 3" xfId="35139"/>
    <cellStyle name="Note 11 6 2 6" xfId="12726"/>
    <cellStyle name="Note 11 6 2 6 2" xfId="24448"/>
    <cellStyle name="Note 11 6 2 6 2 2" xfId="48648"/>
    <cellStyle name="Note 11 6 2 6 3" xfId="36927"/>
    <cellStyle name="Note 11 6 2 7" xfId="14293"/>
    <cellStyle name="Note 11 6 2 7 2" xfId="38494"/>
    <cellStyle name="Note 11 6 2 8" xfId="26518"/>
    <cellStyle name="Note 11 6 3" xfId="1650"/>
    <cellStyle name="Note 11 6 3 2" xfId="4312"/>
    <cellStyle name="Note 11 6 3 2 2" xfId="16413"/>
    <cellStyle name="Note 11 6 3 2 2 2" xfId="40613"/>
    <cellStyle name="Note 11 6 3 2 3" xfId="28513"/>
    <cellStyle name="Note 11 6 3 3" xfId="4069"/>
    <cellStyle name="Note 11 6 3 3 2" xfId="16171"/>
    <cellStyle name="Note 11 6 3 3 2 2" xfId="40371"/>
    <cellStyle name="Note 11 6 3 3 3" xfId="28271"/>
    <cellStyle name="Note 11 6 3 4" xfId="8276"/>
    <cellStyle name="Note 11 6 3 4 2" xfId="20312"/>
    <cellStyle name="Note 11 6 3 4 2 2" xfId="44512"/>
    <cellStyle name="Note 11 6 3 4 3" xfId="32477"/>
    <cellStyle name="Note 11 6 3 5" xfId="10366"/>
    <cellStyle name="Note 11 6 3 5 2" xfId="22329"/>
    <cellStyle name="Note 11 6 3 5 2 2" xfId="46529"/>
    <cellStyle name="Note 11 6 3 5 3" xfId="34567"/>
    <cellStyle name="Note 11 6 3 6" xfId="12174"/>
    <cellStyle name="Note 11 6 3 6 2" xfId="23921"/>
    <cellStyle name="Note 11 6 3 6 2 2" xfId="48121"/>
    <cellStyle name="Note 11 6 3 6 3" xfId="36375"/>
    <cellStyle name="Note 11 6 3 7" xfId="13766"/>
    <cellStyle name="Note 11 6 3 7 2" xfId="37967"/>
    <cellStyle name="Note 11 6 3 8" xfId="25935"/>
    <cellStyle name="Note 11 6 4" xfId="3399"/>
    <cellStyle name="Note 11 6 4 2" xfId="15501"/>
    <cellStyle name="Note 11 6 4 2 2" xfId="39701"/>
    <cellStyle name="Note 11 6 4 3" xfId="27601"/>
    <cellStyle name="Note 11 6 5" xfId="6291"/>
    <cellStyle name="Note 11 6 5 2" xfId="18392"/>
    <cellStyle name="Note 11 6 5 2 2" xfId="42592"/>
    <cellStyle name="Note 11 6 5 3" xfId="30492"/>
    <cellStyle name="Note 11 6 6" xfId="7302"/>
    <cellStyle name="Note 11 6 6 2" xfId="19363"/>
    <cellStyle name="Note 11 6 6 2 2" xfId="43563"/>
    <cellStyle name="Note 11 6 6 3" xfId="31503"/>
    <cellStyle name="Note 11 6 7" xfId="9418"/>
    <cellStyle name="Note 11 6 7 2" xfId="21452"/>
    <cellStyle name="Note 11 6 7 2 2" xfId="45652"/>
    <cellStyle name="Note 11 6 7 3" xfId="33619"/>
    <cellStyle name="Note 11 6 8" xfId="10189"/>
    <cellStyle name="Note 11 6 8 2" xfId="22199"/>
    <cellStyle name="Note 11 6 8 2 2" xfId="46399"/>
    <cellStyle name="Note 11 6 8 3" xfId="34390"/>
    <cellStyle name="Note 11 6 9" xfId="12044"/>
    <cellStyle name="Note 11 6 9 2" xfId="36245"/>
    <cellStyle name="Note 11 7" xfId="949"/>
    <cellStyle name="Note 11 7 10" xfId="25467"/>
    <cellStyle name="Note 11 7 2" xfId="2511"/>
    <cellStyle name="Note 11 7 2 2" xfId="5160"/>
    <cellStyle name="Note 11 7 2 2 2" xfId="17261"/>
    <cellStyle name="Note 11 7 2 2 2 2" xfId="41461"/>
    <cellStyle name="Note 11 7 2 2 3" xfId="29361"/>
    <cellStyle name="Note 11 7 2 3" xfId="3013"/>
    <cellStyle name="Note 11 7 2 3 2" xfId="15116"/>
    <cellStyle name="Note 11 7 2 3 2 2" xfId="39316"/>
    <cellStyle name="Note 11 7 2 3 3" xfId="27216"/>
    <cellStyle name="Note 11 7 2 4" xfId="9137"/>
    <cellStyle name="Note 11 7 2 4 2" xfId="21171"/>
    <cellStyle name="Note 11 7 2 4 2 2" xfId="45371"/>
    <cellStyle name="Note 11 7 2 4 3" xfId="33338"/>
    <cellStyle name="Note 11 7 2 5" xfId="11213"/>
    <cellStyle name="Note 11 7 2 5 2" xfId="23156"/>
    <cellStyle name="Note 11 7 2 5 2 2" xfId="47356"/>
    <cellStyle name="Note 11 7 2 5 3" xfId="35414"/>
    <cellStyle name="Note 11 7 2 6" xfId="13001"/>
    <cellStyle name="Note 11 7 2 6 2" xfId="24723"/>
    <cellStyle name="Note 11 7 2 6 2 2" xfId="48923"/>
    <cellStyle name="Note 11 7 2 6 3" xfId="37202"/>
    <cellStyle name="Note 11 7 2 7" xfId="14568"/>
    <cellStyle name="Note 11 7 2 7 2" xfId="38769"/>
    <cellStyle name="Note 11 7 2 8" xfId="26793"/>
    <cellStyle name="Note 11 7 3" xfId="1925"/>
    <cellStyle name="Note 11 7 3 2" xfId="4584"/>
    <cellStyle name="Note 11 7 3 2 2" xfId="16685"/>
    <cellStyle name="Note 11 7 3 2 2 2" xfId="40885"/>
    <cellStyle name="Note 11 7 3 2 3" xfId="28785"/>
    <cellStyle name="Note 11 7 3 3" xfId="3308"/>
    <cellStyle name="Note 11 7 3 3 2" xfId="15410"/>
    <cellStyle name="Note 11 7 3 3 2 2" xfId="39610"/>
    <cellStyle name="Note 11 7 3 3 3" xfId="27510"/>
    <cellStyle name="Note 11 7 3 4" xfId="8551"/>
    <cellStyle name="Note 11 7 3 4 2" xfId="20587"/>
    <cellStyle name="Note 11 7 3 4 2 2" xfId="44787"/>
    <cellStyle name="Note 11 7 3 4 3" xfId="32752"/>
    <cellStyle name="Note 11 7 3 5" xfId="10641"/>
    <cellStyle name="Note 11 7 3 5 2" xfId="22604"/>
    <cellStyle name="Note 11 7 3 5 2 2" xfId="46804"/>
    <cellStyle name="Note 11 7 3 5 3" xfId="34842"/>
    <cellStyle name="Note 11 7 3 6" xfId="12449"/>
    <cellStyle name="Note 11 7 3 6 2" xfId="24196"/>
    <cellStyle name="Note 11 7 3 6 2 2" xfId="48396"/>
    <cellStyle name="Note 11 7 3 6 3" xfId="36650"/>
    <cellStyle name="Note 11 7 3 7" xfId="14041"/>
    <cellStyle name="Note 11 7 3 7 2" xfId="38242"/>
    <cellStyle name="Note 11 7 3 8" xfId="26210"/>
    <cellStyle name="Note 11 7 4" xfId="3676"/>
    <cellStyle name="Note 11 7 4 2" xfId="15778"/>
    <cellStyle name="Note 11 7 4 2 2" xfId="39978"/>
    <cellStyle name="Note 11 7 4 3" xfId="27878"/>
    <cellStyle name="Note 11 7 5" xfId="6544"/>
    <cellStyle name="Note 11 7 5 2" xfId="18645"/>
    <cellStyle name="Note 11 7 5 2 2" xfId="42845"/>
    <cellStyle name="Note 11 7 5 3" xfId="30745"/>
    <cellStyle name="Note 11 7 6" xfId="7585"/>
    <cellStyle name="Note 11 7 6 2" xfId="19646"/>
    <cellStyle name="Note 11 7 6 2 2" xfId="43846"/>
    <cellStyle name="Note 11 7 6 3" xfId="31786"/>
    <cellStyle name="Note 11 7 7" xfId="9701"/>
    <cellStyle name="Note 11 7 7 2" xfId="21735"/>
    <cellStyle name="Note 11 7 7 2 2" xfId="45935"/>
    <cellStyle name="Note 11 7 7 3" xfId="33902"/>
    <cellStyle name="Note 11 7 8" xfId="11580"/>
    <cellStyle name="Note 11 7 8 2" xfId="23509"/>
    <cellStyle name="Note 11 7 8 2 2" xfId="47709"/>
    <cellStyle name="Note 11 7 8 3" xfId="35781"/>
    <cellStyle name="Note 11 7 9" xfId="13354"/>
    <cellStyle name="Note 11 7 9 2" xfId="37555"/>
    <cellStyle name="Note 11 8" xfId="1394"/>
    <cellStyle name="Note 11 8 2" xfId="4089"/>
    <cellStyle name="Note 11 8 2 2" xfId="16191"/>
    <cellStyle name="Note 11 8 2 2 2" xfId="40391"/>
    <cellStyle name="Note 11 8 2 3" xfId="28291"/>
    <cellStyle name="Note 11 8 3" xfId="6505"/>
    <cellStyle name="Note 11 8 3 2" xfId="18606"/>
    <cellStyle name="Note 11 8 3 2 2" xfId="42806"/>
    <cellStyle name="Note 11 8 3 3" xfId="30706"/>
    <cellStyle name="Note 11 8 4" xfId="8025"/>
    <cellStyle name="Note 11 8 4 2" xfId="20076"/>
    <cellStyle name="Note 11 8 4 2 2" xfId="44276"/>
    <cellStyle name="Note 11 8 4 3" xfId="32226"/>
    <cellStyle name="Note 11 8 5" xfId="10134"/>
    <cellStyle name="Note 11 8 5 2" xfId="22149"/>
    <cellStyle name="Note 11 8 5 2 2" xfId="46349"/>
    <cellStyle name="Note 11 8 5 3" xfId="34335"/>
    <cellStyle name="Note 11 8 6" xfId="11994"/>
    <cellStyle name="Note 11 8 6 2" xfId="23848"/>
    <cellStyle name="Note 11 8 6 2 2" xfId="48048"/>
    <cellStyle name="Note 11 8 6 3" xfId="36195"/>
    <cellStyle name="Note 11 8 7" xfId="13693"/>
    <cellStyle name="Note 11 8 7 2" xfId="37894"/>
    <cellStyle name="Note 11 8 8" xfId="25813"/>
    <cellStyle name="Note 11 9" xfId="1531"/>
    <cellStyle name="Note 11 9 2" xfId="4198"/>
    <cellStyle name="Note 11 9 2 2" xfId="16300"/>
    <cellStyle name="Note 11 9 2 2 2" xfId="40500"/>
    <cellStyle name="Note 11 9 2 3" xfId="28400"/>
    <cellStyle name="Note 11 9 3" xfId="6164"/>
    <cellStyle name="Note 11 9 3 2" xfId="18265"/>
    <cellStyle name="Note 11 9 3 2 2" xfId="42465"/>
    <cellStyle name="Note 11 9 3 3" xfId="30365"/>
    <cellStyle name="Note 11 9 4" xfId="8157"/>
    <cellStyle name="Note 11 9 4 2" xfId="20196"/>
    <cellStyle name="Note 11 9 4 2 2" xfId="44396"/>
    <cellStyle name="Note 11 9 4 3" xfId="32358"/>
    <cellStyle name="Note 11 9 5" xfId="10254"/>
    <cellStyle name="Note 11 9 5 2" xfId="22243"/>
    <cellStyle name="Note 11 9 5 2 2" xfId="46443"/>
    <cellStyle name="Note 11 9 5 3" xfId="34455"/>
    <cellStyle name="Note 11 9 6" xfId="12088"/>
    <cellStyle name="Note 11 9 6 2" xfId="23864"/>
    <cellStyle name="Note 11 9 6 2 2" xfId="48064"/>
    <cellStyle name="Note 11 9 6 3" xfId="36289"/>
    <cellStyle name="Note 11 9 7" xfId="13709"/>
    <cellStyle name="Note 11 9 7 2" xfId="37910"/>
    <cellStyle name="Note 11 9 8" xfId="25842"/>
    <cellStyle name="Note 12" xfId="155"/>
    <cellStyle name="Note 12 10" xfId="2827"/>
    <cellStyle name="Note 12 10 2" xfId="14980"/>
    <cellStyle name="Note 12 10 2 2" xfId="39180"/>
    <cellStyle name="Note 12 10 3" xfId="27080"/>
    <cellStyle name="Note 12 11" xfId="2910"/>
    <cellStyle name="Note 12 11 2" xfId="15015"/>
    <cellStyle name="Note 12 11 2 2" xfId="39215"/>
    <cellStyle name="Note 12 11 3" xfId="27115"/>
    <cellStyle name="Note 12 12" xfId="3084"/>
    <cellStyle name="Note 12 12 2" xfId="15186"/>
    <cellStyle name="Note 12 12 2 2" xfId="39386"/>
    <cellStyle name="Note 12 12 3" xfId="27286"/>
    <cellStyle name="Note 12 13" xfId="5869"/>
    <cellStyle name="Note 12 13 2" xfId="17970"/>
    <cellStyle name="Note 12 13 2 2" xfId="42170"/>
    <cellStyle name="Note 12 13 3" xfId="30070"/>
    <cellStyle name="Note 12 14" xfId="6962"/>
    <cellStyle name="Note 12 14 2" xfId="19046"/>
    <cellStyle name="Note 12 14 2 2" xfId="43246"/>
    <cellStyle name="Note 12 14 3" xfId="31163"/>
    <cellStyle name="Note 12 15" xfId="6939"/>
    <cellStyle name="Note 12 15 2" xfId="19028"/>
    <cellStyle name="Note 12 15 2 2" xfId="43228"/>
    <cellStyle name="Note 12 15 3" xfId="31140"/>
    <cellStyle name="Note 12 16" xfId="10877"/>
    <cellStyle name="Note 12 16 2" xfId="22827"/>
    <cellStyle name="Note 12 16 2 2" xfId="47027"/>
    <cellStyle name="Note 12 16 3" xfId="35078"/>
    <cellStyle name="Note 12 17" xfId="12672"/>
    <cellStyle name="Note 12 17 2" xfId="36873"/>
    <cellStyle name="Note 12 18" xfId="320"/>
    <cellStyle name="Note 12 19" xfId="24948"/>
    <cellStyle name="Note 12 2" xfId="459"/>
    <cellStyle name="Note 12 2 10" xfId="6815"/>
    <cellStyle name="Note 12 2 10 2" xfId="18916"/>
    <cellStyle name="Note 12 2 10 2 2" xfId="43116"/>
    <cellStyle name="Note 12 2 10 3" xfId="31016"/>
    <cellStyle name="Note 12 2 11" xfId="7047"/>
    <cellStyle name="Note 12 2 11 2" xfId="19120"/>
    <cellStyle name="Note 12 2 11 2 2" xfId="43320"/>
    <cellStyle name="Note 12 2 11 3" xfId="31248"/>
    <cellStyle name="Note 12 2 12" xfId="7045"/>
    <cellStyle name="Note 12 2 12 2" xfId="31246"/>
    <cellStyle name="Note 12 2 13" xfId="24980"/>
    <cellStyle name="Note 12 2 2" xfId="561"/>
    <cellStyle name="Note 12 2 2 10" xfId="10874"/>
    <cellStyle name="Note 12 2 2 10 2" xfId="22825"/>
    <cellStyle name="Note 12 2 2 10 2 2" xfId="47025"/>
    <cellStyle name="Note 12 2 2 10 3" xfId="35075"/>
    <cellStyle name="Note 12 2 2 11" xfId="12670"/>
    <cellStyle name="Note 12 2 2 11 2" xfId="36871"/>
    <cellStyle name="Note 12 2 2 12" xfId="25079"/>
    <cellStyle name="Note 12 2 2 2" xfId="766"/>
    <cellStyle name="Note 12 2 2 2 10" xfId="25284"/>
    <cellStyle name="Note 12 2 2 2 2" xfId="2336"/>
    <cellStyle name="Note 12 2 2 2 2 2" xfId="4986"/>
    <cellStyle name="Note 12 2 2 2 2 2 2" xfId="17087"/>
    <cellStyle name="Note 12 2 2 2 2 2 2 2" xfId="41287"/>
    <cellStyle name="Note 12 2 2 2 2 2 3" xfId="29187"/>
    <cellStyle name="Note 12 2 2 2 2 3" xfId="4563"/>
    <cellStyle name="Note 12 2 2 2 2 3 2" xfId="16664"/>
    <cellStyle name="Note 12 2 2 2 2 3 2 2" xfId="40864"/>
    <cellStyle name="Note 12 2 2 2 2 3 3" xfId="28764"/>
    <cellStyle name="Note 12 2 2 2 2 4" xfId="8962"/>
    <cellStyle name="Note 12 2 2 2 2 4 2" xfId="20996"/>
    <cellStyle name="Note 12 2 2 2 2 4 2 2" xfId="45196"/>
    <cellStyle name="Note 12 2 2 2 2 4 3" xfId="33163"/>
    <cellStyle name="Note 12 2 2 2 2 5" xfId="11038"/>
    <cellStyle name="Note 12 2 2 2 2 5 2" xfId="22981"/>
    <cellStyle name="Note 12 2 2 2 2 5 2 2" xfId="47181"/>
    <cellStyle name="Note 12 2 2 2 2 5 3" xfId="35239"/>
    <cellStyle name="Note 12 2 2 2 2 6" xfId="12826"/>
    <cellStyle name="Note 12 2 2 2 2 6 2" xfId="24548"/>
    <cellStyle name="Note 12 2 2 2 2 6 2 2" xfId="48748"/>
    <cellStyle name="Note 12 2 2 2 2 6 3" xfId="37027"/>
    <cellStyle name="Note 12 2 2 2 2 7" xfId="14393"/>
    <cellStyle name="Note 12 2 2 2 2 7 2" xfId="38594"/>
    <cellStyle name="Note 12 2 2 2 2 8" xfId="26618"/>
    <cellStyle name="Note 12 2 2 2 3" xfId="1750"/>
    <cellStyle name="Note 12 2 2 2 3 2" xfId="4411"/>
    <cellStyle name="Note 12 2 2 2 3 2 2" xfId="16512"/>
    <cellStyle name="Note 12 2 2 2 3 2 2 2" xfId="40712"/>
    <cellStyle name="Note 12 2 2 2 3 2 3" xfId="28612"/>
    <cellStyle name="Note 12 2 2 2 3 3" xfId="6714"/>
    <cellStyle name="Note 12 2 2 2 3 3 2" xfId="18815"/>
    <cellStyle name="Note 12 2 2 2 3 3 2 2" xfId="43015"/>
    <cellStyle name="Note 12 2 2 2 3 3 3" xfId="30915"/>
    <cellStyle name="Note 12 2 2 2 3 4" xfId="8376"/>
    <cellStyle name="Note 12 2 2 2 3 4 2" xfId="20412"/>
    <cellStyle name="Note 12 2 2 2 3 4 2 2" xfId="44612"/>
    <cellStyle name="Note 12 2 2 2 3 4 3" xfId="32577"/>
    <cellStyle name="Note 12 2 2 2 3 5" xfId="10466"/>
    <cellStyle name="Note 12 2 2 2 3 5 2" xfId="22429"/>
    <cellStyle name="Note 12 2 2 2 3 5 2 2" xfId="46629"/>
    <cellStyle name="Note 12 2 2 2 3 5 3" xfId="34667"/>
    <cellStyle name="Note 12 2 2 2 3 6" xfId="12274"/>
    <cellStyle name="Note 12 2 2 2 3 6 2" xfId="24021"/>
    <cellStyle name="Note 12 2 2 2 3 6 2 2" xfId="48221"/>
    <cellStyle name="Note 12 2 2 2 3 6 3" xfId="36475"/>
    <cellStyle name="Note 12 2 2 2 3 7" xfId="13866"/>
    <cellStyle name="Note 12 2 2 2 3 7 2" xfId="38067"/>
    <cellStyle name="Note 12 2 2 2 3 8" xfId="26035"/>
    <cellStyle name="Note 12 2 2 2 4" xfId="3497"/>
    <cellStyle name="Note 12 2 2 2 4 2" xfId="15599"/>
    <cellStyle name="Note 12 2 2 2 4 2 2" xfId="39799"/>
    <cellStyle name="Note 12 2 2 2 4 3" xfId="27699"/>
    <cellStyle name="Note 12 2 2 2 5" xfId="6195"/>
    <cellStyle name="Note 12 2 2 2 5 2" xfId="18296"/>
    <cellStyle name="Note 12 2 2 2 5 2 2" xfId="42496"/>
    <cellStyle name="Note 12 2 2 2 5 3" xfId="30396"/>
    <cellStyle name="Note 12 2 2 2 6" xfId="7402"/>
    <cellStyle name="Note 12 2 2 2 6 2" xfId="19463"/>
    <cellStyle name="Note 12 2 2 2 6 2 2" xfId="43663"/>
    <cellStyle name="Note 12 2 2 2 6 3" xfId="31603"/>
    <cellStyle name="Note 12 2 2 2 7" xfId="9518"/>
    <cellStyle name="Note 12 2 2 2 7 2" xfId="21552"/>
    <cellStyle name="Note 12 2 2 2 7 2 2" xfId="45752"/>
    <cellStyle name="Note 12 2 2 2 7 3" xfId="33719"/>
    <cellStyle name="Note 12 2 2 2 8" xfId="10164"/>
    <cellStyle name="Note 12 2 2 2 8 2" xfId="22174"/>
    <cellStyle name="Note 12 2 2 2 8 2 2" xfId="46374"/>
    <cellStyle name="Note 12 2 2 2 8 3" xfId="34365"/>
    <cellStyle name="Note 12 2 2 2 9" xfId="12019"/>
    <cellStyle name="Note 12 2 2 2 9 2" xfId="36220"/>
    <cellStyle name="Note 12 2 2 3" xfId="862"/>
    <cellStyle name="Note 12 2 2 3 10" xfId="25380"/>
    <cellStyle name="Note 12 2 2 3 2" xfId="2432"/>
    <cellStyle name="Note 12 2 2 3 2 2" xfId="5082"/>
    <cellStyle name="Note 12 2 2 3 2 2 2" xfId="17183"/>
    <cellStyle name="Note 12 2 2 3 2 2 2 2" xfId="41383"/>
    <cellStyle name="Note 12 2 2 3 2 2 3" xfId="29283"/>
    <cellStyle name="Note 12 2 2 3 2 3" xfId="3175"/>
    <cellStyle name="Note 12 2 2 3 2 3 2" xfId="15277"/>
    <cellStyle name="Note 12 2 2 3 2 3 2 2" xfId="39477"/>
    <cellStyle name="Note 12 2 2 3 2 3 3" xfId="27377"/>
    <cellStyle name="Note 12 2 2 3 2 4" xfId="9058"/>
    <cellStyle name="Note 12 2 2 3 2 4 2" xfId="21092"/>
    <cellStyle name="Note 12 2 2 3 2 4 2 2" xfId="45292"/>
    <cellStyle name="Note 12 2 2 3 2 4 3" xfId="33259"/>
    <cellStyle name="Note 12 2 2 3 2 5" xfId="11134"/>
    <cellStyle name="Note 12 2 2 3 2 5 2" xfId="23077"/>
    <cellStyle name="Note 12 2 2 3 2 5 2 2" xfId="47277"/>
    <cellStyle name="Note 12 2 2 3 2 5 3" xfId="35335"/>
    <cellStyle name="Note 12 2 2 3 2 6" xfId="12922"/>
    <cellStyle name="Note 12 2 2 3 2 6 2" xfId="24644"/>
    <cellStyle name="Note 12 2 2 3 2 6 2 2" xfId="48844"/>
    <cellStyle name="Note 12 2 2 3 2 6 3" xfId="37123"/>
    <cellStyle name="Note 12 2 2 3 2 7" xfId="14489"/>
    <cellStyle name="Note 12 2 2 3 2 7 2" xfId="38690"/>
    <cellStyle name="Note 12 2 2 3 2 8" xfId="26714"/>
    <cellStyle name="Note 12 2 2 3 3" xfId="1846"/>
    <cellStyle name="Note 12 2 2 3 3 2" xfId="4506"/>
    <cellStyle name="Note 12 2 2 3 3 2 2" xfId="16607"/>
    <cellStyle name="Note 12 2 2 3 3 2 2 2" xfId="40807"/>
    <cellStyle name="Note 12 2 2 3 3 2 3" xfId="28707"/>
    <cellStyle name="Note 12 2 2 3 3 3" xfId="5870"/>
    <cellStyle name="Note 12 2 2 3 3 3 2" xfId="17971"/>
    <cellStyle name="Note 12 2 2 3 3 3 2 2" xfId="42171"/>
    <cellStyle name="Note 12 2 2 3 3 3 3" xfId="30071"/>
    <cellStyle name="Note 12 2 2 3 3 4" xfId="8472"/>
    <cellStyle name="Note 12 2 2 3 3 4 2" xfId="20508"/>
    <cellStyle name="Note 12 2 2 3 3 4 2 2" xfId="44708"/>
    <cellStyle name="Note 12 2 2 3 3 4 3" xfId="32673"/>
    <cellStyle name="Note 12 2 2 3 3 5" xfId="10562"/>
    <cellStyle name="Note 12 2 2 3 3 5 2" xfId="22525"/>
    <cellStyle name="Note 12 2 2 3 3 5 2 2" xfId="46725"/>
    <cellStyle name="Note 12 2 2 3 3 5 3" xfId="34763"/>
    <cellStyle name="Note 12 2 2 3 3 6" xfId="12370"/>
    <cellStyle name="Note 12 2 2 3 3 6 2" xfId="24117"/>
    <cellStyle name="Note 12 2 2 3 3 6 2 2" xfId="48317"/>
    <cellStyle name="Note 12 2 2 3 3 6 3" xfId="36571"/>
    <cellStyle name="Note 12 2 2 3 3 7" xfId="13962"/>
    <cellStyle name="Note 12 2 2 3 3 7 2" xfId="38163"/>
    <cellStyle name="Note 12 2 2 3 3 8" xfId="26131"/>
    <cellStyle name="Note 12 2 2 3 4" xfId="3592"/>
    <cellStyle name="Note 12 2 2 3 4 2" xfId="15694"/>
    <cellStyle name="Note 12 2 2 3 4 2 2" xfId="39894"/>
    <cellStyle name="Note 12 2 2 3 4 3" xfId="27794"/>
    <cellStyle name="Note 12 2 2 3 5" xfId="6115"/>
    <cellStyle name="Note 12 2 2 3 5 2" xfId="18216"/>
    <cellStyle name="Note 12 2 2 3 5 2 2" xfId="42416"/>
    <cellStyle name="Note 12 2 2 3 5 3" xfId="30316"/>
    <cellStyle name="Note 12 2 2 3 6" xfId="7498"/>
    <cellStyle name="Note 12 2 2 3 6 2" xfId="19559"/>
    <cellStyle name="Note 12 2 2 3 6 2 2" xfId="43759"/>
    <cellStyle name="Note 12 2 2 3 6 3" xfId="31699"/>
    <cellStyle name="Note 12 2 2 3 7" xfId="9614"/>
    <cellStyle name="Note 12 2 2 3 7 2" xfId="21648"/>
    <cellStyle name="Note 12 2 2 3 7 2 2" xfId="45848"/>
    <cellStyle name="Note 12 2 2 3 7 3" xfId="33815"/>
    <cellStyle name="Note 12 2 2 3 8" xfId="11493"/>
    <cellStyle name="Note 12 2 2 3 8 2" xfId="23422"/>
    <cellStyle name="Note 12 2 2 3 8 2 2" xfId="47622"/>
    <cellStyle name="Note 12 2 2 3 8 3" xfId="35694"/>
    <cellStyle name="Note 12 2 2 3 9" xfId="13267"/>
    <cellStyle name="Note 12 2 2 3 9 2" xfId="37468"/>
    <cellStyle name="Note 12 2 2 4" xfId="1085"/>
    <cellStyle name="Note 12 2 2 4 10" xfId="25603"/>
    <cellStyle name="Note 12 2 2 4 2" xfId="2643"/>
    <cellStyle name="Note 12 2 2 4 2 2" xfId="5289"/>
    <cellStyle name="Note 12 2 2 4 2 2 2" xfId="17390"/>
    <cellStyle name="Note 12 2 2 4 2 2 2 2" xfId="41590"/>
    <cellStyle name="Note 12 2 2 4 2 2 3" xfId="29490"/>
    <cellStyle name="Note 12 2 2 4 2 3" xfId="5728"/>
    <cellStyle name="Note 12 2 2 4 2 3 2" xfId="17829"/>
    <cellStyle name="Note 12 2 2 4 2 3 2 2" xfId="42029"/>
    <cellStyle name="Note 12 2 2 4 2 3 3" xfId="29929"/>
    <cellStyle name="Note 12 2 2 4 2 4" xfId="9269"/>
    <cellStyle name="Note 12 2 2 4 2 4 2" xfId="21303"/>
    <cellStyle name="Note 12 2 2 4 2 4 2 2" xfId="45503"/>
    <cellStyle name="Note 12 2 2 4 2 4 3" xfId="33470"/>
    <cellStyle name="Note 12 2 2 4 2 5" xfId="11345"/>
    <cellStyle name="Note 12 2 2 4 2 5 2" xfId="23288"/>
    <cellStyle name="Note 12 2 2 4 2 5 2 2" xfId="47488"/>
    <cellStyle name="Note 12 2 2 4 2 5 3" xfId="35546"/>
    <cellStyle name="Note 12 2 2 4 2 6" xfId="13133"/>
    <cellStyle name="Note 12 2 2 4 2 6 2" xfId="24855"/>
    <cellStyle name="Note 12 2 2 4 2 6 2 2" xfId="49055"/>
    <cellStyle name="Note 12 2 2 4 2 6 3" xfId="37334"/>
    <cellStyle name="Note 12 2 2 4 2 7" xfId="14700"/>
    <cellStyle name="Note 12 2 2 4 2 7 2" xfId="38901"/>
    <cellStyle name="Note 12 2 2 4 2 8" xfId="26925"/>
    <cellStyle name="Note 12 2 2 4 3" xfId="2057"/>
    <cellStyle name="Note 12 2 2 4 3 2" xfId="4715"/>
    <cellStyle name="Note 12 2 2 4 3 2 2" xfId="16816"/>
    <cellStyle name="Note 12 2 2 4 3 2 2 2" xfId="41016"/>
    <cellStyle name="Note 12 2 2 4 3 2 3" xfId="28916"/>
    <cellStyle name="Note 12 2 2 4 3 3" xfId="2986"/>
    <cellStyle name="Note 12 2 2 4 3 3 2" xfId="15089"/>
    <cellStyle name="Note 12 2 2 4 3 3 2 2" xfId="39289"/>
    <cellStyle name="Note 12 2 2 4 3 3 3" xfId="27189"/>
    <cellStyle name="Note 12 2 2 4 3 4" xfId="8683"/>
    <cellStyle name="Note 12 2 2 4 3 4 2" xfId="20719"/>
    <cellStyle name="Note 12 2 2 4 3 4 2 2" xfId="44919"/>
    <cellStyle name="Note 12 2 2 4 3 4 3" xfId="32884"/>
    <cellStyle name="Note 12 2 2 4 3 5" xfId="10773"/>
    <cellStyle name="Note 12 2 2 4 3 5 2" xfId="22736"/>
    <cellStyle name="Note 12 2 2 4 3 5 2 2" xfId="46936"/>
    <cellStyle name="Note 12 2 2 4 3 5 3" xfId="34974"/>
    <cellStyle name="Note 12 2 2 4 3 6" xfId="12581"/>
    <cellStyle name="Note 12 2 2 4 3 6 2" xfId="24328"/>
    <cellStyle name="Note 12 2 2 4 3 6 2 2" xfId="48528"/>
    <cellStyle name="Note 12 2 2 4 3 6 3" xfId="36782"/>
    <cellStyle name="Note 12 2 2 4 3 7" xfId="14173"/>
    <cellStyle name="Note 12 2 2 4 3 7 2" xfId="38374"/>
    <cellStyle name="Note 12 2 2 4 3 8" xfId="26342"/>
    <cellStyle name="Note 12 2 2 4 4" xfId="3810"/>
    <cellStyle name="Note 12 2 2 4 4 2" xfId="15912"/>
    <cellStyle name="Note 12 2 2 4 4 2 2" xfId="40112"/>
    <cellStyle name="Note 12 2 2 4 4 3" xfId="28012"/>
    <cellStyle name="Note 12 2 2 4 5" xfId="5627"/>
    <cellStyle name="Note 12 2 2 4 5 2" xfId="17728"/>
    <cellStyle name="Note 12 2 2 4 5 2 2" xfId="41928"/>
    <cellStyle name="Note 12 2 2 4 5 3" xfId="29828"/>
    <cellStyle name="Note 12 2 2 4 6" xfId="7721"/>
    <cellStyle name="Note 12 2 2 4 6 2" xfId="19782"/>
    <cellStyle name="Note 12 2 2 4 6 2 2" xfId="43982"/>
    <cellStyle name="Note 12 2 2 4 6 3" xfId="31922"/>
    <cellStyle name="Note 12 2 2 4 7" xfId="9837"/>
    <cellStyle name="Note 12 2 2 4 7 2" xfId="21871"/>
    <cellStyle name="Note 12 2 2 4 7 2 2" xfId="46071"/>
    <cellStyle name="Note 12 2 2 4 7 3" xfId="34038"/>
    <cellStyle name="Note 12 2 2 4 8" xfId="11716"/>
    <cellStyle name="Note 12 2 2 4 8 2" xfId="23645"/>
    <cellStyle name="Note 12 2 2 4 8 2 2" xfId="47845"/>
    <cellStyle name="Note 12 2 2 4 8 3" xfId="35917"/>
    <cellStyle name="Note 12 2 2 4 9" xfId="13490"/>
    <cellStyle name="Note 12 2 2 4 9 2" xfId="37691"/>
    <cellStyle name="Note 12 2 2 5" xfId="1218"/>
    <cellStyle name="Note 12 2 2 5 2" xfId="3943"/>
    <cellStyle name="Note 12 2 2 5 2 2" xfId="16045"/>
    <cellStyle name="Note 12 2 2 5 2 2 2" xfId="40245"/>
    <cellStyle name="Note 12 2 2 5 2 3" xfId="28145"/>
    <cellStyle name="Note 12 2 2 5 3" xfId="6744"/>
    <cellStyle name="Note 12 2 2 5 3 2" xfId="18845"/>
    <cellStyle name="Note 12 2 2 5 3 2 2" xfId="43045"/>
    <cellStyle name="Note 12 2 2 5 3 3" xfId="30945"/>
    <cellStyle name="Note 12 2 2 5 4" xfId="7854"/>
    <cellStyle name="Note 12 2 2 5 4 2" xfId="19915"/>
    <cellStyle name="Note 12 2 2 5 4 2 2" xfId="44115"/>
    <cellStyle name="Note 12 2 2 5 4 3" xfId="32055"/>
    <cellStyle name="Note 12 2 2 5 5" xfId="9970"/>
    <cellStyle name="Note 12 2 2 5 5 2" xfId="22004"/>
    <cellStyle name="Note 12 2 2 5 5 2 2" xfId="46204"/>
    <cellStyle name="Note 12 2 2 5 5 3" xfId="34171"/>
    <cellStyle name="Note 12 2 2 5 6" xfId="11849"/>
    <cellStyle name="Note 12 2 2 5 6 2" xfId="23778"/>
    <cellStyle name="Note 12 2 2 5 6 2 2" xfId="47978"/>
    <cellStyle name="Note 12 2 2 5 6 3" xfId="36050"/>
    <cellStyle name="Note 12 2 2 5 7" xfId="13623"/>
    <cellStyle name="Note 12 2 2 5 7 2" xfId="37824"/>
    <cellStyle name="Note 12 2 2 5 8" xfId="25736"/>
    <cellStyle name="Note 12 2 2 6" xfId="3296"/>
    <cellStyle name="Note 12 2 2 6 2" xfId="15398"/>
    <cellStyle name="Note 12 2 2 6 2 2" xfId="39598"/>
    <cellStyle name="Note 12 2 2 6 3" xfId="27498"/>
    <cellStyle name="Note 12 2 2 7" xfId="5964"/>
    <cellStyle name="Note 12 2 2 7 2" xfId="18065"/>
    <cellStyle name="Note 12 2 2 7 2 2" xfId="42265"/>
    <cellStyle name="Note 12 2 2 7 3" xfId="30165"/>
    <cellStyle name="Note 12 2 2 8" xfId="7197"/>
    <cellStyle name="Note 12 2 2 8 2" xfId="19258"/>
    <cellStyle name="Note 12 2 2 8 2 2" xfId="43458"/>
    <cellStyle name="Note 12 2 2 8 3" xfId="31398"/>
    <cellStyle name="Note 12 2 2 9" xfId="7939"/>
    <cellStyle name="Note 12 2 2 9 2" xfId="20000"/>
    <cellStyle name="Note 12 2 2 9 2 2" xfId="44200"/>
    <cellStyle name="Note 12 2 2 9 3" xfId="32140"/>
    <cellStyle name="Note 12 2 3" xfId="704"/>
    <cellStyle name="Note 12 2 3 10" xfId="25222"/>
    <cellStyle name="Note 12 2 3 2" xfId="2274"/>
    <cellStyle name="Note 12 2 3 2 2" xfId="4926"/>
    <cellStyle name="Note 12 2 3 2 2 2" xfId="17027"/>
    <cellStyle name="Note 12 2 3 2 2 2 2" xfId="41227"/>
    <cellStyle name="Note 12 2 3 2 2 3" xfId="29127"/>
    <cellStyle name="Note 12 2 3 2 3" xfId="6365"/>
    <cellStyle name="Note 12 2 3 2 3 2" xfId="18466"/>
    <cellStyle name="Note 12 2 3 2 3 2 2" xfId="42666"/>
    <cellStyle name="Note 12 2 3 2 3 3" xfId="30566"/>
    <cellStyle name="Note 12 2 3 2 4" xfId="8900"/>
    <cellStyle name="Note 12 2 3 2 4 2" xfId="20934"/>
    <cellStyle name="Note 12 2 3 2 4 2 2" xfId="45134"/>
    <cellStyle name="Note 12 2 3 2 4 3" xfId="33101"/>
    <cellStyle name="Note 12 2 3 2 5" xfId="10976"/>
    <cellStyle name="Note 12 2 3 2 5 2" xfId="22919"/>
    <cellStyle name="Note 12 2 3 2 5 2 2" xfId="47119"/>
    <cellStyle name="Note 12 2 3 2 5 3" xfId="35177"/>
    <cellStyle name="Note 12 2 3 2 6" xfId="12764"/>
    <cellStyle name="Note 12 2 3 2 6 2" xfId="24486"/>
    <cellStyle name="Note 12 2 3 2 6 2 2" xfId="48686"/>
    <cellStyle name="Note 12 2 3 2 6 3" xfId="36965"/>
    <cellStyle name="Note 12 2 3 2 7" xfId="14331"/>
    <cellStyle name="Note 12 2 3 2 7 2" xfId="38532"/>
    <cellStyle name="Note 12 2 3 2 8" xfId="26556"/>
    <cellStyle name="Note 12 2 3 3" xfId="1688"/>
    <cellStyle name="Note 12 2 3 3 2" xfId="4350"/>
    <cellStyle name="Note 12 2 3 3 2 2" xfId="16451"/>
    <cellStyle name="Note 12 2 3 3 2 2 2" xfId="40651"/>
    <cellStyle name="Note 12 2 3 3 2 3" xfId="28551"/>
    <cellStyle name="Note 12 2 3 3 3" xfId="6540"/>
    <cellStyle name="Note 12 2 3 3 3 2" xfId="18641"/>
    <cellStyle name="Note 12 2 3 3 3 2 2" xfId="42841"/>
    <cellStyle name="Note 12 2 3 3 3 3" xfId="30741"/>
    <cellStyle name="Note 12 2 3 3 4" xfId="8314"/>
    <cellStyle name="Note 12 2 3 3 4 2" xfId="20350"/>
    <cellStyle name="Note 12 2 3 3 4 2 2" xfId="44550"/>
    <cellStyle name="Note 12 2 3 3 4 3" xfId="32515"/>
    <cellStyle name="Note 12 2 3 3 5" xfId="10404"/>
    <cellStyle name="Note 12 2 3 3 5 2" xfId="22367"/>
    <cellStyle name="Note 12 2 3 3 5 2 2" xfId="46567"/>
    <cellStyle name="Note 12 2 3 3 5 3" xfId="34605"/>
    <cellStyle name="Note 12 2 3 3 6" xfId="12212"/>
    <cellStyle name="Note 12 2 3 3 6 2" xfId="23959"/>
    <cellStyle name="Note 12 2 3 3 6 2 2" xfId="48159"/>
    <cellStyle name="Note 12 2 3 3 6 3" xfId="36413"/>
    <cellStyle name="Note 12 2 3 3 7" xfId="13804"/>
    <cellStyle name="Note 12 2 3 3 7 2" xfId="38005"/>
    <cellStyle name="Note 12 2 3 3 8" xfId="25973"/>
    <cellStyle name="Note 12 2 3 4" xfId="3437"/>
    <cellStyle name="Note 12 2 3 4 2" xfId="15539"/>
    <cellStyle name="Note 12 2 3 4 2 2" xfId="39739"/>
    <cellStyle name="Note 12 2 3 4 3" xfId="27639"/>
    <cellStyle name="Note 12 2 3 5" xfId="6171"/>
    <cellStyle name="Note 12 2 3 5 2" xfId="18272"/>
    <cellStyle name="Note 12 2 3 5 2 2" xfId="42472"/>
    <cellStyle name="Note 12 2 3 5 3" xfId="30372"/>
    <cellStyle name="Note 12 2 3 6" xfId="7340"/>
    <cellStyle name="Note 12 2 3 6 2" xfId="19401"/>
    <cellStyle name="Note 12 2 3 6 2 2" xfId="43601"/>
    <cellStyle name="Note 12 2 3 6 3" xfId="31541"/>
    <cellStyle name="Note 12 2 3 7" xfId="9456"/>
    <cellStyle name="Note 12 2 3 7 2" xfId="21490"/>
    <cellStyle name="Note 12 2 3 7 2 2" xfId="45690"/>
    <cellStyle name="Note 12 2 3 7 3" xfId="33657"/>
    <cellStyle name="Note 12 2 3 8" xfId="7014"/>
    <cellStyle name="Note 12 2 3 8 2" xfId="19096"/>
    <cellStyle name="Note 12 2 3 8 2 2" xfId="43296"/>
    <cellStyle name="Note 12 2 3 8 3" xfId="31215"/>
    <cellStyle name="Note 12 2 3 9" xfId="10312"/>
    <cellStyle name="Note 12 2 3 9 2" xfId="34513"/>
    <cellStyle name="Note 12 2 4" xfId="658"/>
    <cellStyle name="Note 12 2 4 10" xfId="25176"/>
    <cellStyle name="Note 12 2 4 2" xfId="2228"/>
    <cellStyle name="Note 12 2 4 2 2" xfId="4880"/>
    <cellStyle name="Note 12 2 4 2 2 2" xfId="16981"/>
    <cellStyle name="Note 12 2 4 2 2 2 2" xfId="41181"/>
    <cellStyle name="Note 12 2 4 2 2 3" xfId="29081"/>
    <cellStyle name="Note 12 2 4 2 3" xfId="4388"/>
    <cellStyle name="Note 12 2 4 2 3 2" xfId="16489"/>
    <cellStyle name="Note 12 2 4 2 3 2 2" xfId="40689"/>
    <cellStyle name="Note 12 2 4 2 3 3" xfId="28589"/>
    <cellStyle name="Note 12 2 4 2 4" xfId="8854"/>
    <cellStyle name="Note 12 2 4 2 4 2" xfId="20888"/>
    <cellStyle name="Note 12 2 4 2 4 2 2" xfId="45088"/>
    <cellStyle name="Note 12 2 4 2 4 3" xfId="33055"/>
    <cellStyle name="Note 12 2 4 2 5" xfId="10930"/>
    <cellStyle name="Note 12 2 4 2 5 2" xfId="22873"/>
    <cellStyle name="Note 12 2 4 2 5 2 2" xfId="47073"/>
    <cellStyle name="Note 12 2 4 2 5 3" xfId="35131"/>
    <cellStyle name="Note 12 2 4 2 6" xfId="12718"/>
    <cellStyle name="Note 12 2 4 2 6 2" xfId="24440"/>
    <cellStyle name="Note 12 2 4 2 6 2 2" xfId="48640"/>
    <cellStyle name="Note 12 2 4 2 6 3" xfId="36919"/>
    <cellStyle name="Note 12 2 4 2 7" xfId="14285"/>
    <cellStyle name="Note 12 2 4 2 7 2" xfId="38486"/>
    <cellStyle name="Note 12 2 4 2 8" xfId="26510"/>
    <cellStyle name="Note 12 2 4 3" xfId="1642"/>
    <cellStyle name="Note 12 2 4 3 2" xfId="4304"/>
    <cellStyle name="Note 12 2 4 3 2 2" xfId="16405"/>
    <cellStyle name="Note 12 2 4 3 2 2 2" xfId="40605"/>
    <cellStyle name="Note 12 2 4 3 2 3" xfId="28505"/>
    <cellStyle name="Note 12 2 4 3 3" xfId="6727"/>
    <cellStyle name="Note 12 2 4 3 3 2" xfId="18828"/>
    <cellStyle name="Note 12 2 4 3 3 2 2" xfId="43028"/>
    <cellStyle name="Note 12 2 4 3 3 3" xfId="30928"/>
    <cellStyle name="Note 12 2 4 3 4" xfId="8268"/>
    <cellStyle name="Note 12 2 4 3 4 2" xfId="20304"/>
    <cellStyle name="Note 12 2 4 3 4 2 2" xfId="44504"/>
    <cellStyle name="Note 12 2 4 3 4 3" xfId="32469"/>
    <cellStyle name="Note 12 2 4 3 5" xfId="10358"/>
    <cellStyle name="Note 12 2 4 3 5 2" xfId="22321"/>
    <cellStyle name="Note 12 2 4 3 5 2 2" xfId="46521"/>
    <cellStyle name="Note 12 2 4 3 5 3" xfId="34559"/>
    <cellStyle name="Note 12 2 4 3 6" xfId="12166"/>
    <cellStyle name="Note 12 2 4 3 6 2" xfId="23913"/>
    <cellStyle name="Note 12 2 4 3 6 2 2" xfId="48113"/>
    <cellStyle name="Note 12 2 4 3 6 3" xfId="36367"/>
    <cellStyle name="Note 12 2 4 3 7" xfId="13758"/>
    <cellStyle name="Note 12 2 4 3 7 2" xfId="37959"/>
    <cellStyle name="Note 12 2 4 3 8" xfId="25927"/>
    <cellStyle name="Note 12 2 4 4" xfId="3391"/>
    <cellStyle name="Note 12 2 4 4 2" xfId="15493"/>
    <cellStyle name="Note 12 2 4 4 2 2" xfId="39693"/>
    <cellStyle name="Note 12 2 4 4 3" xfId="27593"/>
    <cellStyle name="Note 12 2 4 5" xfId="5510"/>
    <cellStyle name="Note 12 2 4 5 2" xfId="17611"/>
    <cellStyle name="Note 12 2 4 5 2 2" xfId="41811"/>
    <cellStyle name="Note 12 2 4 5 3" xfId="29711"/>
    <cellStyle name="Note 12 2 4 6" xfId="7294"/>
    <cellStyle name="Note 12 2 4 6 2" xfId="19355"/>
    <cellStyle name="Note 12 2 4 6 2 2" xfId="43555"/>
    <cellStyle name="Note 12 2 4 6 3" xfId="31495"/>
    <cellStyle name="Note 12 2 4 7" xfId="9410"/>
    <cellStyle name="Note 12 2 4 7 2" xfId="21444"/>
    <cellStyle name="Note 12 2 4 7 2 2" xfId="45644"/>
    <cellStyle name="Note 12 2 4 7 3" xfId="33611"/>
    <cellStyle name="Note 12 2 4 8" xfId="10191"/>
    <cellStyle name="Note 12 2 4 8 2" xfId="22201"/>
    <cellStyle name="Note 12 2 4 8 2 2" xfId="46401"/>
    <cellStyle name="Note 12 2 4 8 3" xfId="34392"/>
    <cellStyle name="Note 12 2 4 9" xfId="12046"/>
    <cellStyle name="Note 12 2 4 9 2" xfId="36247"/>
    <cellStyle name="Note 12 2 5" xfId="986"/>
    <cellStyle name="Note 12 2 5 10" xfId="25504"/>
    <cellStyle name="Note 12 2 5 2" xfId="2544"/>
    <cellStyle name="Note 12 2 5 2 2" xfId="5193"/>
    <cellStyle name="Note 12 2 5 2 2 2" xfId="17294"/>
    <cellStyle name="Note 12 2 5 2 2 2 2" xfId="41494"/>
    <cellStyle name="Note 12 2 5 2 2 3" xfId="29394"/>
    <cellStyle name="Note 12 2 5 2 3" xfId="6739"/>
    <cellStyle name="Note 12 2 5 2 3 2" xfId="18840"/>
    <cellStyle name="Note 12 2 5 2 3 2 2" xfId="43040"/>
    <cellStyle name="Note 12 2 5 2 3 3" xfId="30940"/>
    <cellStyle name="Note 12 2 5 2 4" xfId="9170"/>
    <cellStyle name="Note 12 2 5 2 4 2" xfId="21204"/>
    <cellStyle name="Note 12 2 5 2 4 2 2" xfId="45404"/>
    <cellStyle name="Note 12 2 5 2 4 3" xfId="33371"/>
    <cellStyle name="Note 12 2 5 2 5" xfId="11246"/>
    <cellStyle name="Note 12 2 5 2 5 2" xfId="23189"/>
    <cellStyle name="Note 12 2 5 2 5 2 2" xfId="47389"/>
    <cellStyle name="Note 12 2 5 2 5 3" xfId="35447"/>
    <cellStyle name="Note 12 2 5 2 6" xfId="13034"/>
    <cellStyle name="Note 12 2 5 2 6 2" xfId="24756"/>
    <cellStyle name="Note 12 2 5 2 6 2 2" xfId="48956"/>
    <cellStyle name="Note 12 2 5 2 6 3" xfId="37235"/>
    <cellStyle name="Note 12 2 5 2 7" xfId="14601"/>
    <cellStyle name="Note 12 2 5 2 7 2" xfId="38802"/>
    <cellStyle name="Note 12 2 5 2 8" xfId="26826"/>
    <cellStyle name="Note 12 2 5 3" xfId="1958"/>
    <cellStyle name="Note 12 2 5 3 2" xfId="4617"/>
    <cellStyle name="Note 12 2 5 3 2 2" xfId="16718"/>
    <cellStyle name="Note 12 2 5 3 2 2 2" xfId="40918"/>
    <cellStyle name="Note 12 2 5 3 2 3" xfId="28818"/>
    <cellStyle name="Note 12 2 5 3 3" xfId="3310"/>
    <cellStyle name="Note 12 2 5 3 3 2" xfId="15412"/>
    <cellStyle name="Note 12 2 5 3 3 2 2" xfId="39612"/>
    <cellStyle name="Note 12 2 5 3 3 3" xfId="27512"/>
    <cellStyle name="Note 12 2 5 3 4" xfId="8584"/>
    <cellStyle name="Note 12 2 5 3 4 2" xfId="20620"/>
    <cellStyle name="Note 12 2 5 3 4 2 2" xfId="44820"/>
    <cellStyle name="Note 12 2 5 3 4 3" xfId="32785"/>
    <cellStyle name="Note 12 2 5 3 5" xfId="10674"/>
    <cellStyle name="Note 12 2 5 3 5 2" xfId="22637"/>
    <cellStyle name="Note 12 2 5 3 5 2 2" xfId="46837"/>
    <cellStyle name="Note 12 2 5 3 5 3" xfId="34875"/>
    <cellStyle name="Note 12 2 5 3 6" xfId="12482"/>
    <cellStyle name="Note 12 2 5 3 6 2" xfId="24229"/>
    <cellStyle name="Note 12 2 5 3 6 2 2" xfId="48429"/>
    <cellStyle name="Note 12 2 5 3 6 3" xfId="36683"/>
    <cellStyle name="Note 12 2 5 3 7" xfId="14074"/>
    <cellStyle name="Note 12 2 5 3 7 2" xfId="38275"/>
    <cellStyle name="Note 12 2 5 3 8" xfId="26243"/>
    <cellStyle name="Note 12 2 5 4" xfId="3713"/>
    <cellStyle name="Note 12 2 5 4 2" xfId="15815"/>
    <cellStyle name="Note 12 2 5 4 2 2" xfId="40015"/>
    <cellStyle name="Note 12 2 5 4 3" xfId="27915"/>
    <cellStyle name="Note 12 2 5 5" xfId="3018"/>
    <cellStyle name="Note 12 2 5 5 2" xfId="15121"/>
    <cellStyle name="Note 12 2 5 5 2 2" xfId="39321"/>
    <cellStyle name="Note 12 2 5 5 3" xfId="27221"/>
    <cellStyle name="Note 12 2 5 6" xfId="7622"/>
    <cellStyle name="Note 12 2 5 6 2" xfId="19683"/>
    <cellStyle name="Note 12 2 5 6 2 2" xfId="43883"/>
    <cellStyle name="Note 12 2 5 6 3" xfId="31823"/>
    <cellStyle name="Note 12 2 5 7" xfId="9738"/>
    <cellStyle name="Note 12 2 5 7 2" xfId="21772"/>
    <cellStyle name="Note 12 2 5 7 2 2" xfId="45972"/>
    <cellStyle name="Note 12 2 5 7 3" xfId="33939"/>
    <cellStyle name="Note 12 2 5 8" xfId="11617"/>
    <cellStyle name="Note 12 2 5 8 2" xfId="23546"/>
    <cellStyle name="Note 12 2 5 8 2 2" xfId="47746"/>
    <cellStyle name="Note 12 2 5 8 3" xfId="35818"/>
    <cellStyle name="Note 12 2 5 9" xfId="13391"/>
    <cellStyle name="Note 12 2 5 9 2" xfId="37592"/>
    <cellStyle name="Note 12 2 6" xfId="1160"/>
    <cellStyle name="Note 12 2 6 2" xfId="3885"/>
    <cellStyle name="Note 12 2 6 2 2" xfId="15987"/>
    <cellStyle name="Note 12 2 6 2 2 2" xfId="40187"/>
    <cellStyle name="Note 12 2 6 2 3" xfId="28087"/>
    <cellStyle name="Note 12 2 6 3" xfId="6297"/>
    <cellStyle name="Note 12 2 6 3 2" xfId="18398"/>
    <cellStyle name="Note 12 2 6 3 2 2" xfId="42598"/>
    <cellStyle name="Note 12 2 6 3 3" xfId="30498"/>
    <cellStyle name="Note 12 2 6 4" xfId="7796"/>
    <cellStyle name="Note 12 2 6 4 2" xfId="19857"/>
    <cellStyle name="Note 12 2 6 4 2 2" xfId="44057"/>
    <cellStyle name="Note 12 2 6 4 3" xfId="31997"/>
    <cellStyle name="Note 12 2 6 5" xfId="9912"/>
    <cellStyle name="Note 12 2 6 5 2" xfId="21946"/>
    <cellStyle name="Note 12 2 6 5 2 2" xfId="46146"/>
    <cellStyle name="Note 12 2 6 5 3" xfId="34113"/>
    <cellStyle name="Note 12 2 6 6" xfId="11791"/>
    <cellStyle name="Note 12 2 6 6 2" xfId="23720"/>
    <cellStyle name="Note 12 2 6 6 2 2" xfId="47920"/>
    <cellStyle name="Note 12 2 6 6 3" xfId="35992"/>
    <cellStyle name="Note 12 2 6 7" xfId="13565"/>
    <cellStyle name="Note 12 2 6 7 2" xfId="37766"/>
    <cellStyle name="Note 12 2 6 8" xfId="25678"/>
    <cellStyle name="Note 12 2 7" xfId="3196"/>
    <cellStyle name="Note 12 2 7 2" xfId="15298"/>
    <cellStyle name="Note 12 2 7 2 2" xfId="39498"/>
    <cellStyle name="Note 12 2 7 3" xfId="27398"/>
    <cellStyle name="Note 12 2 8" xfId="6489"/>
    <cellStyle name="Note 12 2 8 2" xfId="18590"/>
    <cellStyle name="Note 12 2 8 2 2" xfId="42790"/>
    <cellStyle name="Note 12 2 8 3" xfId="30690"/>
    <cellStyle name="Note 12 2 9" xfId="7095"/>
    <cellStyle name="Note 12 2 9 2" xfId="19156"/>
    <cellStyle name="Note 12 2 9 2 2" xfId="43356"/>
    <cellStyle name="Note 12 2 9 3" xfId="31296"/>
    <cellStyle name="Note 12 3" xfId="481"/>
    <cellStyle name="Note 12 3 10" xfId="10111"/>
    <cellStyle name="Note 12 3 10 2" xfId="22138"/>
    <cellStyle name="Note 12 3 10 2 2" xfId="46338"/>
    <cellStyle name="Note 12 3 10 3" xfId="34312"/>
    <cellStyle name="Note 12 3 11" xfId="11983"/>
    <cellStyle name="Note 12 3 11 2" xfId="36184"/>
    <cellStyle name="Note 12 3 12" xfId="24999"/>
    <cellStyle name="Note 12 3 2" xfId="580"/>
    <cellStyle name="Note 12 3 2 10" xfId="10854"/>
    <cellStyle name="Note 12 3 2 10 2" xfId="22812"/>
    <cellStyle name="Note 12 3 2 10 2 2" xfId="47012"/>
    <cellStyle name="Note 12 3 2 10 3" xfId="35055"/>
    <cellStyle name="Note 12 3 2 11" xfId="12657"/>
    <cellStyle name="Note 12 3 2 11 2" xfId="36858"/>
    <cellStyle name="Note 12 3 2 12" xfId="25098"/>
    <cellStyle name="Note 12 3 2 2" xfId="780"/>
    <cellStyle name="Note 12 3 2 2 10" xfId="25298"/>
    <cellStyle name="Note 12 3 2 2 2" xfId="2350"/>
    <cellStyle name="Note 12 3 2 2 2 2" xfId="5000"/>
    <cellStyle name="Note 12 3 2 2 2 2 2" xfId="17101"/>
    <cellStyle name="Note 12 3 2 2 2 2 2 2" xfId="41301"/>
    <cellStyle name="Note 12 3 2 2 2 2 3" xfId="29201"/>
    <cellStyle name="Note 12 3 2 2 2 3" xfId="5207"/>
    <cellStyle name="Note 12 3 2 2 2 3 2" xfId="17308"/>
    <cellStyle name="Note 12 3 2 2 2 3 2 2" xfId="41508"/>
    <cellStyle name="Note 12 3 2 2 2 3 3" xfId="29408"/>
    <cellStyle name="Note 12 3 2 2 2 4" xfId="8976"/>
    <cellStyle name="Note 12 3 2 2 2 4 2" xfId="21010"/>
    <cellStyle name="Note 12 3 2 2 2 4 2 2" xfId="45210"/>
    <cellStyle name="Note 12 3 2 2 2 4 3" xfId="33177"/>
    <cellStyle name="Note 12 3 2 2 2 5" xfId="11052"/>
    <cellStyle name="Note 12 3 2 2 2 5 2" xfId="22995"/>
    <cellStyle name="Note 12 3 2 2 2 5 2 2" xfId="47195"/>
    <cellStyle name="Note 12 3 2 2 2 5 3" xfId="35253"/>
    <cellStyle name="Note 12 3 2 2 2 6" xfId="12840"/>
    <cellStyle name="Note 12 3 2 2 2 6 2" xfId="24562"/>
    <cellStyle name="Note 12 3 2 2 2 6 2 2" xfId="48762"/>
    <cellStyle name="Note 12 3 2 2 2 6 3" xfId="37041"/>
    <cellStyle name="Note 12 3 2 2 2 7" xfId="14407"/>
    <cellStyle name="Note 12 3 2 2 2 7 2" xfId="38608"/>
    <cellStyle name="Note 12 3 2 2 2 8" xfId="26632"/>
    <cellStyle name="Note 12 3 2 2 3" xfId="1764"/>
    <cellStyle name="Note 12 3 2 2 3 2" xfId="4425"/>
    <cellStyle name="Note 12 3 2 2 3 2 2" xfId="16526"/>
    <cellStyle name="Note 12 3 2 2 3 2 2 2" xfId="40726"/>
    <cellStyle name="Note 12 3 2 2 3 2 3" xfId="28626"/>
    <cellStyle name="Note 12 3 2 2 3 3" xfId="4152"/>
    <cellStyle name="Note 12 3 2 2 3 3 2" xfId="16254"/>
    <cellStyle name="Note 12 3 2 2 3 3 2 2" xfId="40454"/>
    <cellStyle name="Note 12 3 2 2 3 3 3" xfId="28354"/>
    <cellStyle name="Note 12 3 2 2 3 4" xfId="8390"/>
    <cellStyle name="Note 12 3 2 2 3 4 2" xfId="20426"/>
    <cellStyle name="Note 12 3 2 2 3 4 2 2" xfId="44626"/>
    <cellStyle name="Note 12 3 2 2 3 4 3" xfId="32591"/>
    <cellStyle name="Note 12 3 2 2 3 5" xfId="10480"/>
    <cellStyle name="Note 12 3 2 2 3 5 2" xfId="22443"/>
    <cellStyle name="Note 12 3 2 2 3 5 2 2" xfId="46643"/>
    <cellStyle name="Note 12 3 2 2 3 5 3" xfId="34681"/>
    <cellStyle name="Note 12 3 2 2 3 6" xfId="12288"/>
    <cellStyle name="Note 12 3 2 2 3 6 2" xfId="24035"/>
    <cellStyle name="Note 12 3 2 2 3 6 2 2" xfId="48235"/>
    <cellStyle name="Note 12 3 2 2 3 6 3" xfId="36489"/>
    <cellStyle name="Note 12 3 2 2 3 7" xfId="13880"/>
    <cellStyle name="Note 12 3 2 2 3 7 2" xfId="38081"/>
    <cellStyle name="Note 12 3 2 2 3 8" xfId="26049"/>
    <cellStyle name="Note 12 3 2 2 4" xfId="3511"/>
    <cellStyle name="Note 12 3 2 2 4 2" xfId="15613"/>
    <cellStyle name="Note 12 3 2 2 4 2 2" xfId="39813"/>
    <cellStyle name="Note 12 3 2 2 4 3" xfId="27713"/>
    <cellStyle name="Note 12 3 2 2 5" xfId="6484"/>
    <cellStyle name="Note 12 3 2 2 5 2" xfId="18585"/>
    <cellStyle name="Note 12 3 2 2 5 2 2" xfId="42785"/>
    <cellStyle name="Note 12 3 2 2 5 3" xfId="30685"/>
    <cellStyle name="Note 12 3 2 2 6" xfId="7416"/>
    <cellStyle name="Note 12 3 2 2 6 2" xfId="19477"/>
    <cellStyle name="Note 12 3 2 2 6 2 2" xfId="43677"/>
    <cellStyle name="Note 12 3 2 2 6 3" xfId="31617"/>
    <cellStyle name="Note 12 3 2 2 7" xfId="9532"/>
    <cellStyle name="Note 12 3 2 2 7 2" xfId="21566"/>
    <cellStyle name="Note 12 3 2 2 7 2 2" xfId="45766"/>
    <cellStyle name="Note 12 3 2 2 7 3" xfId="33733"/>
    <cellStyle name="Note 12 3 2 2 8" xfId="10284"/>
    <cellStyle name="Note 12 3 2 2 8 2" xfId="22262"/>
    <cellStyle name="Note 12 3 2 2 8 2 2" xfId="46462"/>
    <cellStyle name="Note 12 3 2 2 8 3" xfId="34485"/>
    <cellStyle name="Note 12 3 2 2 9" xfId="12107"/>
    <cellStyle name="Note 12 3 2 2 9 2" xfId="36308"/>
    <cellStyle name="Note 12 3 2 3" xfId="881"/>
    <cellStyle name="Note 12 3 2 3 10" xfId="25399"/>
    <cellStyle name="Note 12 3 2 3 2" xfId="2451"/>
    <cellStyle name="Note 12 3 2 3 2 2" xfId="5101"/>
    <cellStyle name="Note 12 3 2 3 2 2 2" xfId="17202"/>
    <cellStyle name="Note 12 3 2 3 2 2 2 2" xfId="41402"/>
    <cellStyle name="Note 12 3 2 3 2 2 3" xfId="29302"/>
    <cellStyle name="Note 12 3 2 3 2 3" xfId="4160"/>
    <cellStyle name="Note 12 3 2 3 2 3 2" xfId="16262"/>
    <cellStyle name="Note 12 3 2 3 2 3 2 2" xfId="40462"/>
    <cellStyle name="Note 12 3 2 3 2 3 3" xfId="28362"/>
    <cellStyle name="Note 12 3 2 3 2 4" xfId="9077"/>
    <cellStyle name="Note 12 3 2 3 2 4 2" xfId="21111"/>
    <cellStyle name="Note 12 3 2 3 2 4 2 2" xfId="45311"/>
    <cellStyle name="Note 12 3 2 3 2 4 3" xfId="33278"/>
    <cellStyle name="Note 12 3 2 3 2 5" xfId="11153"/>
    <cellStyle name="Note 12 3 2 3 2 5 2" xfId="23096"/>
    <cellStyle name="Note 12 3 2 3 2 5 2 2" xfId="47296"/>
    <cellStyle name="Note 12 3 2 3 2 5 3" xfId="35354"/>
    <cellStyle name="Note 12 3 2 3 2 6" xfId="12941"/>
    <cellStyle name="Note 12 3 2 3 2 6 2" xfId="24663"/>
    <cellStyle name="Note 12 3 2 3 2 6 2 2" xfId="48863"/>
    <cellStyle name="Note 12 3 2 3 2 6 3" xfId="37142"/>
    <cellStyle name="Note 12 3 2 3 2 7" xfId="14508"/>
    <cellStyle name="Note 12 3 2 3 2 7 2" xfId="38709"/>
    <cellStyle name="Note 12 3 2 3 2 8" xfId="26733"/>
    <cellStyle name="Note 12 3 2 3 3" xfId="1865"/>
    <cellStyle name="Note 12 3 2 3 3 2" xfId="4525"/>
    <cellStyle name="Note 12 3 2 3 3 2 2" xfId="16626"/>
    <cellStyle name="Note 12 3 2 3 3 2 2 2" xfId="40826"/>
    <cellStyle name="Note 12 3 2 3 3 2 3" xfId="28726"/>
    <cellStyle name="Note 12 3 2 3 3 3" xfId="3790"/>
    <cellStyle name="Note 12 3 2 3 3 3 2" xfId="15892"/>
    <cellStyle name="Note 12 3 2 3 3 3 2 2" xfId="40092"/>
    <cellStyle name="Note 12 3 2 3 3 3 3" xfId="27992"/>
    <cellStyle name="Note 12 3 2 3 3 4" xfId="8491"/>
    <cellStyle name="Note 12 3 2 3 3 4 2" xfId="20527"/>
    <cellStyle name="Note 12 3 2 3 3 4 2 2" xfId="44727"/>
    <cellStyle name="Note 12 3 2 3 3 4 3" xfId="32692"/>
    <cellStyle name="Note 12 3 2 3 3 5" xfId="10581"/>
    <cellStyle name="Note 12 3 2 3 3 5 2" xfId="22544"/>
    <cellStyle name="Note 12 3 2 3 3 5 2 2" xfId="46744"/>
    <cellStyle name="Note 12 3 2 3 3 5 3" xfId="34782"/>
    <cellStyle name="Note 12 3 2 3 3 6" xfId="12389"/>
    <cellStyle name="Note 12 3 2 3 3 6 2" xfId="24136"/>
    <cellStyle name="Note 12 3 2 3 3 6 2 2" xfId="48336"/>
    <cellStyle name="Note 12 3 2 3 3 6 3" xfId="36590"/>
    <cellStyle name="Note 12 3 2 3 3 7" xfId="13981"/>
    <cellStyle name="Note 12 3 2 3 3 7 2" xfId="38182"/>
    <cellStyle name="Note 12 3 2 3 3 8" xfId="26150"/>
    <cellStyle name="Note 12 3 2 3 4" xfId="3610"/>
    <cellStyle name="Note 12 3 2 3 4 2" xfId="15712"/>
    <cellStyle name="Note 12 3 2 3 4 2 2" xfId="39912"/>
    <cellStyle name="Note 12 3 2 3 4 3" xfId="27812"/>
    <cellStyle name="Note 12 3 2 3 5" xfId="2993"/>
    <cellStyle name="Note 12 3 2 3 5 2" xfId="15096"/>
    <cellStyle name="Note 12 3 2 3 5 2 2" xfId="39296"/>
    <cellStyle name="Note 12 3 2 3 5 3" xfId="27196"/>
    <cellStyle name="Note 12 3 2 3 6" xfId="7517"/>
    <cellStyle name="Note 12 3 2 3 6 2" xfId="19578"/>
    <cellStyle name="Note 12 3 2 3 6 2 2" xfId="43778"/>
    <cellStyle name="Note 12 3 2 3 6 3" xfId="31718"/>
    <cellStyle name="Note 12 3 2 3 7" xfId="9633"/>
    <cellStyle name="Note 12 3 2 3 7 2" xfId="21667"/>
    <cellStyle name="Note 12 3 2 3 7 2 2" xfId="45867"/>
    <cellStyle name="Note 12 3 2 3 7 3" xfId="33834"/>
    <cellStyle name="Note 12 3 2 3 8" xfId="11512"/>
    <cellStyle name="Note 12 3 2 3 8 2" xfId="23441"/>
    <cellStyle name="Note 12 3 2 3 8 2 2" xfId="47641"/>
    <cellStyle name="Note 12 3 2 3 8 3" xfId="35713"/>
    <cellStyle name="Note 12 3 2 3 9" xfId="13286"/>
    <cellStyle name="Note 12 3 2 3 9 2" xfId="37487"/>
    <cellStyle name="Note 12 3 2 4" xfId="1104"/>
    <cellStyle name="Note 12 3 2 4 10" xfId="25622"/>
    <cellStyle name="Note 12 3 2 4 2" xfId="2662"/>
    <cellStyle name="Note 12 3 2 4 2 2" xfId="5308"/>
    <cellStyle name="Note 12 3 2 4 2 2 2" xfId="17409"/>
    <cellStyle name="Note 12 3 2 4 2 2 2 2" xfId="41609"/>
    <cellStyle name="Note 12 3 2 4 2 2 3" xfId="29509"/>
    <cellStyle name="Note 12 3 2 4 2 3" xfId="5822"/>
    <cellStyle name="Note 12 3 2 4 2 3 2" xfId="17923"/>
    <cellStyle name="Note 12 3 2 4 2 3 2 2" xfId="42123"/>
    <cellStyle name="Note 12 3 2 4 2 3 3" xfId="30023"/>
    <cellStyle name="Note 12 3 2 4 2 4" xfId="9288"/>
    <cellStyle name="Note 12 3 2 4 2 4 2" xfId="21322"/>
    <cellStyle name="Note 12 3 2 4 2 4 2 2" xfId="45522"/>
    <cellStyle name="Note 12 3 2 4 2 4 3" xfId="33489"/>
    <cellStyle name="Note 12 3 2 4 2 5" xfId="11364"/>
    <cellStyle name="Note 12 3 2 4 2 5 2" xfId="23307"/>
    <cellStyle name="Note 12 3 2 4 2 5 2 2" xfId="47507"/>
    <cellStyle name="Note 12 3 2 4 2 5 3" xfId="35565"/>
    <cellStyle name="Note 12 3 2 4 2 6" xfId="13152"/>
    <cellStyle name="Note 12 3 2 4 2 6 2" xfId="24874"/>
    <cellStyle name="Note 12 3 2 4 2 6 2 2" xfId="49074"/>
    <cellStyle name="Note 12 3 2 4 2 6 3" xfId="37353"/>
    <cellStyle name="Note 12 3 2 4 2 7" xfId="14719"/>
    <cellStyle name="Note 12 3 2 4 2 7 2" xfId="38920"/>
    <cellStyle name="Note 12 3 2 4 2 8" xfId="26944"/>
    <cellStyle name="Note 12 3 2 4 3" xfId="2076"/>
    <cellStyle name="Note 12 3 2 4 3 2" xfId="4734"/>
    <cellStyle name="Note 12 3 2 4 3 2 2" xfId="16835"/>
    <cellStyle name="Note 12 3 2 4 3 2 2 2" xfId="41035"/>
    <cellStyle name="Note 12 3 2 4 3 2 3" xfId="28935"/>
    <cellStyle name="Note 12 3 2 4 3 3" xfId="6638"/>
    <cellStyle name="Note 12 3 2 4 3 3 2" xfId="18739"/>
    <cellStyle name="Note 12 3 2 4 3 3 2 2" xfId="42939"/>
    <cellStyle name="Note 12 3 2 4 3 3 3" xfId="30839"/>
    <cellStyle name="Note 12 3 2 4 3 4" xfId="8702"/>
    <cellStyle name="Note 12 3 2 4 3 4 2" xfId="20738"/>
    <cellStyle name="Note 12 3 2 4 3 4 2 2" xfId="44938"/>
    <cellStyle name="Note 12 3 2 4 3 4 3" xfId="32903"/>
    <cellStyle name="Note 12 3 2 4 3 5" xfId="10792"/>
    <cellStyle name="Note 12 3 2 4 3 5 2" xfId="22755"/>
    <cellStyle name="Note 12 3 2 4 3 5 2 2" xfId="46955"/>
    <cellStyle name="Note 12 3 2 4 3 5 3" xfId="34993"/>
    <cellStyle name="Note 12 3 2 4 3 6" xfId="12600"/>
    <cellStyle name="Note 12 3 2 4 3 6 2" xfId="24347"/>
    <cellStyle name="Note 12 3 2 4 3 6 2 2" xfId="48547"/>
    <cellStyle name="Note 12 3 2 4 3 6 3" xfId="36801"/>
    <cellStyle name="Note 12 3 2 4 3 7" xfId="14192"/>
    <cellStyle name="Note 12 3 2 4 3 7 2" xfId="38393"/>
    <cellStyle name="Note 12 3 2 4 3 8" xfId="26361"/>
    <cellStyle name="Note 12 3 2 4 4" xfId="3829"/>
    <cellStyle name="Note 12 3 2 4 4 2" xfId="15931"/>
    <cellStyle name="Note 12 3 2 4 4 2 2" xfId="40131"/>
    <cellStyle name="Note 12 3 2 4 4 3" xfId="28031"/>
    <cellStyle name="Note 12 3 2 4 5" xfId="4124"/>
    <cellStyle name="Note 12 3 2 4 5 2" xfId="16226"/>
    <cellStyle name="Note 12 3 2 4 5 2 2" xfId="40426"/>
    <cellStyle name="Note 12 3 2 4 5 3" xfId="28326"/>
    <cellStyle name="Note 12 3 2 4 6" xfId="7740"/>
    <cellStyle name="Note 12 3 2 4 6 2" xfId="19801"/>
    <cellStyle name="Note 12 3 2 4 6 2 2" xfId="44001"/>
    <cellStyle name="Note 12 3 2 4 6 3" xfId="31941"/>
    <cellStyle name="Note 12 3 2 4 7" xfId="9856"/>
    <cellStyle name="Note 12 3 2 4 7 2" xfId="21890"/>
    <cellStyle name="Note 12 3 2 4 7 2 2" xfId="46090"/>
    <cellStyle name="Note 12 3 2 4 7 3" xfId="34057"/>
    <cellStyle name="Note 12 3 2 4 8" xfId="11735"/>
    <cellStyle name="Note 12 3 2 4 8 2" xfId="23664"/>
    <cellStyle name="Note 12 3 2 4 8 2 2" xfId="47864"/>
    <cellStyle name="Note 12 3 2 4 8 3" xfId="35936"/>
    <cellStyle name="Note 12 3 2 4 9" xfId="13509"/>
    <cellStyle name="Note 12 3 2 4 9 2" xfId="37710"/>
    <cellStyle name="Note 12 3 2 5" xfId="1234"/>
    <cellStyle name="Note 12 3 2 5 2" xfId="3959"/>
    <cellStyle name="Note 12 3 2 5 2 2" xfId="16061"/>
    <cellStyle name="Note 12 3 2 5 2 2 2" xfId="40261"/>
    <cellStyle name="Note 12 3 2 5 2 3" xfId="28161"/>
    <cellStyle name="Note 12 3 2 5 3" xfId="5700"/>
    <cellStyle name="Note 12 3 2 5 3 2" xfId="17801"/>
    <cellStyle name="Note 12 3 2 5 3 2 2" xfId="42001"/>
    <cellStyle name="Note 12 3 2 5 3 3" xfId="29901"/>
    <cellStyle name="Note 12 3 2 5 4" xfId="7870"/>
    <cellStyle name="Note 12 3 2 5 4 2" xfId="19931"/>
    <cellStyle name="Note 12 3 2 5 4 2 2" xfId="44131"/>
    <cellStyle name="Note 12 3 2 5 4 3" xfId="32071"/>
    <cellStyle name="Note 12 3 2 5 5" xfId="9986"/>
    <cellStyle name="Note 12 3 2 5 5 2" xfId="22020"/>
    <cellStyle name="Note 12 3 2 5 5 2 2" xfId="46220"/>
    <cellStyle name="Note 12 3 2 5 5 3" xfId="34187"/>
    <cellStyle name="Note 12 3 2 5 6" xfId="11865"/>
    <cellStyle name="Note 12 3 2 5 6 2" xfId="23794"/>
    <cellStyle name="Note 12 3 2 5 6 2 2" xfId="47994"/>
    <cellStyle name="Note 12 3 2 5 6 3" xfId="36066"/>
    <cellStyle name="Note 12 3 2 5 7" xfId="13639"/>
    <cellStyle name="Note 12 3 2 5 7 2" xfId="37840"/>
    <cellStyle name="Note 12 3 2 5 8" xfId="25752"/>
    <cellStyle name="Note 12 3 2 6" xfId="3315"/>
    <cellStyle name="Note 12 3 2 6 2" xfId="15417"/>
    <cellStyle name="Note 12 3 2 6 2 2" xfId="39617"/>
    <cellStyle name="Note 12 3 2 6 3" xfId="27517"/>
    <cellStyle name="Note 12 3 2 7" xfId="4134"/>
    <cellStyle name="Note 12 3 2 7 2" xfId="16236"/>
    <cellStyle name="Note 12 3 2 7 2 2" xfId="40436"/>
    <cellStyle name="Note 12 3 2 7 3" xfId="28336"/>
    <cellStyle name="Note 12 3 2 8" xfId="7216"/>
    <cellStyle name="Note 12 3 2 8 2" xfId="19277"/>
    <cellStyle name="Note 12 3 2 8 2 2" xfId="43477"/>
    <cellStyle name="Note 12 3 2 8 3" xfId="31417"/>
    <cellStyle name="Note 12 3 2 9" xfId="8182"/>
    <cellStyle name="Note 12 3 2 9 2" xfId="20219"/>
    <cellStyle name="Note 12 3 2 9 2 2" xfId="44419"/>
    <cellStyle name="Note 12 3 2 9 3" xfId="32383"/>
    <cellStyle name="Note 12 3 3" xfId="623"/>
    <cellStyle name="Note 12 3 3 10" xfId="8015"/>
    <cellStyle name="Note 12 3 3 10 2" xfId="20066"/>
    <cellStyle name="Note 12 3 3 10 2 2" xfId="44266"/>
    <cellStyle name="Note 12 3 3 10 3" xfId="32216"/>
    <cellStyle name="Note 12 3 3 11" xfId="11424"/>
    <cellStyle name="Note 12 3 3 11 2" xfId="35625"/>
    <cellStyle name="Note 12 3 3 12" xfId="25141"/>
    <cellStyle name="Note 12 3 3 2" xfId="807"/>
    <cellStyle name="Note 12 3 3 2 10" xfId="25325"/>
    <cellStyle name="Note 12 3 3 2 2" xfId="2377"/>
    <cellStyle name="Note 12 3 3 2 2 2" xfId="5027"/>
    <cellStyle name="Note 12 3 3 2 2 2 2" xfId="17128"/>
    <cellStyle name="Note 12 3 3 2 2 2 2 2" xfId="41328"/>
    <cellStyle name="Note 12 3 3 2 2 2 3" xfId="29228"/>
    <cellStyle name="Note 12 3 3 2 2 3" xfId="4856"/>
    <cellStyle name="Note 12 3 3 2 2 3 2" xfId="16957"/>
    <cellStyle name="Note 12 3 3 2 2 3 2 2" xfId="41157"/>
    <cellStyle name="Note 12 3 3 2 2 3 3" xfId="29057"/>
    <cellStyle name="Note 12 3 3 2 2 4" xfId="9003"/>
    <cellStyle name="Note 12 3 3 2 2 4 2" xfId="21037"/>
    <cellStyle name="Note 12 3 3 2 2 4 2 2" xfId="45237"/>
    <cellStyle name="Note 12 3 3 2 2 4 3" xfId="33204"/>
    <cellStyle name="Note 12 3 3 2 2 5" xfId="11079"/>
    <cellStyle name="Note 12 3 3 2 2 5 2" xfId="23022"/>
    <cellStyle name="Note 12 3 3 2 2 5 2 2" xfId="47222"/>
    <cellStyle name="Note 12 3 3 2 2 5 3" xfId="35280"/>
    <cellStyle name="Note 12 3 3 2 2 6" xfId="12867"/>
    <cellStyle name="Note 12 3 3 2 2 6 2" xfId="24589"/>
    <cellStyle name="Note 12 3 3 2 2 6 2 2" xfId="48789"/>
    <cellStyle name="Note 12 3 3 2 2 6 3" xfId="37068"/>
    <cellStyle name="Note 12 3 3 2 2 7" xfId="14434"/>
    <cellStyle name="Note 12 3 3 2 2 7 2" xfId="38635"/>
    <cellStyle name="Note 12 3 3 2 2 8" xfId="26659"/>
    <cellStyle name="Note 12 3 3 2 3" xfId="1791"/>
    <cellStyle name="Note 12 3 3 2 3 2" xfId="4452"/>
    <cellStyle name="Note 12 3 3 2 3 2 2" xfId="16553"/>
    <cellStyle name="Note 12 3 3 2 3 2 2 2" xfId="40753"/>
    <cellStyle name="Note 12 3 3 2 3 2 3" xfId="28653"/>
    <cellStyle name="Note 12 3 3 2 3 3" xfId="6388"/>
    <cellStyle name="Note 12 3 3 2 3 3 2" xfId="18489"/>
    <cellStyle name="Note 12 3 3 2 3 3 2 2" xfId="42689"/>
    <cellStyle name="Note 12 3 3 2 3 3 3" xfId="30589"/>
    <cellStyle name="Note 12 3 3 2 3 4" xfId="8417"/>
    <cellStyle name="Note 12 3 3 2 3 4 2" xfId="20453"/>
    <cellStyle name="Note 12 3 3 2 3 4 2 2" xfId="44653"/>
    <cellStyle name="Note 12 3 3 2 3 4 3" xfId="32618"/>
    <cellStyle name="Note 12 3 3 2 3 5" xfId="10507"/>
    <cellStyle name="Note 12 3 3 2 3 5 2" xfId="22470"/>
    <cellStyle name="Note 12 3 3 2 3 5 2 2" xfId="46670"/>
    <cellStyle name="Note 12 3 3 2 3 5 3" xfId="34708"/>
    <cellStyle name="Note 12 3 3 2 3 6" xfId="12315"/>
    <cellStyle name="Note 12 3 3 2 3 6 2" xfId="24062"/>
    <cellStyle name="Note 12 3 3 2 3 6 2 2" xfId="48262"/>
    <cellStyle name="Note 12 3 3 2 3 6 3" xfId="36516"/>
    <cellStyle name="Note 12 3 3 2 3 7" xfId="13907"/>
    <cellStyle name="Note 12 3 3 2 3 7 2" xfId="38108"/>
    <cellStyle name="Note 12 3 3 2 3 8" xfId="26076"/>
    <cellStyle name="Note 12 3 3 2 4" xfId="3538"/>
    <cellStyle name="Note 12 3 3 2 4 2" xfId="15640"/>
    <cellStyle name="Note 12 3 3 2 4 2 2" xfId="39840"/>
    <cellStyle name="Note 12 3 3 2 4 3" xfId="27740"/>
    <cellStyle name="Note 12 3 3 2 5" xfId="5619"/>
    <cellStyle name="Note 12 3 3 2 5 2" xfId="17720"/>
    <cellStyle name="Note 12 3 3 2 5 2 2" xfId="41920"/>
    <cellStyle name="Note 12 3 3 2 5 3" xfId="29820"/>
    <cellStyle name="Note 12 3 3 2 6" xfId="7443"/>
    <cellStyle name="Note 12 3 3 2 6 2" xfId="19504"/>
    <cellStyle name="Note 12 3 3 2 6 2 2" xfId="43704"/>
    <cellStyle name="Note 12 3 3 2 6 3" xfId="31644"/>
    <cellStyle name="Note 12 3 3 2 7" xfId="9559"/>
    <cellStyle name="Note 12 3 3 2 7 2" xfId="21593"/>
    <cellStyle name="Note 12 3 3 2 7 2 2" xfId="45793"/>
    <cellStyle name="Note 12 3 3 2 7 3" xfId="33760"/>
    <cellStyle name="Note 12 3 3 2 8" xfId="10154"/>
    <cellStyle name="Note 12 3 3 2 8 2" xfId="22164"/>
    <cellStyle name="Note 12 3 3 2 8 2 2" xfId="46364"/>
    <cellStyle name="Note 12 3 3 2 8 3" xfId="34355"/>
    <cellStyle name="Note 12 3 3 2 9" xfId="12009"/>
    <cellStyle name="Note 12 3 3 2 9 2" xfId="36210"/>
    <cellStyle name="Note 12 3 3 3" xfId="924"/>
    <cellStyle name="Note 12 3 3 3 10" xfId="25442"/>
    <cellStyle name="Note 12 3 3 3 2" xfId="2494"/>
    <cellStyle name="Note 12 3 3 3 2 2" xfId="5143"/>
    <cellStyle name="Note 12 3 3 3 2 2 2" xfId="17244"/>
    <cellStyle name="Note 12 3 3 3 2 2 2 2" xfId="41444"/>
    <cellStyle name="Note 12 3 3 3 2 2 3" xfId="29344"/>
    <cellStyle name="Note 12 3 3 3 2 3" xfId="6273"/>
    <cellStyle name="Note 12 3 3 3 2 3 2" xfId="18374"/>
    <cellStyle name="Note 12 3 3 3 2 3 2 2" xfId="42574"/>
    <cellStyle name="Note 12 3 3 3 2 3 3" xfId="30474"/>
    <cellStyle name="Note 12 3 3 3 2 4" xfId="9120"/>
    <cellStyle name="Note 12 3 3 3 2 4 2" xfId="21154"/>
    <cellStyle name="Note 12 3 3 3 2 4 2 2" xfId="45354"/>
    <cellStyle name="Note 12 3 3 3 2 4 3" xfId="33321"/>
    <cellStyle name="Note 12 3 3 3 2 5" xfId="11196"/>
    <cellStyle name="Note 12 3 3 3 2 5 2" xfId="23139"/>
    <cellStyle name="Note 12 3 3 3 2 5 2 2" xfId="47339"/>
    <cellStyle name="Note 12 3 3 3 2 5 3" xfId="35397"/>
    <cellStyle name="Note 12 3 3 3 2 6" xfId="12984"/>
    <cellStyle name="Note 12 3 3 3 2 6 2" xfId="24706"/>
    <cellStyle name="Note 12 3 3 3 2 6 2 2" xfId="48906"/>
    <cellStyle name="Note 12 3 3 3 2 6 3" xfId="37185"/>
    <cellStyle name="Note 12 3 3 3 2 7" xfId="14551"/>
    <cellStyle name="Note 12 3 3 3 2 7 2" xfId="38752"/>
    <cellStyle name="Note 12 3 3 3 2 8" xfId="26776"/>
    <cellStyle name="Note 12 3 3 3 3" xfId="1908"/>
    <cellStyle name="Note 12 3 3 3 3 2" xfId="4567"/>
    <cellStyle name="Note 12 3 3 3 3 2 2" xfId="16668"/>
    <cellStyle name="Note 12 3 3 3 3 2 2 2" xfId="40868"/>
    <cellStyle name="Note 12 3 3 3 3 2 3" xfId="28768"/>
    <cellStyle name="Note 12 3 3 3 3 3" xfId="5894"/>
    <cellStyle name="Note 12 3 3 3 3 3 2" xfId="17995"/>
    <cellStyle name="Note 12 3 3 3 3 3 2 2" xfId="42195"/>
    <cellStyle name="Note 12 3 3 3 3 3 3" xfId="30095"/>
    <cellStyle name="Note 12 3 3 3 3 4" xfId="8534"/>
    <cellStyle name="Note 12 3 3 3 3 4 2" xfId="20570"/>
    <cellStyle name="Note 12 3 3 3 3 4 2 2" xfId="44770"/>
    <cellStyle name="Note 12 3 3 3 3 4 3" xfId="32735"/>
    <cellStyle name="Note 12 3 3 3 3 5" xfId="10624"/>
    <cellStyle name="Note 12 3 3 3 3 5 2" xfId="22587"/>
    <cellStyle name="Note 12 3 3 3 3 5 2 2" xfId="46787"/>
    <cellStyle name="Note 12 3 3 3 3 5 3" xfId="34825"/>
    <cellStyle name="Note 12 3 3 3 3 6" xfId="12432"/>
    <cellStyle name="Note 12 3 3 3 3 6 2" xfId="24179"/>
    <cellStyle name="Note 12 3 3 3 3 6 2 2" xfId="48379"/>
    <cellStyle name="Note 12 3 3 3 3 6 3" xfId="36633"/>
    <cellStyle name="Note 12 3 3 3 3 7" xfId="14024"/>
    <cellStyle name="Note 12 3 3 3 3 7 2" xfId="38225"/>
    <cellStyle name="Note 12 3 3 3 3 8" xfId="26193"/>
    <cellStyle name="Note 12 3 3 3 4" xfId="3652"/>
    <cellStyle name="Note 12 3 3 3 4 2" xfId="15754"/>
    <cellStyle name="Note 12 3 3 3 4 2 2" xfId="39954"/>
    <cellStyle name="Note 12 3 3 3 4 3" xfId="27854"/>
    <cellStyle name="Note 12 3 3 3 5" xfId="6288"/>
    <cellStyle name="Note 12 3 3 3 5 2" xfId="18389"/>
    <cellStyle name="Note 12 3 3 3 5 2 2" xfId="42589"/>
    <cellStyle name="Note 12 3 3 3 5 3" xfId="30489"/>
    <cellStyle name="Note 12 3 3 3 6" xfId="7560"/>
    <cellStyle name="Note 12 3 3 3 6 2" xfId="19621"/>
    <cellStyle name="Note 12 3 3 3 6 2 2" xfId="43821"/>
    <cellStyle name="Note 12 3 3 3 6 3" xfId="31761"/>
    <cellStyle name="Note 12 3 3 3 7" xfId="9676"/>
    <cellStyle name="Note 12 3 3 3 7 2" xfId="21710"/>
    <cellStyle name="Note 12 3 3 3 7 2 2" xfId="45910"/>
    <cellStyle name="Note 12 3 3 3 7 3" xfId="33877"/>
    <cellStyle name="Note 12 3 3 3 8" xfId="11555"/>
    <cellStyle name="Note 12 3 3 3 8 2" xfId="23484"/>
    <cellStyle name="Note 12 3 3 3 8 2 2" xfId="47684"/>
    <cellStyle name="Note 12 3 3 3 8 3" xfId="35756"/>
    <cellStyle name="Note 12 3 3 3 9" xfId="13329"/>
    <cellStyle name="Note 12 3 3 3 9 2" xfId="37530"/>
    <cellStyle name="Note 12 3 3 4" xfId="1147"/>
    <cellStyle name="Note 12 3 3 4 10" xfId="25665"/>
    <cellStyle name="Note 12 3 3 4 2" xfId="2705"/>
    <cellStyle name="Note 12 3 3 4 2 2" xfId="5351"/>
    <cellStyle name="Note 12 3 3 4 2 2 2" xfId="17452"/>
    <cellStyle name="Note 12 3 3 4 2 2 2 2" xfId="41652"/>
    <cellStyle name="Note 12 3 3 4 2 2 3" xfId="29552"/>
    <cellStyle name="Note 12 3 3 4 2 3" xfId="4151"/>
    <cellStyle name="Note 12 3 3 4 2 3 2" xfId="16253"/>
    <cellStyle name="Note 12 3 3 4 2 3 2 2" xfId="40453"/>
    <cellStyle name="Note 12 3 3 4 2 3 3" xfId="28353"/>
    <cellStyle name="Note 12 3 3 4 2 4" xfId="9331"/>
    <cellStyle name="Note 12 3 3 4 2 4 2" xfId="21365"/>
    <cellStyle name="Note 12 3 3 4 2 4 2 2" xfId="45565"/>
    <cellStyle name="Note 12 3 3 4 2 4 3" xfId="33532"/>
    <cellStyle name="Note 12 3 3 4 2 5" xfId="11407"/>
    <cellStyle name="Note 12 3 3 4 2 5 2" xfId="23350"/>
    <cellStyle name="Note 12 3 3 4 2 5 2 2" xfId="47550"/>
    <cellStyle name="Note 12 3 3 4 2 5 3" xfId="35608"/>
    <cellStyle name="Note 12 3 3 4 2 6" xfId="13195"/>
    <cellStyle name="Note 12 3 3 4 2 6 2" xfId="24917"/>
    <cellStyle name="Note 12 3 3 4 2 6 2 2" xfId="49117"/>
    <cellStyle name="Note 12 3 3 4 2 6 3" xfId="37396"/>
    <cellStyle name="Note 12 3 3 4 2 7" xfId="14762"/>
    <cellStyle name="Note 12 3 3 4 2 7 2" xfId="38963"/>
    <cellStyle name="Note 12 3 3 4 2 8" xfId="26987"/>
    <cellStyle name="Note 12 3 3 4 3" xfId="2119"/>
    <cellStyle name="Note 12 3 3 4 3 2" xfId="4776"/>
    <cellStyle name="Note 12 3 3 4 3 2 2" xfId="16877"/>
    <cellStyle name="Note 12 3 3 4 3 2 2 2" xfId="41077"/>
    <cellStyle name="Note 12 3 3 4 3 2 3" xfId="28977"/>
    <cellStyle name="Note 12 3 3 4 3 3" xfId="5649"/>
    <cellStyle name="Note 12 3 3 4 3 3 2" xfId="17750"/>
    <cellStyle name="Note 12 3 3 4 3 3 2 2" xfId="41950"/>
    <cellStyle name="Note 12 3 3 4 3 3 3" xfId="29850"/>
    <cellStyle name="Note 12 3 3 4 3 4" xfId="8745"/>
    <cellStyle name="Note 12 3 3 4 3 4 2" xfId="20781"/>
    <cellStyle name="Note 12 3 3 4 3 4 2 2" xfId="44981"/>
    <cellStyle name="Note 12 3 3 4 3 4 3" xfId="32946"/>
    <cellStyle name="Note 12 3 3 4 3 5" xfId="10835"/>
    <cellStyle name="Note 12 3 3 4 3 5 2" xfId="22798"/>
    <cellStyle name="Note 12 3 3 4 3 5 2 2" xfId="46998"/>
    <cellStyle name="Note 12 3 3 4 3 5 3" xfId="35036"/>
    <cellStyle name="Note 12 3 3 4 3 6" xfId="12643"/>
    <cellStyle name="Note 12 3 3 4 3 6 2" xfId="24390"/>
    <cellStyle name="Note 12 3 3 4 3 6 2 2" xfId="48590"/>
    <cellStyle name="Note 12 3 3 4 3 6 3" xfId="36844"/>
    <cellStyle name="Note 12 3 3 4 3 7" xfId="14235"/>
    <cellStyle name="Note 12 3 3 4 3 7 2" xfId="38436"/>
    <cellStyle name="Note 12 3 3 4 3 8" xfId="26404"/>
    <cellStyle name="Note 12 3 3 4 4" xfId="3872"/>
    <cellStyle name="Note 12 3 3 4 4 2" xfId="15974"/>
    <cellStyle name="Note 12 3 3 4 4 2 2" xfId="40174"/>
    <cellStyle name="Note 12 3 3 4 4 3" xfId="28074"/>
    <cellStyle name="Note 12 3 3 4 5" xfId="3008"/>
    <cellStyle name="Note 12 3 3 4 5 2" xfId="15111"/>
    <cellStyle name="Note 12 3 3 4 5 2 2" xfId="39311"/>
    <cellStyle name="Note 12 3 3 4 5 3" xfId="27211"/>
    <cellStyle name="Note 12 3 3 4 6" xfId="7783"/>
    <cellStyle name="Note 12 3 3 4 6 2" xfId="19844"/>
    <cellStyle name="Note 12 3 3 4 6 2 2" xfId="44044"/>
    <cellStyle name="Note 12 3 3 4 6 3" xfId="31984"/>
    <cellStyle name="Note 12 3 3 4 7" xfId="9899"/>
    <cellStyle name="Note 12 3 3 4 7 2" xfId="21933"/>
    <cellStyle name="Note 12 3 3 4 7 2 2" xfId="46133"/>
    <cellStyle name="Note 12 3 3 4 7 3" xfId="34100"/>
    <cellStyle name="Note 12 3 3 4 8" xfId="11778"/>
    <cellStyle name="Note 12 3 3 4 8 2" xfId="23707"/>
    <cellStyle name="Note 12 3 3 4 8 2 2" xfId="47907"/>
    <cellStyle name="Note 12 3 3 4 8 3" xfId="35979"/>
    <cellStyle name="Note 12 3 3 4 9" xfId="13552"/>
    <cellStyle name="Note 12 3 3 4 9 2" xfId="37753"/>
    <cellStyle name="Note 12 3 3 5" xfId="1271"/>
    <cellStyle name="Note 12 3 3 5 2" xfId="3996"/>
    <cellStyle name="Note 12 3 3 5 2 2" xfId="16098"/>
    <cellStyle name="Note 12 3 3 5 2 2 2" xfId="40298"/>
    <cellStyle name="Note 12 3 3 5 2 3" xfId="28198"/>
    <cellStyle name="Note 12 3 3 5 3" xfId="6137"/>
    <cellStyle name="Note 12 3 3 5 3 2" xfId="18238"/>
    <cellStyle name="Note 12 3 3 5 3 2 2" xfId="42438"/>
    <cellStyle name="Note 12 3 3 5 3 3" xfId="30338"/>
    <cellStyle name="Note 12 3 3 5 4" xfId="7907"/>
    <cellStyle name="Note 12 3 3 5 4 2" xfId="19968"/>
    <cellStyle name="Note 12 3 3 5 4 2 2" xfId="44168"/>
    <cellStyle name="Note 12 3 3 5 4 3" xfId="32108"/>
    <cellStyle name="Note 12 3 3 5 5" xfId="10023"/>
    <cellStyle name="Note 12 3 3 5 5 2" xfId="22057"/>
    <cellStyle name="Note 12 3 3 5 5 2 2" xfId="46257"/>
    <cellStyle name="Note 12 3 3 5 5 3" xfId="34224"/>
    <cellStyle name="Note 12 3 3 5 6" xfId="11902"/>
    <cellStyle name="Note 12 3 3 5 6 2" xfId="23831"/>
    <cellStyle name="Note 12 3 3 5 6 2 2" xfId="48031"/>
    <cellStyle name="Note 12 3 3 5 6 3" xfId="36103"/>
    <cellStyle name="Note 12 3 3 5 7" xfId="13676"/>
    <cellStyle name="Note 12 3 3 5 7 2" xfId="37877"/>
    <cellStyle name="Note 12 3 3 5 8" xfId="25789"/>
    <cellStyle name="Note 12 3 3 6" xfId="3357"/>
    <cellStyle name="Note 12 3 3 6 2" xfId="15459"/>
    <cellStyle name="Note 12 3 3 6 2 2" xfId="39659"/>
    <cellStyle name="Note 12 3 3 6 3" xfId="27559"/>
    <cellStyle name="Note 12 3 3 7" xfId="4019"/>
    <cellStyle name="Note 12 3 3 7 2" xfId="16121"/>
    <cellStyle name="Note 12 3 3 7 2 2" xfId="40321"/>
    <cellStyle name="Note 12 3 3 7 3" xfId="28221"/>
    <cellStyle name="Note 12 3 3 8" xfId="7259"/>
    <cellStyle name="Note 12 3 3 8 2" xfId="19320"/>
    <cellStyle name="Note 12 3 3 8 2 2" xfId="43520"/>
    <cellStyle name="Note 12 3 3 8 3" xfId="31460"/>
    <cellStyle name="Note 12 3 3 9" xfId="7924"/>
    <cellStyle name="Note 12 3 3 9 2" xfId="19985"/>
    <cellStyle name="Note 12 3 3 9 2 2" xfId="44185"/>
    <cellStyle name="Note 12 3 3 9 3" xfId="32125"/>
    <cellStyle name="Note 12 3 4" xfId="723"/>
    <cellStyle name="Note 12 3 4 10" xfId="25241"/>
    <cellStyle name="Note 12 3 4 2" xfId="2293"/>
    <cellStyle name="Note 12 3 4 2 2" xfId="4945"/>
    <cellStyle name="Note 12 3 4 2 2 2" xfId="17046"/>
    <cellStyle name="Note 12 3 4 2 2 2 2" xfId="41246"/>
    <cellStyle name="Note 12 3 4 2 2 3" xfId="29146"/>
    <cellStyle name="Note 12 3 4 2 3" xfId="6780"/>
    <cellStyle name="Note 12 3 4 2 3 2" xfId="18881"/>
    <cellStyle name="Note 12 3 4 2 3 2 2" xfId="43081"/>
    <cellStyle name="Note 12 3 4 2 3 3" xfId="30981"/>
    <cellStyle name="Note 12 3 4 2 4" xfId="8919"/>
    <cellStyle name="Note 12 3 4 2 4 2" xfId="20953"/>
    <cellStyle name="Note 12 3 4 2 4 2 2" xfId="45153"/>
    <cellStyle name="Note 12 3 4 2 4 3" xfId="33120"/>
    <cellStyle name="Note 12 3 4 2 5" xfId="10995"/>
    <cellStyle name="Note 12 3 4 2 5 2" xfId="22938"/>
    <cellStyle name="Note 12 3 4 2 5 2 2" xfId="47138"/>
    <cellStyle name="Note 12 3 4 2 5 3" xfId="35196"/>
    <cellStyle name="Note 12 3 4 2 6" xfId="12783"/>
    <cellStyle name="Note 12 3 4 2 6 2" xfId="24505"/>
    <cellStyle name="Note 12 3 4 2 6 2 2" xfId="48705"/>
    <cellStyle name="Note 12 3 4 2 6 3" xfId="36984"/>
    <cellStyle name="Note 12 3 4 2 7" xfId="14350"/>
    <cellStyle name="Note 12 3 4 2 7 2" xfId="38551"/>
    <cellStyle name="Note 12 3 4 2 8" xfId="26575"/>
    <cellStyle name="Note 12 3 4 3" xfId="1707"/>
    <cellStyle name="Note 12 3 4 3 2" xfId="4369"/>
    <cellStyle name="Note 12 3 4 3 2 2" xfId="16470"/>
    <cellStyle name="Note 12 3 4 3 2 2 2" xfId="40670"/>
    <cellStyle name="Note 12 3 4 3 2 3" xfId="28570"/>
    <cellStyle name="Note 12 3 4 3 3" xfId="5362"/>
    <cellStyle name="Note 12 3 4 3 3 2" xfId="17463"/>
    <cellStyle name="Note 12 3 4 3 3 2 2" xfId="41663"/>
    <cellStyle name="Note 12 3 4 3 3 3" xfId="29563"/>
    <cellStyle name="Note 12 3 4 3 4" xfId="8333"/>
    <cellStyle name="Note 12 3 4 3 4 2" xfId="20369"/>
    <cellStyle name="Note 12 3 4 3 4 2 2" xfId="44569"/>
    <cellStyle name="Note 12 3 4 3 4 3" xfId="32534"/>
    <cellStyle name="Note 12 3 4 3 5" xfId="10423"/>
    <cellStyle name="Note 12 3 4 3 5 2" xfId="22386"/>
    <cellStyle name="Note 12 3 4 3 5 2 2" xfId="46586"/>
    <cellStyle name="Note 12 3 4 3 5 3" xfId="34624"/>
    <cellStyle name="Note 12 3 4 3 6" xfId="12231"/>
    <cellStyle name="Note 12 3 4 3 6 2" xfId="23978"/>
    <cellStyle name="Note 12 3 4 3 6 2 2" xfId="48178"/>
    <cellStyle name="Note 12 3 4 3 6 3" xfId="36432"/>
    <cellStyle name="Note 12 3 4 3 7" xfId="13823"/>
    <cellStyle name="Note 12 3 4 3 7 2" xfId="38024"/>
    <cellStyle name="Note 12 3 4 3 8" xfId="25992"/>
    <cellStyle name="Note 12 3 4 4" xfId="3456"/>
    <cellStyle name="Note 12 3 4 4 2" xfId="15558"/>
    <cellStyle name="Note 12 3 4 4 2 2" xfId="39758"/>
    <cellStyle name="Note 12 3 4 4 3" xfId="27658"/>
    <cellStyle name="Note 12 3 4 5" xfId="6616"/>
    <cellStyle name="Note 12 3 4 5 2" xfId="18717"/>
    <cellStyle name="Note 12 3 4 5 2 2" xfId="42917"/>
    <cellStyle name="Note 12 3 4 5 3" xfId="30817"/>
    <cellStyle name="Note 12 3 4 6" xfId="7359"/>
    <cellStyle name="Note 12 3 4 6 2" xfId="19420"/>
    <cellStyle name="Note 12 3 4 6 2 2" xfId="43620"/>
    <cellStyle name="Note 12 3 4 6 3" xfId="31560"/>
    <cellStyle name="Note 12 3 4 7" xfId="9475"/>
    <cellStyle name="Note 12 3 4 7 2" xfId="21509"/>
    <cellStyle name="Note 12 3 4 7 2 2" xfId="45709"/>
    <cellStyle name="Note 12 3 4 7 3" xfId="33676"/>
    <cellStyle name="Note 12 3 4 8" xfId="10060"/>
    <cellStyle name="Note 12 3 4 8 2" xfId="22094"/>
    <cellStyle name="Note 12 3 4 8 2 2" xfId="46294"/>
    <cellStyle name="Note 12 3 4 8 3" xfId="34261"/>
    <cellStyle name="Note 12 3 4 9" xfId="11939"/>
    <cellStyle name="Note 12 3 4 9 2" xfId="36140"/>
    <cellStyle name="Note 12 3 5" xfId="1005"/>
    <cellStyle name="Note 12 3 5 10" xfId="25523"/>
    <cellStyle name="Note 12 3 5 2" xfId="2563"/>
    <cellStyle name="Note 12 3 5 2 2" xfId="5212"/>
    <cellStyle name="Note 12 3 5 2 2 2" xfId="17313"/>
    <cellStyle name="Note 12 3 5 2 2 2 2" xfId="41513"/>
    <cellStyle name="Note 12 3 5 2 2 3" xfId="29413"/>
    <cellStyle name="Note 12 3 5 2 3" xfId="6704"/>
    <cellStyle name="Note 12 3 5 2 3 2" xfId="18805"/>
    <cellStyle name="Note 12 3 5 2 3 2 2" xfId="43005"/>
    <cellStyle name="Note 12 3 5 2 3 3" xfId="30905"/>
    <cellStyle name="Note 12 3 5 2 4" xfId="9189"/>
    <cellStyle name="Note 12 3 5 2 4 2" xfId="21223"/>
    <cellStyle name="Note 12 3 5 2 4 2 2" xfId="45423"/>
    <cellStyle name="Note 12 3 5 2 4 3" xfId="33390"/>
    <cellStyle name="Note 12 3 5 2 5" xfId="11265"/>
    <cellStyle name="Note 12 3 5 2 5 2" xfId="23208"/>
    <cellStyle name="Note 12 3 5 2 5 2 2" xfId="47408"/>
    <cellStyle name="Note 12 3 5 2 5 3" xfId="35466"/>
    <cellStyle name="Note 12 3 5 2 6" xfId="13053"/>
    <cellStyle name="Note 12 3 5 2 6 2" xfId="24775"/>
    <cellStyle name="Note 12 3 5 2 6 2 2" xfId="48975"/>
    <cellStyle name="Note 12 3 5 2 6 3" xfId="37254"/>
    <cellStyle name="Note 12 3 5 2 7" xfId="14620"/>
    <cellStyle name="Note 12 3 5 2 7 2" xfId="38821"/>
    <cellStyle name="Note 12 3 5 2 8" xfId="26845"/>
    <cellStyle name="Note 12 3 5 3" xfId="1977"/>
    <cellStyle name="Note 12 3 5 3 2" xfId="4636"/>
    <cellStyle name="Note 12 3 5 3 2 2" xfId="16737"/>
    <cellStyle name="Note 12 3 5 3 2 2 2" xfId="40937"/>
    <cellStyle name="Note 12 3 5 3 2 3" xfId="28837"/>
    <cellStyle name="Note 12 3 5 3 3" xfId="5880"/>
    <cellStyle name="Note 12 3 5 3 3 2" xfId="17981"/>
    <cellStyle name="Note 12 3 5 3 3 2 2" xfId="42181"/>
    <cellStyle name="Note 12 3 5 3 3 3" xfId="30081"/>
    <cellStyle name="Note 12 3 5 3 4" xfId="8603"/>
    <cellStyle name="Note 12 3 5 3 4 2" xfId="20639"/>
    <cellStyle name="Note 12 3 5 3 4 2 2" xfId="44839"/>
    <cellStyle name="Note 12 3 5 3 4 3" xfId="32804"/>
    <cellStyle name="Note 12 3 5 3 5" xfId="10693"/>
    <cellStyle name="Note 12 3 5 3 5 2" xfId="22656"/>
    <cellStyle name="Note 12 3 5 3 5 2 2" xfId="46856"/>
    <cellStyle name="Note 12 3 5 3 5 3" xfId="34894"/>
    <cellStyle name="Note 12 3 5 3 6" xfId="12501"/>
    <cellStyle name="Note 12 3 5 3 6 2" xfId="24248"/>
    <cellStyle name="Note 12 3 5 3 6 2 2" xfId="48448"/>
    <cellStyle name="Note 12 3 5 3 6 3" xfId="36702"/>
    <cellStyle name="Note 12 3 5 3 7" xfId="14093"/>
    <cellStyle name="Note 12 3 5 3 7 2" xfId="38294"/>
    <cellStyle name="Note 12 3 5 3 8" xfId="26262"/>
    <cellStyle name="Note 12 3 5 4" xfId="3732"/>
    <cellStyle name="Note 12 3 5 4 2" xfId="15834"/>
    <cellStyle name="Note 12 3 5 4 2 2" xfId="40034"/>
    <cellStyle name="Note 12 3 5 4 3" xfId="27934"/>
    <cellStyle name="Note 12 3 5 5" xfId="3158"/>
    <cellStyle name="Note 12 3 5 5 2" xfId="15260"/>
    <cellStyle name="Note 12 3 5 5 2 2" xfId="39460"/>
    <cellStyle name="Note 12 3 5 5 3" xfId="27360"/>
    <cellStyle name="Note 12 3 5 6" xfId="7641"/>
    <cellStyle name="Note 12 3 5 6 2" xfId="19702"/>
    <cellStyle name="Note 12 3 5 6 2 2" xfId="43902"/>
    <cellStyle name="Note 12 3 5 6 3" xfId="31842"/>
    <cellStyle name="Note 12 3 5 7" xfId="9757"/>
    <cellStyle name="Note 12 3 5 7 2" xfId="21791"/>
    <cellStyle name="Note 12 3 5 7 2 2" xfId="45991"/>
    <cellStyle name="Note 12 3 5 7 3" xfId="33958"/>
    <cellStyle name="Note 12 3 5 8" xfId="11636"/>
    <cellStyle name="Note 12 3 5 8 2" xfId="23565"/>
    <cellStyle name="Note 12 3 5 8 2 2" xfId="47765"/>
    <cellStyle name="Note 12 3 5 8 3" xfId="35837"/>
    <cellStyle name="Note 12 3 5 9" xfId="13410"/>
    <cellStyle name="Note 12 3 5 9 2" xfId="37611"/>
    <cellStyle name="Note 12 3 6" xfId="3218"/>
    <cellStyle name="Note 12 3 6 2" xfId="15320"/>
    <cellStyle name="Note 12 3 6 2 2" xfId="39520"/>
    <cellStyle name="Note 12 3 6 3" xfId="27420"/>
    <cellStyle name="Note 12 3 7" xfId="6105"/>
    <cellStyle name="Note 12 3 7 2" xfId="18206"/>
    <cellStyle name="Note 12 3 7 2 2" xfId="42406"/>
    <cellStyle name="Note 12 3 7 3" xfId="30306"/>
    <cellStyle name="Note 12 3 8" xfId="7117"/>
    <cellStyle name="Note 12 3 8 2" xfId="19178"/>
    <cellStyle name="Note 12 3 8 2 2" xfId="43378"/>
    <cellStyle name="Note 12 3 8 3" xfId="31318"/>
    <cellStyle name="Note 12 3 9" xfId="7959"/>
    <cellStyle name="Note 12 3 9 2" xfId="20020"/>
    <cellStyle name="Note 12 3 9 2 2" xfId="44220"/>
    <cellStyle name="Note 12 3 9 3" xfId="32160"/>
    <cellStyle name="Note 12 4" xfId="504"/>
    <cellStyle name="Note 12 4 10" xfId="25022"/>
    <cellStyle name="Note 12 4 2" xfId="603"/>
    <cellStyle name="Note 12 4 2 10" xfId="6878"/>
    <cellStyle name="Note 12 4 2 10 2" xfId="18978"/>
    <cellStyle name="Note 12 4 2 10 2 2" xfId="43178"/>
    <cellStyle name="Note 12 4 2 10 3" xfId="31079"/>
    <cellStyle name="Note 12 4 2 11" xfId="10118"/>
    <cellStyle name="Note 12 4 2 11 2" xfId="34319"/>
    <cellStyle name="Note 12 4 2 12" xfId="25121"/>
    <cellStyle name="Note 12 4 2 2" xfId="794"/>
    <cellStyle name="Note 12 4 2 2 10" xfId="25312"/>
    <cellStyle name="Note 12 4 2 2 2" xfId="2364"/>
    <cellStyle name="Note 12 4 2 2 2 2" xfId="5014"/>
    <cellStyle name="Note 12 4 2 2 2 2 2" xfId="17115"/>
    <cellStyle name="Note 12 4 2 2 2 2 2 2" xfId="41315"/>
    <cellStyle name="Note 12 4 2 2 2 2 3" xfId="29215"/>
    <cellStyle name="Note 12 4 2 2 2 3" xfId="3623"/>
    <cellStyle name="Note 12 4 2 2 2 3 2" xfId="15725"/>
    <cellStyle name="Note 12 4 2 2 2 3 2 2" xfId="39925"/>
    <cellStyle name="Note 12 4 2 2 2 3 3" xfId="27825"/>
    <cellStyle name="Note 12 4 2 2 2 4" xfId="8990"/>
    <cellStyle name="Note 12 4 2 2 2 4 2" xfId="21024"/>
    <cellStyle name="Note 12 4 2 2 2 4 2 2" xfId="45224"/>
    <cellStyle name="Note 12 4 2 2 2 4 3" xfId="33191"/>
    <cellStyle name="Note 12 4 2 2 2 5" xfId="11066"/>
    <cellStyle name="Note 12 4 2 2 2 5 2" xfId="23009"/>
    <cellStyle name="Note 12 4 2 2 2 5 2 2" xfId="47209"/>
    <cellStyle name="Note 12 4 2 2 2 5 3" xfId="35267"/>
    <cellStyle name="Note 12 4 2 2 2 6" xfId="12854"/>
    <cellStyle name="Note 12 4 2 2 2 6 2" xfId="24576"/>
    <cellStyle name="Note 12 4 2 2 2 6 2 2" xfId="48776"/>
    <cellStyle name="Note 12 4 2 2 2 6 3" xfId="37055"/>
    <cellStyle name="Note 12 4 2 2 2 7" xfId="14421"/>
    <cellStyle name="Note 12 4 2 2 2 7 2" xfId="38622"/>
    <cellStyle name="Note 12 4 2 2 2 8" xfId="26646"/>
    <cellStyle name="Note 12 4 2 2 3" xfId="1778"/>
    <cellStyle name="Note 12 4 2 2 3 2" xfId="4439"/>
    <cellStyle name="Note 12 4 2 2 3 2 2" xfId="16540"/>
    <cellStyle name="Note 12 4 2 2 3 2 2 2" xfId="40740"/>
    <cellStyle name="Note 12 4 2 2 3 2 3" xfId="28640"/>
    <cellStyle name="Note 12 4 2 2 3 3" xfId="6366"/>
    <cellStyle name="Note 12 4 2 2 3 3 2" xfId="18467"/>
    <cellStyle name="Note 12 4 2 2 3 3 2 2" xfId="42667"/>
    <cellStyle name="Note 12 4 2 2 3 3 3" xfId="30567"/>
    <cellStyle name="Note 12 4 2 2 3 4" xfId="8404"/>
    <cellStyle name="Note 12 4 2 2 3 4 2" xfId="20440"/>
    <cellStyle name="Note 12 4 2 2 3 4 2 2" xfId="44640"/>
    <cellStyle name="Note 12 4 2 2 3 4 3" xfId="32605"/>
    <cellStyle name="Note 12 4 2 2 3 5" xfId="10494"/>
    <cellStyle name="Note 12 4 2 2 3 5 2" xfId="22457"/>
    <cellStyle name="Note 12 4 2 2 3 5 2 2" xfId="46657"/>
    <cellStyle name="Note 12 4 2 2 3 5 3" xfId="34695"/>
    <cellStyle name="Note 12 4 2 2 3 6" xfId="12302"/>
    <cellStyle name="Note 12 4 2 2 3 6 2" xfId="24049"/>
    <cellStyle name="Note 12 4 2 2 3 6 2 2" xfId="48249"/>
    <cellStyle name="Note 12 4 2 2 3 6 3" xfId="36503"/>
    <cellStyle name="Note 12 4 2 2 3 7" xfId="13894"/>
    <cellStyle name="Note 12 4 2 2 3 7 2" xfId="38095"/>
    <cellStyle name="Note 12 4 2 2 3 8" xfId="26063"/>
    <cellStyle name="Note 12 4 2 2 4" xfId="3525"/>
    <cellStyle name="Note 12 4 2 2 4 2" xfId="15627"/>
    <cellStyle name="Note 12 4 2 2 4 2 2" xfId="39827"/>
    <cellStyle name="Note 12 4 2 2 4 3" xfId="27727"/>
    <cellStyle name="Note 12 4 2 2 5" xfId="6522"/>
    <cellStyle name="Note 12 4 2 2 5 2" xfId="18623"/>
    <cellStyle name="Note 12 4 2 2 5 2 2" xfId="42823"/>
    <cellStyle name="Note 12 4 2 2 5 3" xfId="30723"/>
    <cellStyle name="Note 12 4 2 2 6" xfId="7430"/>
    <cellStyle name="Note 12 4 2 2 6 2" xfId="19491"/>
    <cellStyle name="Note 12 4 2 2 6 2 2" xfId="43691"/>
    <cellStyle name="Note 12 4 2 2 6 3" xfId="31631"/>
    <cellStyle name="Note 12 4 2 2 7" xfId="9546"/>
    <cellStyle name="Note 12 4 2 2 7 2" xfId="21580"/>
    <cellStyle name="Note 12 4 2 2 7 2 2" xfId="45780"/>
    <cellStyle name="Note 12 4 2 2 7 3" xfId="33747"/>
    <cellStyle name="Note 12 4 2 2 8" xfId="10158"/>
    <cellStyle name="Note 12 4 2 2 8 2" xfId="22168"/>
    <cellStyle name="Note 12 4 2 2 8 2 2" xfId="46368"/>
    <cellStyle name="Note 12 4 2 2 8 3" xfId="34359"/>
    <cellStyle name="Note 12 4 2 2 9" xfId="12013"/>
    <cellStyle name="Note 12 4 2 2 9 2" xfId="36214"/>
    <cellStyle name="Note 12 4 2 3" xfId="904"/>
    <cellStyle name="Note 12 4 2 3 10" xfId="25422"/>
    <cellStyle name="Note 12 4 2 3 2" xfId="2474"/>
    <cellStyle name="Note 12 4 2 3 2 2" xfId="5124"/>
    <cellStyle name="Note 12 4 2 3 2 2 2" xfId="17225"/>
    <cellStyle name="Note 12 4 2 3 2 2 2 2" xfId="41425"/>
    <cellStyle name="Note 12 4 2 3 2 2 3" xfId="29325"/>
    <cellStyle name="Note 12 4 2 3 2 3" xfId="5695"/>
    <cellStyle name="Note 12 4 2 3 2 3 2" xfId="17796"/>
    <cellStyle name="Note 12 4 2 3 2 3 2 2" xfId="41996"/>
    <cellStyle name="Note 12 4 2 3 2 3 3" xfId="29896"/>
    <cellStyle name="Note 12 4 2 3 2 4" xfId="9100"/>
    <cellStyle name="Note 12 4 2 3 2 4 2" xfId="21134"/>
    <cellStyle name="Note 12 4 2 3 2 4 2 2" xfId="45334"/>
    <cellStyle name="Note 12 4 2 3 2 4 3" xfId="33301"/>
    <cellStyle name="Note 12 4 2 3 2 5" xfId="11176"/>
    <cellStyle name="Note 12 4 2 3 2 5 2" xfId="23119"/>
    <cellStyle name="Note 12 4 2 3 2 5 2 2" xfId="47319"/>
    <cellStyle name="Note 12 4 2 3 2 5 3" xfId="35377"/>
    <cellStyle name="Note 12 4 2 3 2 6" xfId="12964"/>
    <cellStyle name="Note 12 4 2 3 2 6 2" xfId="24686"/>
    <cellStyle name="Note 12 4 2 3 2 6 2 2" xfId="48886"/>
    <cellStyle name="Note 12 4 2 3 2 6 3" xfId="37165"/>
    <cellStyle name="Note 12 4 2 3 2 7" xfId="14531"/>
    <cellStyle name="Note 12 4 2 3 2 7 2" xfId="38732"/>
    <cellStyle name="Note 12 4 2 3 2 8" xfId="26756"/>
    <cellStyle name="Note 12 4 2 3 3" xfId="1888"/>
    <cellStyle name="Note 12 4 2 3 3 2" xfId="4548"/>
    <cellStyle name="Note 12 4 2 3 3 2 2" xfId="16649"/>
    <cellStyle name="Note 12 4 2 3 3 2 2 2" xfId="40849"/>
    <cellStyle name="Note 12 4 2 3 3 2 3" xfId="28749"/>
    <cellStyle name="Note 12 4 2 3 3 3" xfId="6359"/>
    <cellStyle name="Note 12 4 2 3 3 3 2" xfId="18460"/>
    <cellStyle name="Note 12 4 2 3 3 3 2 2" xfId="42660"/>
    <cellStyle name="Note 12 4 2 3 3 3 3" xfId="30560"/>
    <cellStyle name="Note 12 4 2 3 3 4" xfId="8514"/>
    <cellStyle name="Note 12 4 2 3 3 4 2" xfId="20550"/>
    <cellStyle name="Note 12 4 2 3 3 4 2 2" xfId="44750"/>
    <cellStyle name="Note 12 4 2 3 3 4 3" xfId="32715"/>
    <cellStyle name="Note 12 4 2 3 3 5" xfId="10604"/>
    <cellStyle name="Note 12 4 2 3 3 5 2" xfId="22567"/>
    <cellStyle name="Note 12 4 2 3 3 5 2 2" xfId="46767"/>
    <cellStyle name="Note 12 4 2 3 3 5 3" xfId="34805"/>
    <cellStyle name="Note 12 4 2 3 3 6" xfId="12412"/>
    <cellStyle name="Note 12 4 2 3 3 6 2" xfId="24159"/>
    <cellStyle name="Note 12 4 2 3 3 6 2 2" xfId="48359"/>
    <cellStyle name="Note 12 4 2 3 3 6 3" xfId="36613"/>
    <cellStyle name="Note 12 4 2 3 3 7" xfId="14004"/>
    <cellStyle name="Note 12 4 2 3 3 7 2" xfId="38205"/>
    <cellStyle name="Note 12 4 2 3 3 8" xfId="26173"/>
    <cellStyle name="Note 12 4 2 3 4" xfId="3633"/>
    <cellStyle name="Note 12 4 2 3 4 2" xfId="15735"/>
    <cellStyle name="Note 12 4 2 3 4 2 2" xfId="39935"/>
    <cellStyle name="Note 12 4 2 3 4 3" xfId="27835"/>
    <cellStyle name="Note 12 4 2 3 5" xfId="5588"/>
    <cellStyle name="Note 12 4 2 3 5 2" xfId="17689"/>
    <cellStyle name="Note 12 4 2 3 5 2 2" xfId="41889"/>
    <cellStyle name="Note 12 4 2 3 5 3" xfId="29789"/>
    <cellStyle name="Note 12 4 2 3 6" xfId="7540"/>
    <cellStyle name="Note 12 4 2 3 6 2" xfId="19601"/>
    <cellStyle name="Note 12 4 2 3 6 2 2" xfId="43801"/>
    <cellStyle name="Note 12 4 2 3 6 3" xfId="31741"/>
    <cellStyle name="Note 12 4 2 3 7" xfId="9656"/>
    <cellStyle name="Note 12 4 2 3 7 2" xfId="21690"/>
    <cellStyle name="Note 12 4 2 3 7 2 2" xfId="45890"/>
    <cellStyle name="Note 12 4 2 3 7 3" xfId="33857"/>
    <cellStyle name="Note 12 4 2 3 8" xfId="11535"/>
    <cellStyle name="Note 12 4 2 3 8 2" xfId="23464"/>
    <cellStyle name="Note 12 4 2 3 8 2 2" xfId="47664"/>
    <cellStyle name="Note 12 4 2 3 8 3" xfId="35736"/>
    <cellStyle name="Note 12 4 2 3 9" xfId="13309"/>
    <cellStyle name="Note 12 4 2 3 9 2" xfId="37510"/>
    <cellStyle name="Note 12 4 2 4" xfId="1127"/>
    <cellStyle name="Note 12 4 2 4 10" xfId="25645"/>
    <cellStyle name="Note 12 4 2 4 2" xfId="2685"/>
    <cellStyle name="Note 12 4 2 4 2 2" xfId="5331"/>
    <cellStyle name="Note 12 4 2 4 2 2 2" xfId="17432"/>
    <cellStyle name="Note 12 4 2 4 2 2 2 2" xfId="41632"/>
    <cellStyle name="Note 12 4 2 4 2 2 3" xfId="29532"/>
    <cellStyle name="Note 12 4 2 4 2 3" xfId="4214"/>
    <cellStyle name="Note 12 4 2 4 2 3 2" xfId="16316"/>
    <cellStyle name="Note 12 4 2 4 2 3 2 2" xfId="40516"/>
    <cellStyle name="Note 12 4 2 4 2 3 3" xfId="28416"/>
    <cellStyle name="Note 12 4 2 4 2 4" xfId="9311"/>
    <cellStyle name="Note 12 4 2 4 2 4 2" xfId="21345"/>
    <cellStyle name="Note 12 4 2 4 2 4 2 2" xfId="45545"/>
    <cellStyle name="Note 12 4 2 4 2 4 3" xfId="33512"/>
    <cellStyle name="Note 12 4 2 4 2 5" xfId="11387"/>
    <cellStyle name="Note 12 4 2 4 2 5 2" xfId="23330"/>
    <cellStyle name="Note 12 4 2 4 2 5 2 2" xfId="47530"/>
    <cellStyle name="Note 12 4 2 4 2 5 3" xfId="35588"/>
    <cellStyle name="Note 12 4 2 4 2 6" xfId="13175"/>
    <cellStyle name="Note 12 4 2 4 2 6 2" xfId="24897"/>
    <cellStyle name="Note 12 4 2 4 2 6 2 2" xfId="49097"/>
    <cellStyle name="Note 12 4 2 4 2 6 3" xfId="37376"/>
    <cellStyle name="Note 12 4 2 4 2 7" xfId="14742"/>
    <cellStyle name="Note 12 4 2 4 2 7 2" xfId="38943"/>
    <cellStyle name="Note 12 4 2 4 2 8" xfId="26967"/>
    <cellStyle name="Note 12 4 2 4 3" xfId="2099"/>
    <cellStyle name="Note 12 4 2 4 3 2" xfId="4756"/>
    <cellStyle name="Note 12 4 2 4 3 2 2" xfId="16857"/>
    <cellStyle name="Note 12 4 2 4 3 2 2 2" xfId="41057"/>
    <cellStyle name="Note 12 4 2 4 3 2 3" xfId="28957"/>
    <cellStyle name="Note 12 4 2 4 3 3" xfId="3050"/>
    <cellStyle name="Note 12 4 2 4 3 3 2" xfId="15152"/>
    <cellStyle name="Note 12 4 2 4 3 3 2 2" xfId="39352"/>
    <cellStyle name="Note 12 4 2 4 3 3 3" xfId="27252"/>
    <cellStyle name="Note 12 4 2 4 3 4" xfId="8725"/>
    <cellStyle name="Note 12 4 2 4 3 4 2" xfId="20761"/>
    <cellStyle name="Note 12 4 2 4 3 4 2 2" xfId="44961"/>
    <cellStyle name="Note 12 4 2 4 3 4 3" xfId="32926"/>
    <cellStyle name="Note 12 4 2 4 3 5" xfId="10815"/>
    <cellStyle name="Note 12 4 2 4 3 5 2" xfId="22778"/>
    <cellStyle name="Note 12 4 2 4 3 5 2 2" xfId="46978"/>
    <cellStyle name="Note 12 4 2 4 3 5 3" xfId="35016"/>
    <cellStyle name="Note 12 4 2 4 3 6" xfId="12623"/>
    <cellStyle name="Note 12 4 2 4 3 6 2" xfId="24370"/>
    <cellStyle name="Note 12 4 2 4 3 6 2 2" xfId="48570"/>
    <cellStyle name="Note 12 4 2 4 3 6 3" xfId="36824"/>
    <cellStyle name="Note 12 4 2 4 3 7" xfId="14215"/>
    <cellStyle name="Note 12 4 2 4 3 7 2" xfId="38416"/>
    <cellStyle name="Note 12 4 2 4 3 8" xfId="26384"/>
    <cellStyle name="Note 12 4 2 4 4" xfId="3852"/>
    <cellStyle name="Note 12 4 2 4 4 2" xfId="15954"/>
    <cellStyle name="Note 12 4 2 4 4 2 2" xfId="40154"/>
    <cellStyle name="Note 12 4 2 4 4 3" xfId="28054"/>
    <cellStyle name="Note 12 4 2 4 5" xfId="6244"/>
    <cellStyle name="Note 12 4 2 4 5 2" xfId="18345"/>
    <cellStyle name="Note 12 4 2 4 5 2 2" xfId="42545"/>
    <cellStyle name="Note 12 4 2 4 5 3" xfId="30445"/>
    <cellStyle name="Note 12 4 2 4 6" xfId="7763"/>
    <cellStyle name="Note 12 4 2 4 6 2" xfId="19824"/>
    <cellStyle name="Note 12 4 2 4 6 2 2" xfId="44024"/>
    <cellStyle name="Note 12 4 2 4 6 3" xfId="31964"/>
    <cellStyle name="Note 12 4 2 4 7" xfId="9879"/>
    <cellStyle name="Note 12 4 2 4 7 2" xfId="21913"/>
    <cellStyle name="Note 12 4 2 4 7 2 2" xfId="46113"/>
    <cellStyle name="Note 12 4 2 4 7 3" xfId="34080"/>
    <cellStyle name="Note 12 4 2 4 8" xfId="11758"/>
    <cellStyle name="Note 12 4 2 4 8 2" xfId="23687"/>
    <cellStyle name="Note 12 4 2 4 8 2 2" xfId="47887"/>
    <cellStyle name="Note 12 4 2 4 8 3" xfId="35959"/>
    <cellStyle name="Note 12 4 2 4 9" xfId="13532"/>
    <cellStyle name="Note 12 4 2 4 9 2" xfId="37733"/>
    <cellStyle name="Note 12 4 2 5" xfId="1253"/>
    <cellStyle name="Note 12 4 2 5 2" xfId="3978"/>
    <cellStyle name="Note 12 4 2 5 2 2" xfId="16080"/>
    <cellStyle name="Note 12 4 2 5 2 2 2" xfId="40280"/>
    <cellStyle name="Note 12 4 2 5 2 3" xfId="28180"/>
    <cellStyle name="Note 12 4 2 5 3" xfId="6506"/>
    <cellStyle name="Note 12 4 2 5 3 2" xfId="18607"/>
    <cellStyle name="Note 12 4 2 5 3 2 2" xfId="42807"/>
    <cellStyle name="Note 12 4 2 5 3 3" xfId="30707"/>
    <cellStyle name="Note 12 4 2 5 4" xfId="7889"/>
    <cellStyle name="Note 12 4 2 5 4 2" xfId="19950"/>
    <cellStyle name="Note 12 4 2 5 4 2 2" xfId="44150"/>
    <cellStyle name="Note 12 4 2 5 4 3" xfId="32090"/>
    <cellStyle name="Note 12 4 2 5 5" xfId="10005"/>
    <cellStyle name="Note 12 4 2 5 5 2" xfId="22039"/>
    <cellStyle name="Note 12 4 2 5 5 2 2" xfId="46239"/>
    <cellStyle name="Note 12 4 2 5 5 3" xfId="34206"/>
    <cellStyle name="Note 12 4 2 5 6" xfId="11884"/>
    <cellStyle name="Note 12 4 2 5 6 2" xfId="23813"/>
    <cellStyle name="Note 12 4 2 5 6 2 2" xfId="48013"/>
    <cellStyle name="Note 12 4 2 5 6 3" xfId="36085"/>
    <cellStyle name="Note 12 4 2 5 7" xfId="13658"/>
    <cellStyle name="Note 12 4 2 5 7 2" xfId="37859"/>
    <cellStyle name="Note 12 4 2 5 8" xfId="25771"/>
    <cellStyle name="Note 12 4 2 6" xfId="3338"/>
    <cellStyle name="Note 12 4 2 6 2" xfId="15440"/>
    <cellStyle name="Note 12 4 2 6 2 2" xfId="39640"/>
    <cellStyle name="Note 12 4 2 6 3" xfId="27540"/>
    <cellStyle name="Note 12 4 2 7" xfId="5554"/>
    <cellStyle name="Note 12 4 2 7 2" xfId="17655"/>
    <cellStyle name="Note 12 4 2 7 2 2" xfId="41855"/>
    <cellStyle name="Note 12 4 2 7 3" xfId="29755"/>
    <cellStyle name="Note 12 4 2 8" xfId="7239"/>
    <cellStyle name="Note 12 4 2 8 2" xfId="19300"/>
    <cellStyle name="Note 12 4 2 8 2 2" xfId="43500"/>
    <cellStyle name="Note 12 4 2 8 3" xfId="31440"/>
    <cellStyle name="Note 12 4 2 9" xfId="8053"/>
    <cellStyle name="Note 12 4 2 9 2" xfId="20103"/>
    <cellStyle name="Note 12 4 2 9 2 2" xfId="44303"/>
    <cellStyle name="Note 12 4 2 9 3" xfId="32254"/>
    <cellStyle name="Note 12 4 3" xfId="1028"/>
    <cellStyle name="Note 12 4 3 10" xfId="25546"/>
    <cellStyle name="Note 12 4 3 2" xfId="2586"/>
    <cellStyle name="Note 12 4 3 2 2" xfId="5234"/>
    <cellStyle name="Note 12 4 3 2 2 2" xfId="17335"/>
    <cellStyle name="Note 12 4 3 2 2 2 2" xfId="41535"/>
    <cellStyle name="Note 12 4 3 2 2 3" xfId="29435"/>
    <cellStyle name="Note 12 4 3 2 3" xfId="4107"/>
    <cellStyle name="Note 12 4 3 2 3 2" xfId="16209"/>
    <cellStyle name="Note 12 4 3 2 3 2 2" xfId="40409"/>
    <cellStyle name="Note 12 4 3 2 3 3" xfId="28309"/>
    <cellStyle name="Note 12 4 3 2 4" xfId="9212"/>
    <cellStyle name="Note 12 4 3 2 4 2" xfId="21246"/>
    <cellStyle name="Note 12 4 3 2 4 2 2" xfId="45446"/>
    <cellStyle name="Note 12 4 3 2 4 3" xfId="33413"/>
    <cellStyle name="Note 12 4 3 2 5" xfId="11288"/>
    <cellStyle name="Note 12 4 3 2 5 2" xfId="23231"/>
    <cellStyle name="Note 12 4 3 2 5 2 2" xfId="47431"/>
    <cellStyle name="Note 12 4 3 2 5 3" xfId="35489"/>
    <cellStyle name="Note 12 4 3 2 6" xfId="13076"/>
    <cellStyle name="Note 12 4 3 2 6 2" xfId="24798"/>
    <cellStyle name="Note 12 4 3 2 6 2 2" xfId="48998"/>
    <cellStyle name="Note 12 4 3 2 6 3" xfId="37277"/>
    <cellStyle name="Note 12 4 3 2 7" xfId="14643"/>
    <cellStyle name="Note 12 4 3 2 7 2" xfId="38844"/>
    <cellStyle name="Note 12 4 3 2 8" xfId="26868"/>
    <cellStyle name="Note 12 4 3 3" xfId="2000"/>
    <cellStyle name="Note 12 4 3 3 2" xfId="4659"/>
    <cellStyle name="Note 12 4 3 3 2 2" xfId="16760"/>
    <cellStyle name="Note 12 4 3 3 2 2 2" xfId="40960"/>
    <cellStyle name="Note 12 4 3 3 2 3" xfId="28860"/>
    <cellStyle name="Note 12 4 3 3 3" xfId="3095"/>
    <cellStyle name="Note 12 4 3 3 3 2" xfId="15197"/>
    <cellStyle name="Note 12 4 3 3 3 2 2" xfId="39397"/>
    <cellStyle name="Note 12 4 3 3 3 3" xfId="27297"/>
    <cellStyle name="Note 12 4 3 3 4" xfId="8626"/>
    <cellStyle name="Note 12 4 3 3 4 2" xfId="20662"/>
    <cellStyle name="Note 12 4 3 3 4 2 2" xfId="44862"/>
    <cellStyle name="Note 12 4 3 3 4 3" xfId="32827"/>
    <cellStyle name="Note 12 4 3 3 5" xfId="10716"/>
    <cellStyle name="Note 12 4 3 3 5 2" xfId="22679"/>
    <cellStyle name="Note 12 4 3 3 5 2 2" xfId="46879"/>
    <cellStyle name="Note 12 4 3 3 5 3" xfId="34917"/>
    <cellStyle name="Note 12 4 3 3 6" xfId="12524"/>
    <cellStyle name="Note 12 4 3 3 6 2" xfId="24271"/>
    <cellStyle name="Note 12 4 3 3 6 2 2" xfId="48471"/>
    <cellStyle name="Note 12 4 3 3 6 3" xfId="36725"/>
    <cellStyle name="Note 12 4 3 3 7" xfId="14116"/>
    <cellStyle name="Note 12 4 3 3 7 2" xfId="38317"/>
    <cellStyle name="Note 12 4 3 3 8" xfId="26285"/>
    <cellStyle name="Note 12 4 3 4" xfId="3754"/>
    <cellStyle name="Note 12 4 3 4 2" xfId="15856"/>
    <cellStyle name="Note 12 4 3 4 2 2" xfId="40056"/>
    <cellStyle name="Note 12 4 3 4 3" xfId="27956"/>
    <cellStyle name="Note 12 4 3 5" xfId="6424"/>
    <cellStyle name="Note 12 4 3 5 2" xfId="18525"/>
    <cellStyle name="Note 12 4 3 5 2 2" xfId="42725"/>
    <cellStyle name="Note 12 4 3 5 3" xfId="30625"/>
    <cellStyle name="Note 12 4 3 6" xfId="7664"/>
    <cellStyle name="Note 12 4 3 6 2" xfId="19725"/>
    <cellStyle name="Note 12 4 3 6 2 2" xfId="43925"/>
    <cellStyle name="Note 12 4 3 6 3" xfId="31865"/>
    <cellStyle name="Note 12 4 3 7" xfId="9780"/>
    <cellStyle name="Note 12 4 3 7 2" xfId="21814"/>
    <cellStyle name="Note 12 4 3 7 2 2" xfId="46014"/>
    <cellStyle name="Note 12 4 3 7 3" xfId="33981"/>
    <cellStyle name="Note 12 4 3 8" xfId="11659"/>
    <cellStyle name="Note 12 4 3 8 2" xfId="23588"/>
    <cellStyle name="Note 12 4 3 8 2 2" xfId="47788"/>
    <cellStyle name="Note 12 4 3 8 3" xfId="35860"/>
    <cellStyle name="Note 12 4 3 9" xfId="13433"/>
    <cellStyle name="Note 12 4 3 9 2" xfId="37634"/>
    <cellStyle name="Note 12 4 4" xfId="3241"/>
    <cellStyle name="Note 12 4 4 2" xfId="15343"/>
    <cellStyle name="Note 12 4 4 2 2" xfId="39543"/>
    <cellStyle name="Note 12 4 4 3" xfId="27443"/>
    <cellStyle name="Note 12 4 5" xfId="6029"/>
    <cellStyle name="Note 12 4 5 2" xfId="18130"/>
    <cellStyle name="Note 12 4 5 2 2" xfId="42330"/>
    <cellStyle name="Note 12 4 5 3" xfId="30230"/>
    <cellStyle name="Note 12 4 6" xfId="7140"/>
    <cellStyle name="Note 12 4 6 2" xfId="19201"/>
    <cellStyle name="Note 12 4 6 2 2" xfId="43401"/>
    <cellStyle name="Note 12 4 6 3" xfId="31341"/>
    <cellStyle name="Note 12 4 7" xfId="8076"/>
    <cellStyle name="Note 12 4 7 2" xfId="20126"/>
    <cellStyle name="Note 12 4 7 2 2" xfId="44326"/>
    <cellStyle name="Note 12 4 7 3" xfId="32277"/>
    <cellStyle name="Note 12 4 8" xfId="10205"/>
    <cellStyle name="Note 12 4 8 2" xfId="22215"/>
    <cellStyle name="Note 12 4 8 2 2" xfId="46415"/>
    <cellStyle name="Note 12 4 8 3" xfId="34406"/>
    <cellStyle name="Note 12 4 9" xfId="12060"/>
    <cellStyle name="Note 12 4 9 2" xfId="36261"/>
    <cellStyle name="Note 12 5" xfId="529"/>
    <cellStyle name="Note 12 5 10" xfId="8155"/>
    <cellStyle name="Note 12 5 10 2" xfId="20194"/>
    <cellStyle name="Note 12 5 10 2 2" xfId="44394"/>
    <cellStyle name="Note 12 5 10 3" xfId="32356"/>
    <cellStyle name="Note 12 5 11" xfId="8227"/>
    <cellStyle name="Note 12 5 11 2" xfId="32428"/>
    <cellStyle name="Note 12 5 12" xfId="25047"/>
    <cellStyle name="Note 12 5 2" xfId="746"/>
    <cellStyle name="Note 12 5 2 10" xfId="25264"/>
    <cellStyle name="Note 12 5 2 2" xfId="2316"/>
    <cellStyle name="Note 12 5 2 2 2" xfId="4967"/>
    <cellStyle name="Note 12 5 2 2 2 2" xfId="17068"/>
    <cellStyle name="Note 12 5 2 2 2 2 2" xfId="41268"/>
    <cellStyle name="Note 12 5 2 2 2 3" xfId="29168"/>
    <cellStyle name="Note 12 5 2 2 3" xfId="6789"/>
    <cellStyle name="Note 12 5 2 2 3 2" xfId="18890"/>
    <cellStyle name="Note 12 5 2 2 3 2 2" xfId="43090"/>
    <cellStyle name="Note 12 5 2 2 3 3" xfId="30990"/>
    <cellStyle name="Note 12 5 2 2 4" xfId="8942"/>
    <cellStyle name="Note 12 5 2 2 4 2" xfId="20976"/>
    <cellStyle name="Note 12 5 2 2 4 2 2" xfId="45176"/>
    <cellStyle name="Note 12 5 2 2 4 3" xfId="33143"/>
    <cellStyle name="Note 12 5 2 2 5" xfId="11018"/>
    <cellStyle name="Note 12 5 2 2 5 2" xfId="22961"/>
    <cellStyle name="Note 12 5 2 2 5 2 2" xfId="47161"/>
    <cellStyle name="Note 12 5 2 2 5 3" xfId="35219"/>
    <cellStyle name="Note 12 5 2 2 6" xfId="12806"/>
    <cellStyle name="Note 12 5 2 2 6 2" xfId="24528"/>
    <cellStyle name="Note 12 5 2 2 6 2 2" xfId="48728"/>
    <cellStyle name="Note 12 5 2 2 6 3" xfId="37007"/>
    <cellStyle name="Note 12 5 2 2 7" xfId="14373"/>
    <cellStyle name="Note 12 5 2 2 7 2" xfId="38574"/>
    <cellStyle name="Note 12 5 2 2 8" xfId="26598"/>
    <cellStyle name="Note 12 5 2 3" xfId="1730"/>
    <cellStyle name="Note 12 5 2 3 2" xfId="4392"/>
    <cellStyle name="Note 12 5 2 3 2 2" xfId="16493"/>
    <cellStyle name="Note 12 5 2 3 2 2 2" xfId="40693"/>
    <cellStyle name="Note 12 5 2 3 2 3" xfId="28593"/>
    <cellStyle name="Note 12 5 2 3 3" xfId="6147"/>
    <cellStyle name="Note 12 5 2 3 3 2" xfId="18248"/>
    <cellStyle name="Note 12 5 2 3 3 2 2" xfId="42448"/>
    <cellStyle name="Note 12 5 2 3 3 3" xfId="30348"/>
    <cellStyle name="Note 12 5 2 3 4" xfId="8356"/>
    <cellStyle name="Note 12 5 2 3 4 2" xfId="20392"/>
    <cellStyle name="Note 12 5 2 3 4 2 2" xfId="44592"/>
    <cellStyle name="Note 12 5 2 3 4 3" xfId="32557"/>
    <cellStyle name="Note 12 5 2 3 5" xfId="10446"/>
    <cellStyle name="Note 12 5 2 3 5 2" xfId="22409"/>
    <cellStyle name="Note 12 5 2 3 5 2 2" xfId="46609"/>
    <cellStyle name="Note 12 5 2 3 5 3" xfId="34647"/>
    <cellStyle name="Note 12 5 2 3 6" xfId="12254"/>
    <cellStyle name="Note 12 5 2 3 6 2" xfId="24001"/>
    <cellStyle name="Note 12 5 2 3 6 2 2" xfId="48201"/>
    <cellStyle name="Note 12 5 2 3 6 3" xfId="36455"/>
    <cellStyle name="Note 12 5 2 3 7" xfId="13846"/>
    <cellStyle name="Note 12 5 2 3 7 2" xfId="38047"/>
    <cellStyle name="Note 12 5 2 3 8" xfId="26015"/>
    <cellStyle name="Note 12 5 2 4" xfId="3478"/>
    <cellStyle name="Note 12 5 2 4 2" xfId="15580"/>
    <cellStyle name="Note 12 5 2 4 2 2" xfId="39780"/>
    <cellStyle name="Note 12 5 2 4 3" xfId="27680"/>
    <cellStyle name="Note 12 5 2 5" xfId="6404"/>
    <cellStyle name="Note 12 5 2 5 2" xfId="18505"/>
    <cellStyle name="Note 12 5 2 5 2 2" xfId="42705"/>
    <cellStyle name="Note 12 5 2 5 3" xfId="30605"/>
    <cellStyle name="Note 12 5 2 6" xfId="7382"/>
    <cellStyle name="Note 12 5 2 6 2" xfId="19443"/>
    <cellStyle name="Note 12 5 2 6 2 2" xfId="43643"/>
    <cellStyle name="Note 12 5 2 6 3" xfId="31583"/>
    <cellStyle name="Note 12 5 2 7" xfId="9498"/>
    <cellStyle name="Note 12 5 2 7 2" xfId="21532"/>
    <cellStyle name="Note 12 5 2 7 2 2" xfId="45732"/>
    <cellStyle name="Note 12 5 2 7 3" xfId="33699"/>
    <cellStyle name="Note 12 5 2 8" xfId="10169"/>
    <cellStyle name="Note 12 5 2 8 2" xfId="22179"/>
    <cellStyle name="Note 12 5 2 8 2 2" xfId="46379"/>
    <cellStyle name="Note 12 5 2 8 3" xfId="34370"/>
    <cellStyle name="Note 12 5 2 9" xfId="12024"/>
    <cellStyle name="Note 12 5 2 9 2" xfId="36225"/>
    <cellStyle name="Note 12 5 3" xfId="830"/>
    <cellStyle name="Note 12 5 3 10" xfId="25348"/>
    <cellStyle name="Note 12 5 3 2" xfId="2400"/>
    <cellStyle name="Note 12 5 3 2 2" xfId="5050"/>
    <cellStyle name="Note 12 5 3 2 2 2" xfId="17151"/>
    <cellStyle name="Note 12 5 3 2 2 2 2" xfId="41351"/>
    <cellStyle name="Note 12 5 3 2 2 3" xfId="29251"/>
    <cellStyle name="Note 12 5 3 2 3" xfId="6490"/>
    <cellStyle name="Note 12 5 3 2 3 2" xfId="18591"/>
    <cellStyle name="Note 12 5 3 2 3 2 2" xfId="42791"/>
    <cellStyle name="Note 12 5 3 2 3 3" xfId="30691"/>
    <cellStyle name="Note 12 5 3 2 4" xfId="9026"/>
    <cellStyle name="Note 12 5 3 2 4 2" xfId="21060"/>
    <cellStyle name="Note 12 5 3 2 4 2 2" xfId="45260"/>
    <cellStyle name="Note 12 5 3 2 4 3" xfId="33227"/>
    <cellStyle name="Note 12 5 3 2 5" xfId="11102"/>
    <cellStyle name="Note 12 5 3 2 5 2" xfId="23045"/>
    <cellStyle name="Note 12 5 3 2 5 2 2" xfId="47245"/>
    <cellStyle name="Note 12 5 3 2 5 3" xfId="35303"/>
    <cellStyle name="Note 12 5 3 2 6" xfId="12890"/>
    <cellStyle name="Note 12 5 3 2 6 2" xfId="24612"/>
    <cellStyle name="Note 12 5 3 2 6 2 2" xfId="48812"/>
    <cellStyle name="Note 12 5 3 2 6 3" xfId="37091"/>
    <cellStyle name="Note 12 5 3 2 7" xfId="14457"/>
    <cellStyle name="Note 12 5 3 2 7 2" xfId="38658"/>
    <cellStyle name="Note 12 5 3 2 8" xfId="26682"/>
    <cellStyle name="Note 12 5 3 3" xfId="1814"/>
    <cellStyle name="Note 12 5 3 3 2" xfId="4475"/>
    <cellStyle name="Note 12 5 3 3 2 2" xfId="16576"/>
    <cellStyle name="Note 12 5 3 3 2 2 2" xfId="40776"/>
    <cellStyle name="Note 12 5 3 3 2 3" xfId="28676"/>
    <cellStyle name="Note 12 5 3 3 3" xfId="6784"/>
    <cellStyle name="Note 12 5 3 3 3 2" xfId="18885"/>
    <cellStyle name="Note 12 5 3 3 3 2 2" xfId="43085"/>
    <cellStyle name="Note 12 5 3 3 3 3" xfId="30985"/>
    <cellStyle name="Note 12 5 3 3 4" xfId="8440"/>
    <cellStyle name="Note 12 5 3 3 4 2" xfId="20476"/>
    <cellStyle name="Note 12 5 3 3 4 2 2" xfId="44676"/>
    <cellStyle name="Note 12 5 3 3 4 3" xfId="32641"/>
    <cellStyle name="Note 12 5 3 3 5" xfId="10530"/>
    <cellStyle name="Note 12 5 3 3 5 2" xfId="22493"/>
    <cellStyle name="Note 12 5 3 3 5 2 2" xfId="46693"/>
    <cellStyle name="Note 12 5 3 3 5 3" xfId="34731"/>
    <cellStyle name="Note 12 5 3 3 6" xfId="12338"/>
    <cellStyle name="Note 12 5 3 3 6 2" xfId="24085"/>
    <cellStyle name="Note 12 5 3 3 6 2 2" xfId="48285"/>
    <cellStyle name="Note 12 5 3 3 6 3" xfId="36539"/>
    <cellStyle name="Note 12 5 3 3 7" xfId="13930"/>
    <cellStyle name="Note 12 5 3 3 7 2" xfId="38131"/>
    <cellStyle name="Note 12 5 3 3 8" xfId="26099"/>
    <cellStyle name="Note 12 5 3 4" xfId="3561"/>
    <cellStyle name="Note 12 5 3 4 2" xfId="15663"/>
    <cellStyle name="Note 12 5 3 4 2 2" xfId="39863"/>
    <cellStyle name="Note 12 5 3 4 3" xfId="27763"/>
    <cellStyle name="Note 12 5 3 5" xfId="5508"/>
    <cellStyle name="Note 12 5 3 5 2" xfId="17609"/>
    <cellStyle name="Note 12 5 3 5 2 2" xfId="41809"/>
    <cellStyle name="Note 12 5 3 5 3" xfId="29709"/>
    <cellStyle name="Note 12 5 3 6" xfId="7466"/>
    <cellStyle name="Note 12 5 3 6 2" xfId="19527"/>
    <cellStyle name="Note 12 5 3 6 2 2" xfId="43727"/>
    <cellStyle name="Note 12 5 3 6 3" xfId="31667"/>
    <cellStyle name="Note 12 5 3 7" xfId="9582"/>
    <cellStyle name="Note 12 5 3 7 2" xfId="21616"/>
    <cellStyle name="Note 12 5 3 7 2 2" xfId="45816"/>
    <cellStyle name="Note 12 5 3 7 3" xfId="33783"/>
    <cellStyle name="Note 12 5 3 8" xfId="11461"/>
    <cellStyle name="Note 12 5 3 8 2" xfId="23390"/>
    <cellStyle name="Note 12 5 3 8 2 2" xfId="47590"/>
    <cellStyle name="Note 12 5 3 8 3" xfId="35662"/>
    <cellStyle name="Note 12 5 3 9" xfId="13235"/>
    <cellStyle name="Note 12 5 3 9 2" xfId="37436"/>
    <cellStyle name="Note 12 5 4" xfId="1053"/>
    <cellStyle name="Note 12 5 4 10" xfId="25571"/>
    <cellStyle name="Note 12 5 4 2" xfId="2611"/>
    <cellStyle name="Note 12 5 4 2 2" xfId="5257"/>
    <cellStyle name="Note 12 5 4 2 2 2" xfId="17358"/>
    <cellStyle name="Note 12 5 4 2 2 2 2" xfId="41558"/>
    <cellStyle name="Note 12 5 4 2 2 3" xfId="29458"/>
    <cellStyle name="Note 12 5 4 2 3" xfId="5736"/>
    <cellStyle name="Note 12 5 4 2 3 2" xfId="17837"/>
    <cellStyle name="Note 12 5 4 2 3 2 2" xfId="42037"/>
    <cellStyle name="Note 12 5 4 2 3 3" xfId="29937"/>
    <cellStyle name="Note 12 5 4 2 4" xfId="9237"/>
    <cellStyle name="Note 12 5 4 2 4 2" xfId="21271"/>
    <cellStyle name="Note 12 5 4 2 4 2 2" xfId="45471"/>
    <cellStyle name="Note 12 5 4 2 4 3" xfId="33438"/>
    <cellStyle name="Note 12 5 4 2 5" xfId="11313"/>
    <cellStyle name="Note 12 5 4 2 5 2" xfId="23256"/>
    <cellStyle name="Note 12 5 4 2 5 2 2" xfId="47456"/>
    <cellStyle name="Note 12 5 4 2 5 3" xfId="35514"/>
    <cellStyle name="Note 12 5 4 2 6" xfId="13101"/>
    <cellStyle name="Note 12 5 4 2 6 2" xfId="24823"/>
    <cellStyle name="Note 12 5 4 2 6 2 2" xfId="49023"/>
    <cellStyle name="Note 12 5 4 2 6 3" xfId="37302"/>
    <cellStyle name="Note 12 5 4 2 7" xfId="14668"/>
    <cellStyle name="Note 12 5 4 2 7 2" xfId="38869"/>
    <cellStyle name="Note 12 5 4 2 8" xfId="26893"/>
    <cellStyle name="Note 12 5 4 3" xfId="2025"/>
    <cellStyle name="Note 12 5 4 3 2" xfId="4683"/>
    <cellStyle name="Note 12 5 4 3 2 2" xfId="16784"/>
    <cellStyle name="Note 12 5 4 3 2 2 2" xfId="40984"/>
    <cellStyle name="Note 12 5 4 3 2 3" xfId="28884"/>
    <cellStyle name="Note 12 5 4 3 3" xfId="5932"/>
    <cellStyle name="Note 12 5 4 3 3 2" xfId="18033"/>
    <cellStyle name="Note 12 5 4 3 3 2 2" xfId="42233"/>
    <cellStyle name="Note 12 5 4 3 3 3" xfId="30133"/>
    <cellStyle name="Note 12 5 4 3 4" xfId="8651"/>
    <cellStyle name="Note 12 5 4 3 4 2" xfId="20687"/>
    <cellStyle name="Note 12 5 4 3 4 2 2" xfId="44887"/>
    <cellStyle name="Note 12 5 4 3 4 3" xfId="32852"/>
    <cellStyle name="Note 12 5 4 3 5" xfId="10741"/>
    <cellStyle name="Note 12 5 4 3 5 2" xfId="22704"/>
    <cellStyle name="Note 12 5 4 3 5 2 2" xfId="46904"/>
    <cellStyle name="Note 12 5 4 3 5 3" xfId="34942"/>
    <cellStyle name="Note 12 5 4 3 6" xfId="12549"/>
    <cellStyle name="Note 12 5 4 3 6 2" xfId="24296"/>
    <cellStyle name="Note 12 5 4 3 6 2 2" xfId="48496"/>
    <cellStyle name="Note 12 5 4 3 6 3" xfId="36750"/>
    <cellStyle name="Note 12 5 4 3 7" xfId="14141"/>
    <cellStyle name="Note 12 5 4 3 7 2" xfId="38342"/>
    <cellStyle name="Note 12 5 4 3 8" xfId="26310"/>
    <cellStyle name="Note 12 5 4 4" xfId="3778"/>
    <cellStyle name="Note 12 5 4 4 2" xfId="15880"/>
    <cellStyle name="Note 12 5 4 4 2 2" xfId="40080"/>
    <cellStyle name="Note 12 5 4 4 3" xfId="27980"/>
    <cellStyle name="Note 12 5 4 5" xfId="4119"/>
    <cellStyle name="Note 12 5 4 5 2" xfId="16221"/>
    <cellStyle name="Note 12 5 4 5 2 2" xfId="40421"/>
    <cellStyle name="Note 12 5 4 5 3" xfId="28321"/>
    <cellStyle name="Note 12 5 4 6" xfId="7689"/>
    <cellStyle name="Note 12 5 4 6 2" xfId="19750"/>
    <cellStyle name="Note 12 5 4 6 2 2" xfId="43950"/>
    <cellStyle name="Note 12 5 4 6 3" xfId="31890"/>
    <cellStyle name="Note 12 5 4 7" xfId="9805"/>
    <cellStyle name="Note 12 5 4 7 2" xfId="21839"/>
    <cellStyle name="Note 12 5 4 7 2 2" xfId="46039"/>
    <cellStyle name="Note 12 5 4 7 3" xfId="34006"/>
    <cellStyle name="Note 12 5 4 8" xfId="11684"/>
    <cellStyle name="Note 12 5 4 8 2" xfId="23613"/>
    <cellStyle name="Note 12 5 4 8 2 2" xfId="47813"/>
    <cellStyle name="Note 12 5 4 8 3" xfId="35885"/>
    <cellStyle name="Note 12 5 4 9" xfId="13458"/>
    <cellStyle name="Note 12 5 4 9 2" xfId="37659"/>
    <cellStyle name="Note 12 5 5" xfId="1188"/>
    <cellStyle name="Note 12 5 5 2" xfId="3913"/>
    <cellStyle name="Note 12 5 5 2 2" xfId="16015"/>
    <cellStyle name="Note 12 5 5 2 2 2" xfId="40215"/>
    <cellStyle name="Note 12 5 5 2 3" xfId="28115"/>
    <cellStyle name="Note 12 5 5 3" xfId="6065"/>
    <cellStyle name="Note 12 5 5 3 2" xfId="18166"/>
    <cellStyle name="Note 12 5 5 3 2 2" xfId="42366"/>
    <cellStyle name="Note 12 5 5 3 3" xfId="30266"/>
    <cellStyle name="Note 12 5 5 4" xfId="7824"/>
    <cellStyle name="Note 12 5 5 4 2" xfId="19885"/>
    <cellStyle name="Note 12 5 5 4 2 2" xfId="44085"/>
    <cellStyle name="Note 12 5 5 4 3" xfId="32025"/>
    <cellStyle name="Note 12 5 5 5" xfId="9940"/>
    <cellStyle name="Note 12 5 5 5 2" xfId="21974"/>
    <cellStyle name="Note 12 5 5 5 2 2" xfId="46174"/>
    <cellStyle name="Note 12 5 5 5 3" xfId="34141"/>
    <cellStyle name="Note 12 5 5 6" xfId="11819"/>
    <cellStyle name="Note 12 5 5 6 2" xfId="23748"/>
    <cellStyle name="Note 12 5 5 6 2 2" xfId="47948"/>
    <cellStyle name="Note 12 5 5 6 3" xfId="36020"/>
    <cellStyle name="Note 12 5 5 7" xfId="13593"/>
    <cellStyle name="Note 12 5 5 7 2" xfId="37794"/>
    <cellStyle name="Note 12 5 5 8" xfId="25706"/>
    <cellStyle name="Note 12 5 6" xfId="3265"/>
    <cellStyle name="Note 12 5 6 2" xfId="15367"/>
    <cellStyle name="Note 12 5 6 2 2" xfId="39567"/>
    <cellStyle name="Note 12 5 6 3" xfId="27467"/>
    <cellStyle name="Note 12 5 7" xfId="6108"/>
    <cellStyle name="Note 12 5 7 2" xfId="18209"/>
    <cellStyle name="Note 12 5 7 2 2" xfId="42409"/>
    <cellStyle name="Note 12 5 7 3" xfId="30309"/>
    <cellStyle name="Note 12 5 8" xfId="7165"/>
    <cellStyle name="Note 12 5 8 2" xfId="19226"/>
    <cellStyle name="Note 12 5 8 2 2" xfId="43426"/>
    <cellStyle name="Note 12 5 8 3" xfId="31366"/>
    <cellStyle name="Note 12 5 9" xfId="7947"/>
    <cellStyle name="Note 12 5 9 2" xfId="20008"/>
    <cellStyle name="Note 12 5 9 2 2" xfId="44208"/>
    <cellStyle name="Note 12 5 9 3" xfId="32148"/>
    <cellStyle name="Note 12 6" xfId="667"/>
    <cellStyle name="Note 12 6 10" xfId="25185"/>
    <cellStyle name="Note 12 6 2" xfId="2237"/>
    <cellStyle name="Note 12 6 2 2" xfId="4889"/>
    <cellStyle name="Note 12 6 2 2 2" xfId="16990"/>
    <cellStyle name="Note 12 6 2 2 2 2" xfId="41190"/>
    <cellStyle name="Note 12 6 2 2 3" xfId="29090"/>
    <cellStyle name="Note 12 6 2 3" xfId="6448"/>
    <cellStyle name="Note 12 6 2 3 2" xfId="18549"/>
    <cellStyle name="Note 12 6 2 3 2 2" xfId="42749"/>
    <cellStyle name="Note 12 6 2 3 3" xfId="30649"/>
    <cellStyle name="Note 12 6 2 4" xfId="8863"/>
    <cellStyle name="Note 12 6 2 4 2" xfId="20897"/>
    <cellStyle name="Note 12 6 2 4 2 2" xfId="45097"/>
    <cellStyle name="Note 12 6 2 4 3" xfId="33064"/>
    <cellStyle name="Note 12 6 2 5" xfId="10939"/>
    <cellStyle name="Note 12 6 2 5 2" xfId="22882"/>
    <cellStyle name="Note 12 6 2 5 2 2" xfId="47082"/>
    <cellStyle name="Note 12 6 2 5 3" xfId="35140"/>
    <cellStyle name="Note 12 6 2 6" xfId="12727"/>
    <cellStyle name="Note 12 6 2 6 2" xfId="24449"/>
    <cellStyle name="Note 12 6 2 6 2 2" xfId="48649"/>
    <cellStyle name="Note 12 6 2 6 3" xfId="36928"/>
    <cellStyle name="Note 12 6 2 7" xfId="14294"/>
    <cellStyle name="Note 12 6 2 7 2" xfId="38495"/>
    <cellStyle name="Note 12 6 2 8" xfId="26519"/>
    <cellStyle name="Note 12 6 3" xfId="1651"/>
    <cellStyle name="Note 12 6 3 2" xfId="4313"/>
    <cellStyle name="Note 12 6 3 2 2" xfId="16414"/>
    <cellStyle name="Note 12 6 3 2 2 2" xfId="40614"/>
    <cellStyle name="Note 12 6 3 2 3" xfId="28514"/>
    <cellStyle name="Note 12 6 3 3" xfId="3188"/>
    <cellStyle name="Note 12 6 3 3 2" xfId="15290"/>
    <cellStyle name="Note 12 6 3 3 2 2" xfId="39490"/>
    <cellStyle name="Note 12 6 3 3 3" xfId="27390"/>
    <cellStyle name="Note 12 6 3 4" xfId="8277"/>
    <cellStyle name="Note 12 6 3 4 2" xfId="20313"/>
    <cellStyle name="Note 12 6 3 4 2 2" xfId="44513"/>
    <cellStyle name="Note 12 6 3 4 3" xfId="32478"/>
    <cellStyle name="Note 12 6 3 5" xfId="10367"/>
    <cellStyle name="Note 12 6 3 5 2" xfId="22330"/>
    <cellStyle name="Note 12 6 3 5 2 2" xfId="46530"/>
    <cellStyle name="Note 12 6 3 5 3" xfId="34568"/>
    <cellStyle name="Note 12 6 3 6" xfId="12175"/>
    <cellStyle name="Note 12 6 3 6 2" xfId="23922"/>
    <cellStyle name="Note 12 6 3 6 2 2" xfId="48122"/>
    <cellStyle name="Note 12 6 3 6 3" xfId="36376"/>
    <cellStyle name="Note 12 6 3 7" xfId="13767"/>
    <cellStyle name="Note 12 6 3 7 2" xfId="37968"/>
    <cellStyle name="Note 12 6 3 8" xfId="25936"/>
    <cellStyle name="Note 12 6 4" xfId="3400"/>
    <cellStyle name="Note 12 6 4 2" xfId="15502"/>
    <cellStyle name="Note 12 6 4 2 2" xfId="39702"/>
    <cellStyle name="Note 12 6 4 3" xfId="27602"/>
    <cellStyle name="Note 12 6 5" xfId="6723"/>
    <cellStyle name="Note 12 6 5 2" xfId="18824"/>
    <cellStyle name="Note 12 6 5 2 2" xfId="43024"/>
    <cellStyle name="Note 12 6 5 3" xfId="30924"/>
    <cellStyle name="Note 12 6 6" xfId="7303"/>
    <cellStyle name="Note 12 6 6 2" xfId="19364"/>
    <cellStyle name="Note 12 6 6 2 2" xfId="43564"/>
    <cellStyle name="Note 12 6 6 3" xfId="31504"/>
    <cellStyle name="Note 12 6 7" xfId="9419"/>
    <cellStyle name="Note 12 6 7 2" xfId="21453"/>
    <cellStyle name="Note 12 6 7 2 2" xfId="45653"/>
    <cellStyle name="Note 12 6 7 3" xfId="33620"/>
    <cellStyle name="Note 12 6 8" xfId="10074"/>
    <cellStyle name="Note 12 6 8 2" xfId="22108"/>
    <cellStyle name="Note 12 6 8 2 2" xfId="46308"/>
    <cellStyle name="Note 12 6 8 3" xfId="34275"/>
    <cellStyle name="Note 12 6 9" xfId="11953"/>
    <cellStyle name="Note 12 6 9 2" xfId="36154"/>
    <cellStyle name="Note 12 7" xfId="950"/>
    <cellStyle name="Note 12 7 10" xfId="25468"/>
    <cellStyle name="Note 12 7 2" xfId="2512"/>
    <cellStyle name="Note 12 7 2 2" xfId="5161"/>
    <cellStyle name="Note 12 7 2 2 2" xfId="17262"/>
    <cellStyle name="Note 12 7 2 2 2 2" xfId="41462"/>
    <cellStyle name="Note 12 7 2 2 3" xfId="29362"/>
    <cellStyle name="Note 12 7 2 3" xfId="5659"/>
    <cellStyle name="Note 12 7 2 3 2" xfId="17760"/>
    <cellStyle name="Note 12 7 2 3 2 2" xfId="41960"/>
    <cellStyle name="Note 12 7 2 3 3" xfId="29860"/>
    <cellStyle name="Note 12 7 2 4" xfId="9138"/>
    <cellStyle name="Note 12 7 2 4 2" xfId="21172"/>
    <cellStyle name="Note 12 7 2 4 2 2" xfId="45372"/>
    <cellStyle name="Note 12 7 2 4 3" xfId="33339"/>
    <cellStyle name="Note 12 7 2 5" xfId="11214"/>
    <cellStyle name="Note 12 7 2 5 2" xfId="23157"/>
    <cellStyle name="Note 12 7 2 5 2 2" xfId="47357"/>
    <cellStyle name="Note 12 7 2 5 3" xfId="35415"/>
    <cellStyle name="Note 12 7 2 6" xfId="13002"/>
    <cellStyle name="Note 12 7 2 6 2" xfId="24724"/>
    <cellStyle name="Note 12 7 2 6 2 2" xfId="48924"/>
    <cellStyle name="Note 12 7 2 6 3" xfId="37203"/>
    <cellStyle name="Note 12 7 2 7" xfId="14569"/>
    <cellStyle name="Note 12 7 2 7 2" xfId="38770"/>
    <cellStyle name="Note 12 7 2 8" xfId="26794"/>
    <cellStyle name="Note 12 7 3" xfId="1926"/>
    <cellStyle name="Note 12 7 3 2" xfId="4585"/>
    <cellStyle name="Note 12 7 3 2 2" xfId="16686"/>
    <cellStyle name="Note 12 7 3 2 2 2" xfId="40886"/>
    <cellStyle name="Note 12 7 3 2 3" xfId="28786"/>
    <cellStyle name="Note 12 7 3 3" xfId="4328"/>
    <cellStyle name="Note 12 7 3 3 2" xfId="16429"/>
    <cellStyle name="Note 12 7 3 3 2 2" xfId="40629"/>
    <cellStyle name="Note 12 7 3 3 3" xfId="28529"/>
    <cellStyle name="Note 12 7 3 4" xfId="8552"/>
    <cellStyle name="Note 12 7 3 4 2" xfId="20588"/>
    <cellStyle name="Note 12 7 3 4 2 2" xfId="44788"/>
    <cellStyle name="Note 12 7 3 4 3" xfId="32753"/>
    <cellStyle name="Note 12 7 3 5" xfId="10642"/>
    <cellStyle name="Note 12 7 3 5 2" xfId="22605"/>
    <cellStyle name="Note 12 7 3 5 2 2" xfId="46805"/>
    <cellStyle name="Note 12 7 3 5 3" xfId="34843"/>
    <cellStyle name="Note 12 7 3 6" xfId="12450"/>
    <cellStyle name="Note 12 7 3 6 2" xfId="24197"/>
    <cellStyle name="Note 12 7 3 6 2 2" xfId="48397"/>
    <cellStyle name="Note 12 7 3 6 3" xfId="36651"/>
    <cellStyle name="Note 12 7 3 7" xfId="14042"/>
    <cellStyle name="Note 12 7 3 7 2" xfId="38243"/>
    <cellStyle name="Note 12 7 3 8" xfId="26211"/>
    <cellStyle name="Note 12 7 4" xfId="3677"/>
    <cellStyle name="Note 12 7 4 2" xfId="15779"/>
    <cellStyle name="Note 12 7 4 2 2" xfId="39979"/>
    <cellStyle name="Note 12 7 4 3" xfId="27879"/>
    <cellStyle name="Note 12 7 5" xfId="2988"/>
    <cellStyle name="Note 12 7 5 2" xfId="15091"/>
    <cellStyle name="Note 12 7 5 2 2" xfId="39291"/>
    <cellStyle name="Note 12 7 5 3" xfId="27191"/>
    <cellStyle name="Note 12 7 6" xfId="7586"/>
    <cellStyle name="Note 12 7 6 2" xfId="19647"/>
    <cellStyle name="Note 12 7 6 2 2" xfId="43847"/>
    <cellStyle name="Note 12 7 6 3" xfId="31787"/>
    <cellStyle name="Note 12 7 7" xfId="9702"/>
    <cellStyle name="Note 12 7 7 2" xfId="21736"/>
    <cellStyle name="Note 12 7 7 2 2" xfId="45936"/>
    <cellStyle name="Note 12 7 7 3" xfId="33903"/>
    <cellStyle name="Note 12 7 8" xfId="11581"/>
    <cellStyle name="Note 12 7 8 2" xfId="23510"/>
    <cellStyle name="Note 12 7 8 2 2" xfId="47710"/>
    <cellStyle name="Note 12 7 8 3" xfId="35782"/>
    <cellStyle name="Note 12 7 9" xfId="13355"/>
    <cellStyle name="Note 12 7 9 2" xfId="37556"/>
    <cellStyle name="Note 12 8" xfId="1395"/>
    <cellStyle name="Note 12 8 2" xfId="4090"/>
    <cellStyle name="Note 12 8 2 2" xfId="16192"/>
    <cellStyle name="Note 12 8 2 2 2" xfId="40392"/>
    <cellStyle name="Note 12 8 2 3" xfId="28292"/>
    <cellStyle name="Note 12 8 3" xfId="3105"/>
    <cellStyle name="Note 12 8 3 2" xfId="15207"/>
    <cellStyle name="Note 12 8 3 2 2" xfId="39407"/>
    <cellStyle name="Note 12 8 3 3" xfId="27307"/>
    <cellStyle name="Note 12 8 4" xfId="8026"/>
    <cellStyle name="Note 12 8 4 2" xfId="20077"/>
    <cellStyle name="Note 12 8 4 2 2" xfId="44277"/>
    <cellStyle name="Note 12 8 4 3" xfId="32227"/>
    <cellStyle name="Note 12 8 5" xfId="10135"/>
    <cellStyle name="Note 12 8 5 2" xfId="22150"/>
    <cellStyle name="Note 12 8 5 2 2" xfId="46350"/>
    <cellStyle name="Note 12 8 5 3" xfId="34336"/>
    <cellStyle name="Note 12 8 6" xfId="11995"/>
    <cellStyle name="Note 12 8 6 2" xfId="23849"/>
    <cellStyle name="Note 12 8 6 2 2" xfId="48049"/>
    <cellStyle name="Note 12 8 6 3" xfId="36196"/>
    <cellStyle name="Note 12 8 7" xfId="13694"/>
    <cellStyle name="Note 12 8 7 2" xfId="37895"/>
    <cellStyle name="Note 12 8 8" xfId="25814"/>
    <cellStyle name="Note 12 9" xfId="1532"/>
    <cellStyle name="Note 12 9 2" xfId="4199"/>
    <cellStyle name="Note 12 9 2 2" xfId="16301"/>
    <cellStyle name="Note 12 9 2 2 2" xfId="40501"/>
    <cellStyle name="Note 12 9 2 3" xfId="28401"/>
    <cellStyle name="Note 12 9 3" xfId="6594"/>
    <cellStyle name="Note 12 9 3 2" xfId="18695"/>
    <cellStyle name="Note 12 9 3 2 2" xfId="42895"/>
    <cellStyle name="Note 12 9 3 3" xfId="30795"/>
    <cellStyle name="Note 12 9 4" xfId="8158"/>
    <cellStyle name="Note 12 9 4 2" xfId="20197"/>
    <cellStyle name="Note 12 9 4 2 2" xfId="44397"/>
    <cellStyle name="Note 12 9 4 3" xfId="32359"/>
    <cellStyle name="Note 12 9 5" xfId="10255"/>
    <cellStyle name="Note 12 9 5 2" xfId="22244"/>
    <cellStyle name="Note 12 9 5 2 2" xfId="46444"/>
    <cellStyle name="Note 12 9 5 3" xfId="34456"/>
    <cellStyle name="Note 12 9 6" xfId="12089"/>
    <cellStyle name="Note 12 9 6 2" xfId="23865"/>
    <cellStyle name="Note 12 9 6 2 2" xfId="48065"/>
    <cellStyle name="Note 12 9 6 3" xfId="36290"/>
    <cellStyle name="Note 12 9 7" xfId="13710"/>
    <cellStyle name="Note 12 9 7 2" xfId="37911"/>
    <cellStyle name="Note 12 9 8" xfId="25843"/>
    <cellStyle name="Note 13" xfId="255"/>
    <cellStyle name="Note 13 10" xfId="3024"/>
    <cellStyle name="Note 13 10 2" xfId="15127"/>
    <cellStyle name="Note 13 10 2 2" xfId="39327"/>
    <cellStyle name="Note 13 10 3" xfId="27227"/>
    <cellStyle name="Note 13 11" xfId="3056"/>
    <cellStyle name="Note 13 11 2" xfId="15158"/>
    <cellStyle name="Note 13 11 2 2" xfId="39358"/>
    <cellStyle name="Note 13 11 3" xfId="27258"/>
    <cellStyle name="Note 13 12" xfId="6887"/>
    <cellStyle name="Note 13 12 2" xfId="18987"/>
    <cellStyle name="Note 13 12 2 2" xfId="43187"/>
    <cellStyle name="Note 13 12 3" xfId="31088"/>
    <cellStyle name="Note 13 13" xfId="6895"/>
    <cellStyle name="Note 13 13 2" xfId="18994"/>
    <cellStyle name="Note 13 13 2 2" xfId="43194"/>
    <cellStyle name="Note 13 13 3" xfId="31096"/>
    <cellStyle name="Note 13 14" xfId="10252"/>
    <cellStyle name="Note 13 14 2" xfId="22241"/>
    <cellStyle name="Note 13 14 2 2" xfId="46441"/>
    <cellStyle name="Note 13 14 3" xfId="34453"/>
    <cellStyle name="Note 13 15" xfId="12086"/>
    <cellStyle name="Note 13 15 2" xfId="36287"/>
    <cellStyle name="Note 13 16" xfId="24931"/>
    <cellStyle name="Note 13 2" xfId="460"/>
    <cellStyle name="Note 13 2 10" xfId="8088"/>
    <cellStyle name="Note 13 2 10 2" xfId="20137"/>
    <cellStyle name="Note 13 2 10 2 2" xfId="44337"/>
    <cellStyle name="Note 13 2 10 3" xfId="32289"/>
    <cellStyle name="Note 13 2 11" xfId="7085"/>
    <cellStyle name="Note 13 2 11 2" xfId="19148"/>
    <cellStyle name="Note 13 2 11 2 2" xfId="43348"/>
    <cellStyle name="Note 13 2 11 3" xfId="31286"/>
    <cellStyle name="Note 13 2 12" xfId="10317"/>
    <cellStyle name="Note 13 2 12 2" xfId="34518"/>
    <cellStyle name="Note 13 2 13" xfId="24981"/>
    <cellStyle name="Note 13 2 2" xfId="562"/>
    <cellStyle name="Note 13 2 2 10" xfId="11444"/>
    <cellStyle name="Note 13 2 2 10 2" xfId="23377"/>
    <cellStyle name="Note 13 2 2 10 2 2" xfId="47577"/>
    <cellStyle name="Note 13 2 2 10 3" xfId="35645"/>
    <cellStyle name="Note 13 2 2 11" xfId="13222"/>
    <cellStyle name="Note 13 2 2 11 2" xfId="37423"/>
    <cellStyle name="Note 13 2 2 12" xfId="25080"/>
    <cellStyle name="Note 13 2 2 2" xfId="767"/>
    <cellStyle name="Note 13 2 2 2 10" xfId="25285"/>
    <cellStyle name="Note 13 2 2 2 2" xfId="2337"/>
    <cellStyle name="Note 13 2 2 2 2 2" xfId="4987"/>
    <cellStyle name="Note 13 2 2 2 2 2 2" xfId="17088"/>
    <cellStyle name="Note 13 2 2 2 2 2 2 2" xfId="41288"/>
    <cellStyle name="Note 13 2 2 2 2 2 3" xfId="29188"/>
    <cellStyle name="Note 13 2 2 2 2 3" xfId="6812"/>
    <cellStyle name="Note 13 2 2 2 2 3 2" xfId="18913"/>
    <cellStyle name="Note 13 2 2 2 2 3 2 2" xfId="43113"/>
    <cellStyle name="Note 13 2 2 2 2 3 3" xfId="31013"/>
    <cellStyle name="Note 13 2 2 2 2 4" xfId="8963"/>
    <cellStyle name="Note 13 2 2 2 2 4 2" xfId="20997"/>
    <cellStyle name="Note 13 2 2 2 2 4 2 2" xfId="45197"/>
    <cellStyle name="Note 13 2 2 2 2 4 3" xfId="33164"/>
    <cellStyle name="Note 13 2 2 2 2 5" xfId="11039"/>
    <cellStyle name="Note 13 2 2 2 2 5 2" xfId="22982"/>
    <cellStyle name="Note 13 2 2 2 2 5 2 2" xfId="47182"/>
    <cellStyle name="Note 13 2 2 2 2 5 3" xfId="35240"/>
    <cellStyle name="Note 13 2 2 2 2 6" xfId="12827"/>
    <cellStyle name="Note 13 2 2 2 2 6 2" xfId="24549"/>
    <cellStyle name="Note 13 2 2 2 2 6 2 2" xfId="48749"/>
    <cellStyle name="Note 13 2 2 2 2 6 3" xfId="37028"/>
    <cellStyle name="Note 13 2 2 2 2 7" xfId="14394"/>
    <cellStyle name="Note 13 2 2 2 2 7 2" xfId="38595"/>
    <cellStyle name="Note 13 2 2 2 2 8" xfId="26619"/>
    <cellStyle name="Note 13 2 2 2 3" xfId="1751"/>
    <cellStyle name="Note 13 2 2 2 3 2" xfId="4412"/>
    <cellStyle name="Note 13 2 2 2 3 2 2" xfId="16513"/>
    <cellStyle name="Note 13 2 2 2 3 2 2 2" xfId="40713"/>
    <cellStyle name="Note 13 2 2 2 3 2 3" xfId="28613"/>
    <cellStyle name="Note 13 2 2 2 3 3" xfId="5569"/>
    <cellStyle name="Note 13 2 2 2 3 3 2" xfId="17670"/>
    <cellStyle name="Note 13 2 2 2 3 3 2 2" xfId="41870"/>
    <cellStyle name="Note 13 2 2 2 3 3 3" xfId="29770"/>
    <cellStyle name="Note 13 2 2 2 3 4" xfId="8377"/>
    <cellStyle name="Note 13 2 2 2 3 4 2" xfId="20413"/>
    <cellStyle name="Note 13 2 2 2 3 4 2 2" xfId="44613"/>
    <cellStyle name="Note 13 2 2 2 3 4 3" xfId="32578"/>
    <cellStyle name="Note 13 2 2 2 3 5" xfId="10467"/>
    <cellStyle name="Note 13 2 2 2 3 5 2" xfId="22430"/>
    <cellStyle name="Note 13 2 2 2 3 5 2 2" xfId="46630"/>
    <cellStyle name="Note 13 2 2 2 3 5 3" xfId="34668"/>
    <cellStyle name="Note 13 2 2 2 3 6" xfId="12275"/>
    <cellStyle name="Note 13 2 2 2 3 6 2" xfId="24022"/>
    <cellStyle name="Note 13 2 2 2 3 6 2 2" xfId="48222"/>
    <cellStyle name="Note 13 2 2 2 3 6 3" xfId="36476"/>
    <cellStyle name="Note 13 2 2 2 3 7" xfId="13867"/>
    <cellStyle name="Note 13 2 2 2 3 7 2" xfId="38068"/>
    <cellStyle name="Note 13 2 2 2 3 8" xfId="26036"/>
    <cellStyle name="Note 13 2 2 2 4" xfId="3498"/>
    <cellStyle name="Note 13 2 2 2 4 2" xfId="15600"/>
    <cellStyle name="Note 13 2 2 2 4 2 2" xfId="39800"/>
    <cellStyle name="Note 13 2 2 2 4 3" xfId="27700"/>
    <cellStyle name="Note 13 2 2 2 5" xfId="6626"/>
    <cellStyle name="Note 13 2 2 2 5 2" xfId="18727"/>
    <cellStyle name="Note 13 2 2 2 5 2 2" xfId="42927"/>
    <cellStyle name="Note 13 2 2 2 5 3" xfId="30827"/>
    <cellStyle name="Note 13 2 2 2 6" xfId="7403"/>
    <cellStyle name="Note 13 2 2 2 6 2" xfId="19464"/>
    <cellStyle name="Note 13 2 2 2 6 2 2" xfId="43664"/>
    <cellStyle name="Note 13 2 2 2 6 3" xfId="31604"/>
    <cellStyle name="Note 13 2 2 2 7" xfId="9519"/>
    <cellStyle name="Note 13 2 2 2 7 2" xfId="21553"/>
    <cellStyle name="Note 13 2 2 2 7 2 2" xfId="45753"/>
    <cellStyle name="Note 13 2 2 2 7 3" xfId="33720"/>
    <cellStyle name="Note 13 2 2 2 8" xfId="10049"/>
    <cellStyle name="Note 13 2 2 2 8 2" xfId="22083"/>
    <cellStyle name="Note 13 2 2 2 8 2 2" xfId="46283"/>
    <cellStyle name="Note 13 2 2 2 8 3" xfId="34250"/>
    <cellStyle name="Note 13 2 2 2 9" xfId="11928"/>
    <cellStyle name="Note 13 2 2 2 9 2" xfId="36129"/>
    <cellStyle name="Note 13 2 2 3" xfId="863"/>
    <cellStyle name="Note 13 2 2 3 10" xfId="25381"/>
    <cellStyle name="Note 13 2 2 3 2" xfId="2433"/>
    <cellStyle name="Note 13 2 2 3 2 2" xfId="5083"/>
    <cellStyle name="Note 13 2 2 3 2 2 2" xfId="17184"/>
    <cellStyle name="Note 13 2 2 3 2 2 2 2" xfId="41384"/>
    <cellStyle name="Note 13 2 2 3 2 2 3" xfId="29284"/>
    <cellStyle name="Note 13 2 2 3 2 3" xfId="3557"/>
    <cellStyle name="Note 13 2 2 3 2 3 2" xfId="15659"/>
    <cellStyle name="Note 13 2 2 3 2 3 2 2" xfId="39859"/>
    <cellStyle name="Note 13 2 2 3 2 3 3" xfId="27759"/>
    <cellStyle name="Note 13 2 2 3 2 4" xfId="9059"/>
    <cellStyle name="Note 13 2 2 3 2 4 2" xfId="21093"/>
    <cellStyle name="Note 13 2 2 3 2 4 2 2" xfId="45293"/>
    <cellStyle name="Note 13 2 2 3 2 4 3" xfId="33260"/>
    <cellStyle name="Note 13 2 2 3 2 5" xfId="11135"/>
    <cellStyle name="Note 13 2 2 3 2 5 2" xfId="23078"/>
    <cellStyle name="Note 13 2 2 3 2 5 2 2" xfId="47278"/>
    <cellStyle name="Note 13 2 2 3 2 5 3" xfId="35336"/>
    <cellStyle name="Note 13 2 2 3 2 6" xfId="12923"/>
    <cellStyle name="Note 13 2 2 3 2 6 2" xfId="24645"/>
    <cellStyle name="Note 13 2 2 3 2 6 2 2" xfId="48845"/>
    <cellStyle name="Note 13 2 2 3 2 6 3" xfId="37124"/>
    <cellStyle name="Note 13 2 2 3 2 7" xfId="14490"/>
    <cellStyle name="Note 13 2 2 3 2 7 2" xfId="38691"/>
    <cellStyle name="Note 13 2 2 3 2 8" xfId="26715"/>
    <cellStyle name="Note 13 2 2 3 3" xfId="1847"/>
    <cellStyle name="Note 13 2 2 3 3 2" xfId="4507"/>
    <cellStyle name="Note 13 2 2 3 3 2 2" xfId="16608"/>
    <cellStyle name="Note 13 2 2 3 3 2 2 2" xfId="40808"/>
    <cellStyle name="Note 13 2 2 3 3 2 3" xfId="28708"/>
    <cellStyle name="Note 13 2 2 3 3 3" xfId="6335"/>
    <cellStyle name="Note 13 2 2 3 3 3 2" xfId="18436"/>
    <cellStyle name="Note 13 2 2 3 3 3 2 2" xfId="42636"/>
    <cellStyle name="Note 13 2 2 3 3 3 3" xfId="30536"/>
    <cellStyle name="Note 13 2 2 3 3 4" xfId="8473"/>
    <cellStyle name="Note 13 2 2 3 3 4 2" xfId="20509"/>
    <cellStyle name="Note 13 2 2 3 3 4 2 2" xfId="44709"/>
    <cellStyle name="Note 13 2 2 3 3 4 3" xfId="32674"/>
    <cellStyle name="Note 13 2 2 3 3 5" xfId="10563"/>
    <cellStyle name="Note 13 2 2 3 3 5 2" xfId="22526"/>
    <cellStyle name="Note 13 2 2 3 3 5 2 2" xfId="46726"/>
    <cellStyle name="Note 13 2 2 3 3 5 3" xfId="34764"/>
    <cellStyle name="Note 13 2 2 3 3 6" xfId="12371"/>
    <cellStyle name="Note 13 2 2 3 3 6 2" xfId="24118"/>
    <cellStyle name="Note 13 2 2 3 3 6 2 2" xfId="48318"/>
    <cellStyle name="Note 13 2 2 3 3 6 3" xfId="36572"/>
    <cellStyle name="Note 13 2 2 3 3 7" xfId="13963"/>
    <cellStyle name="Note 13 2 2 3 3 7 2" xfId="38164"/>
    <cellStyle name="Note 13 2 2 3 3 8" xfId="26132"/>
    <cellStyle name="Note 13 2 2 3 4" xfId="3593"/>
    <cellStyle name="Note 13 2 2 3 4 2" xfId="15695"/>
    <cellStyle name="Note 13 2 2 3 4 2 2" xfId="39895"/>
    <cellStyle name="Note 13 2 2 3 4 3" xfId="27795"/>
    <cellStyle name="Note 13 2 2 3 5" xfId="6545"/>
    <cellStyle name="Note 13 2 2 3 5 2" xfId="18646"/>
    <cellStyle name="Note 13 2 2 3 5 2 2" xfId="42846"/>
    <cellStyle name="Note 13 2 2 3 5 3" xfId="30746"/>
    <cellStyle name="Note 13 2 2 3 6" xfId="7499"/>
    <cellStyle name="Note 13 2 2 3 6 2" xfId="19560"/>
    <cellStyle name="Note 13 2 2 3 6 2 2" xfId="43760"/>
    <cellStyle name="Note 13 2 2 3 6 3" xfId="31700"/>
    <cellStyle name="Note 13 2 2 3 7" xfId="9615"/>
    <cellStyle name="Note 13 2 2 3 7 2" xfId="21649"/>
    <cellStyle name="Note 13 2 2 3 7 2 2" xfId="45849"/>
    <cellStyle name="Note 13 2 2 3 7 3" xfId="33816"/>
    <cellStyle name="Note 13 2 2 3 8" xfId="11494"/>
    <cellStyle name="Note 13 2 2 3 8 2" xfId="23423"/>
    <cellStyle name="Note 13 2 2 3 8 2 2" xfId="47623"/>
    <cellStyle name="Note 13 2 2 3 8 3" xfId="35695"/>
    <cellStyle name="Note 13 2 2 3 9" xfId="13268"/>
    <cellStyle name="Note 13 2 2 3 9 2" xfId="37469"/>
    <cellStyle name="Note 13 2 2 4" xfId="1086"/>
    <cellStyle name="Note 13 2 2 4 10" xfId="25604"/>
    <cellStyle name="Note 13 2 2 4 2" xfId="2644"/>
    <cellStyle name="Note 13 2 2 4 2 2" xfId="5290"/>
    <cellStyle name="Note 13 2 2 4 2 2 2" xfId="17391"/>
    <cellStyle name="Note 13 2 2 4 2 2 2 2" xfId="41591"/>
    <cellStyle name="Note 13 2 2 4 2 2 3" xfId="29491"/>
    <cellStyle name="Note 13 2 2 4 2 3" xfId="3327"/>
    <cellStyle name="Note 13 2 2 4 2 3 2" xfId="15429"/>
    <cellStyle name="Note 13 2 2 4 2 3 2 2" xfId="39629"/>
    <cellStyle name="Note 13 2 2 4 2 3 3" xfId="27529"/>
    <cellStyle name="Note 13 2 2 4 2 4" xfId="9270"/>
    <cellStyle name="Note 13 2 2 4 2 4 2" xfId="21304"/>
    <cellStyle name="Note 13 2 2 4 2 4 2 2" xfId="45504"/>
    <cellStyle name="Note 13 2 2 4 2 4 3" xfId="33471"/>
    <cellStyle name="Note 13 2 2 4 2 5" xfId="11346"/>
    <cellStyle name="Note 13 2 2 4 2 5 2" xfId="23289"/>
    <cellStyle name="Note 13 2 2 4 2 5 2 2" xfId="47489"/>
    <cellStyle name="Note 13 2 2 4 2 5 3" xfId="35547"/>
    <cellStyle name="Note 13 2 2 4 2 6" xfId="13134"/>
    <cellStyle name="Note 13 2 2 4 2 6 2" xfId="24856"/>
    <cellStyle name="Note 13 2 2 4 2 6 2 2" xfId="49056"/>
    <cellStyle name="Note 13 2 2 4 2 6 3" xfId="37335"/>
    <cellStyle name="Note 13 2 2 4 2 7" xfId="14701"/>
    <cellStyle name="Note 13 2 2 4 2 7 2" xfId="38902"/>
    <cellStyle name="Note 13 2 2 4 2 8" xfId="26926"/>
    <cellStyle name="Note 13 2 2 4 3" xfId="2058"/>
    <cellStyle name="Note 13 2 2 4 3 2" xfId="4716"/>
    <cellStyle name="Note 13 2 2 4 3 2 2" xfId="16817"/>
    <cellStyle name="Note 13 2 2 4 3 2 2 2" xfId="41017"/>
    <cellStyle name="Note 13 2 2 4 3 2 3" xfId="28917"/>
    <cellStyle name="Note 13 2 2 4 3 3" xfId="6060"/>
    <cellStyle name="Note 13 2 2 4 3 3 2" xfId="18161"/>
    <cellStyle name="Note 13 2 2 4 3 3 2 2" xfId="42361"/>
    <cellStyle name="Note 13 2 2 4 3 3 3" xfId="30261"/>
    <cellStyle name="Note 13 2 2 4 3 4" xfId="8684"/>
    <cellStyle name="Note 13 2 2 4 3 4 2" xfId="20720"/>
    <cellStyle name="Note 13 2 2 4 3 4 2 2" xfId="44920"/>
    <cellStyle name="Note 13 2 2 4 3 4 3" xfId="32885"/>
    <cellStyle name="Note 13 2 2 4 3 5" xfId="10774"/>
    <cellStyle name="Note 13 2 2 4 3 5 2" xfId="22737"/>
    <cellStyle name="Note 13 2 2 4 3 5 2 2" xfId="46937"/>
    <cellStyle name="Note 13 2 2 4 3 5 3" xfId="34975"/>
    <cellStyle name="Note 13 2 2 4 3 6" xfId="12582"/>
    <cellStyle name="Note 13 2 2 4 3 6 2" xfId="24329"/>
    <cellStyle name="Note 13 2 2 4 3 6 2 2" xfId="48529"/>
    <cellStyle name="Note 13 2 2 4 3 6 3" xfId="36783"/>
    <cellStyle name="Note 13 2 2 4 3 7" xfId="14174"/>
    <cellStyle name="Note 13 2 2 4 3 7 2" xfId="38375"/>
    <cellStyle name="Note 13 2 2 4 3 8" xfId="26343"/>
    <cellStyle name="Note 13 2 2 4 4" xfId="3811"/>
    <cellStyle name="Note 13 2 2 4 4 2" xfId="15913"/>
    <cellStyle name="Note 13 2 2 4 4 2 2" xfId="40113"/>
    <cellStyle name="Note 13 2 2 4 4 3" xfId="28013"/>
    <cellStyle name="Note 13 2 2 4 5" xfId="6217"/>
    <cellStyle name="Note 13 2 2 4 5 2" xfId="18318"/>
    <cellStyle name="Note 13 2 2 4 5 2 2" xfId="42518"/>
    <cellStyle name="Note 13 2 2 4 5 3" xfId="30418"/>
    <cellStyle name="Note 13 2 2 4 6" xfId="7722"/>
    <cellStyle name="Note 13 2 2 4 6 2" xfId="19783"/>
    <cellStyle name="Note 13 2 2 4 6 2 2" xfId="43983"/>
    <cellStyle name="Note 13 2 2 4 6 3" xfId="31923"/>
    <cellStyle name="Note 13 2 2 4 7" xfId="9838"/>
    <cellStyle name="Note 13 2 2 4 7 2" xfId="21872"/>
    <cellStyle name="Note 13 2 2 4 7 2 2" xfId="46072"/>
    <cellStyle name="Note 13 2 2 4 7 3" xfId="34039"/>
    <cellStyle name="Note 13 2 2 4 8" xfId="11717"/>
    <cellStyle name="Note 13 2 2 4 8 2" xfId="23646"/>
    <cellStyle name="Note 13 2 2 4 8 2 2" xfId="47846"/>
    <cellStyle name="Note 13 2 2 4 8 3" xfId="35918"/>
    <cellStyle name="Note 13 2 2 4 9" xfId="13491"/>
    <cellStyle name="Note 13 2 2 4 9 2" xfId="37692"/>
    <cellStyle name="Note 13 2 2 5" xfId="1219"/>
    <cellStyle name="Note 13 2 2 5 2" xfId="3944"/>
    <cellStyle name="Note 13 2 2 5 2 2" xfId="16046"/>
    <cellStyle name="Note 13 2 2 5 2 2 2" xfId="40246"/>
    <cellStyle name="Note 13 2 2 5 2 3" xfId="28146"/>
    <cellStyle name="Note 13 2 2 5 3" xfId="5600"/>
    <cellStyle name="Note 13 2 2 5 3 2" xfId="17701"/>
    <cellStyle name="Note 13 2 2 5 3 2 2" xfId="41901"/>
    <cellStyle name="Note 13 2 2 5 3 3" xfId="29801"/>
    <cellStyle name="Note 13 2 2 5 4" xfId="7855"/>
    <cellStyle name="Note 13 2 2 5 4 2" xfId="19916"/>
    <cellStyle name="Note 13 2 2 5 4 2 2" xfId="44116"/>
    <cellStyle name="Note 13 2 2 5 4 3" xfId="32056"/>
    <cellStyle name="Note 13 2 2 5 5" xfId="9971"/>
    <cellStyle name="Note 13 2 2 5 5 2" xfId="22005"/>
    <cellStyle name="Note 13 2 2 5 5 2 2" xfId="46205"/>
    <cellStyle name="Note 13 2 2 5 5 3" xfId="34172"/>
    <cellStyle name="Note 13 2 2 5 6" xfId="11850"/>
    <cellStyle name="Note 13 2 2 5 6 2" xfId="23779"/>
    <cellStyle name="Note 13 2 2 5 6 2 2" xfId="47979"/>
    <cellStyle name="Note 13 2 2 5 6 3" xfId="36051"/>
    <cellStyle name="Note 13 2 2 5 7" xfId="13624"/>
    <cellStyle name="Note 13 2 2 5 7 2" xfId="37825"/>
    <cellStyle name="Note 13 2 2 5 8" xfId="25737"/>
    <cellStyle name="Note 13 2 2 6" xfId="3297"/>
    <cellStyle name="Note 13 2 2 6 2" xfId="15399"/>
    <cellStyle name="Note 13 2 2 6 2 2" xfId="39599"/>
    <cellStyle name="Note 13 2 2 6 3" xfId="27499"/>
    <cellStyle name="Note 13 2 2 7" xfId="6396"/>
    <cellStyle name="Note 13 2 2 7 2" xfId="18497"/>
    <cellStyle name="Note 13 2 2 7 2 2" xfId="42697"/>
    <cellStyle name="Note 13 2 2 7 3" xfId="30597"/>
    <cellStyle name="Note 13 2 2 8" xfId="7198"/>
    <cellStyle name="Note 13 2 2 8 2" xfId="19259"/>
    <cellStyle name="Note 13 2 2 8 2 2" xfId="43459"/>
    <cellStyle name="Note 13 2 2 8 3" xfId="31399"/>
    <cellStyle name="Note 13 2 2 9" xfId="6982"/>
    <cellStyle name="Note 13 2 2 9 2" xfId="19065"/>
    <cellStyle name="Note 13 2 2 9 2 2" xfId="43265"/>
    <cellStyle name="Note 13 2 2 9 3" xfId="31183"/>
    <cellStyle name="Note 13 2 3" xfId="705"/>
    <cellStyle name="Note 13 2 3 10" xfId="25223"/>
    <cellStyle name="Note 13 2 3 2" xfId="2275"/>
    <cellStyle name="Note 13 2 3 2 2" xfId="4927"/>
    <cellStyle name="Note 13 2 3 2 2 2" xfId="17028"/>
    <cellStyle name="Note 13 2 3 2 2 2 2" xfId="41228"/>
    <cellStyle name="Note 13 2 3 2 2 3" xfId="29128"/>
    <cellStyle name="Note 13 2 3 2 3" xfId="6798"/>
    <cellStyle name="Note 13 2 3 2 3 2" xfId="18899"/>
    <cellStyle name="Note 13 2 3 2 3 2 2" xfId="43099"/>
    <cellStyle name="Note 13 2 3 2 3 3" xfId="30999"/>
    <cellStyle name="Note 13 2 3 2 4" xfId="8901"/>
    <cellStyle name="Note 13 2 3 2 4 2" xfId="20935"/>
    <cellStyle name="Note 13 2 3 2 4 2 2" xfId="45135"/>
    <cellStyle name="Note 13 2 3 2 4 3" xfId="33102"/>
    <cellStyle name="Note 13 2 3 2 5" xfId="10977"/>
    <cellStyle name="Note 13 2 3 2 5 2" xfId="22920"/>
    <cellStyle name="Note 13 2 3 2 5 2 2" xfId="47120"/>
    <cellStyle name="Note 13 2 3 2 5 3" xfId="35178"/>
    <cellStyle name="Note 13 2 3 2 6" xfId="12765"/>
    <cellStyle name="Note 13 2 3 2 6 2" xfId="24487"/>
    <cellStyle name="Note 13 2 3 2 6 2 2" xfId="48687"/>
    <cellStyle name="Note 13 2 3 2 6 3" xfId="36966"/>
    <cellStyle name="Note 13 2 3 2 7" xfId="14332"/>
    <cellStyle name="Note 13 2 3 2 7 2" xfId="38533"/>
    <cellStyle name="Note 13 2 3 2 8" xfId="26557"/>
    <cellStyle name="Note 13 2 3 3" xfId="1689"/>
    <cellStyle name="Note 13 2 3 3 2" xfId="4351"/>
    <cellStyle name="Note 13 2 3 3 2 2" xfId="16452"/>
    <cellStyle name="Note 13 2 3 3 2 2 2" xfId="40652"/>
    <cellStyle name="Note 13 2 3 3 2 3" xfId="28552"/>
    <cellStyle name="Note 13 2 3 3 3" xfId="2990"/>
    <cellStyle name="Note 13 2 3 3 3 2" xfId="15093"/>
    <cellStyle name="Note 13 2 3 3 3 2 2" xfId="39293"/>
    <cellStyle name="Note 13 2 3 3 3 3" xfId="27193"/>
    <cellStyle name="Note 13 2 3 3 4" xfId="8315"/>
    <cellStyle name="Note 13 2 3 3 4 2" xfId="20351"/>
    <cellStyle name="Note 13 2 3 3 4 2 2" xfId="44551"/>
    <cellStyle name="Note 13 2 3 3 4 3" xfId="32516"/>
    <cellStyle name="Note 13 2 3 3 5" xfId="10405"/>
    <cellStyle name="Note 13 2 3 3 5 2" xfId="22368"/>
    <cellStyle name="Note 13 2 3 3 5 2 2" xfId="46568"/>
    <cellStyle name="Note 13 2 3 3 5 3" xfId="34606"/>
    <cellStyle name="Note 13 2 3 3 6" xfId="12213"/>
    <cellStyle name="Note 13 2 3 3 6 2" xfId="23960"/>
    <cellStyle name="Note 13 2 3 3 6 2 2" xfId="48160"/>
    <cellStyle name="Note 13 2 3 3 6 3" xfId="36414"/>
    <cellStyle name="Note 13 2 3 3 7" xfId="13805"/>
    <cellStyle name="Note 13 2 3 3 7 2" xfId="38006"/>
    <cellStyle name="Note 13 2 3 3 8" xfId="25974"/>
    <cellStyle name="Note 13 2 3 4" xfId="3438"/>
    <cellStyle name="Note 13 2 3 4 2" xfId="15540"/>
    <cellStyle name="Note 13 2 3 4 2 2" xfId="39740"/>
    <cellStyle name="Note 13 2 3 4 3" xfId="27640"/>
    <cellStyle name="Note 13 2 3 5" xfId="6601"/>
    <cellStyle name="Note 13 2 3 5 2" xfId="18702"/>
    <cellStyle name="Note 13 2 3 5 2 2" xfId="42902"/>
    <cellStyle name="Note 13 2 3 5 3" xfId="30802"/>
    <cellStyle name="Note 13 2 3 6" xfId="7341"/>
    <cellStyle name="Note 13 2 3 6 2" xfId="19402"/>
    <cellStyle name="Note 13 2 3 6 2 2" xfId="43602"/>
    <cellStyle name="Note 13 2 3 6 3" xfId="31542"/>
    <cellStyle name="Note 13 2 3 7" xfId="9457"/>
    <cellStyle name="Note 13 2 3 7 2" xfId="21491"/>
    <cellStyle name="Note 13 2 3 7 2 2" xfId="45691"/>
    <cellStyle name="Note 13 2 3 7 3" xfId="33658"/>
    <cellStyle name="Note 13 2 3 8" xfId="8167"/>
    <cellStyle name="Note 13 2 3 8 2" xfId="20206"/>
    <cellStyle name="Note 13 2 3 8 2 2" xfId="44406"/>
    <cellStyle name="Note 13 2 3 8 3" xfId="32368"/>
    <cellStyle name="Note 13 2 3 9" xfId="10264"/>
    <cellStyle name="Note 13 2 3 9 2" xfId="34465"/>
    <cellStyle name="Note 13 2 4" xfId="647"/>
    <cellStyle name="Note 13 2 4 10" xfId="25165"/>
    <cellStyle name="Note 13 2 4 2" xfId="2217"/>
    <cellStyle name="Note 13 2 4 2 2" xfId="4870"/>
    <cellStyle name="Note 13 2 4 2 2 2" xfId="16971"/>
    <cellStyle name="Note 13 2 4 2 2 2 2" xfId="41171"/>
    <cellStyle name="Note 13 2 4 2 2 3" xfId="29071"/>
    <cellStyle name="Note 13 2 4 2 3" xfId="6009"/>
    <cellStyle name="Note 13 2 4 2 3 2" xfId="18110"/>
    <cellStyle name="Note 13 2 4 2 3 2 2" xfId="42310"/>
    <cellStyle name="Note 13 2 4 2 3 3" xfId="30210"/>
    <cellStyle name="Note 13 2 4 2 4" xfId="8843"/>
    <cellStyle name="Note 13 2 4 2 4 2" xfId="20877"/>
    <cellStyle name="Note 13 2 4 2 4 2 2" xfId="45077"/>
    <cellStyle name="Note 13 2 4 2 4 3" xfId="33044"/>
    <cellStyle name="Note 13 2 4 2 5" xfId="10919"/>
    <cellStyle name="Note 13 2 4 2 5 2" xfId="22862"/>
    <cellStyle name="Note 13 2 4 2 5 2 2" xfId="47062"/>
    <cellStyle name="Note 13 2 4 2 5 3" xfId="35120"/>
    <cellStyle name="Note 13 2 4 2 6" xfId="12707"/>
    <cellStyle name="Note 13 2 4 2 6 2" xfId="24429"/>
    <cellStyle name="Note 13 2 4 2 6 2 2" xfId="48629"/>
    <cellStyle name="Note 13 2 4 2 6 3" xfId="36908"/>
    <cellStyle name="Note 13 2 4 2 7" xfId="14274"/>
    <cellStyle name="Note 13 2 4 2 7 2" xfId="38475"/>
    <cellStyle name="Note 13 2 4 2 8" xfId="26499"/>
    <cellStyle name="Note 13 2 4 3" xfId="1631"/>
    <cellStyle name="Note 13 2 4 3 2" xfId="4293"/>
    <cellStyle name="Note 13 2 4 3 2 2" xfId="16394"/>
    <cellStyle name="Note 13 2 4 3 2 2 2" xfId="40594"/>
    <cellStyle name="Note 13 2 4 3 2 3" xfId="28494"/>
    <cellStyle name="Note 13 2 4 3 3" xfId="6757"/>
    <cellStyle name="Note 13 2 4 3 3 2" xfId="18858"/>
    <cellStyle name="Note 13 2 4 3 3 2 2" xfId="43058"/>
    <cellStyle name="Note 13 2 4 3 3 3" xfId="30958"/>
    <cellStyle name="Note 13 2 4 3 4" xfId="8257"/>
    <cellStyle name="Note 13 2 4 3 4 2" xfId="20293"/>
    <cellStyle name="Note 13 2 4 3 4 2 2" xfId="44493"/>
    <cellStyle name="Note 13 2 4 3 4 3" xfId="32458"/>
    <cellStyle name="Note 13 2 4 3 5" xfId="10347"/>
    <cellStyle name="Note 13 2 4 3 5 2" xfId="22310"/>
    <cellStyle name="Note 13 2 4 3 5 2 2" xfId="46510"/>
    <cellStyle name="Note 13 2 4 3 5 3" xfId="34548"/>
    <cellStyle name="Note 13 2 4 3 6" xfId="12155"/>
    <cellStyle name="Note 13 2 4 3 6 2" xfId="23902"/>
    <cellStyle name="Note 13 2 4 3 6 2 2" xfId="48102"/>
    <cellStyle name="Note 13 2 4 3 6 3" xfId="36356"/>
    <cellStyle name="Note 13 2 4 3 7" xfId="13747"/>
    <cellStyle name="Note 13 2 4 3 7 2" xfId="37948"/>
    <cellStyle name="Note 13 2 4 3 8" xfId="25916"/>
    <cellStyle name="Note 13 2 4 4" xfId="3381"/>
    <cellStyle name="Note 13 2 4 4 2" xfId="15483"/>
    <cellStyle name="Note 13 2 4 4 2 2" xfId="39683"/>
    <cellStyle name="Note 13 2 4 4 3" xfId="27583"/>
    <cellStyle name="Note 13 2 4 5" xfId="6156"/>
    <cellStyle name="Note 13 2 4 5 2" xfId="18257"/>
    <cellStyle name="Note 13 2 4 5 2 2" xfId="42457"/>
    <cellStyle name="Note 13 2 4 5 3" xfId="30357"/>
    <cellStyle name="Note 13 2 4 6" xfId="7283"/>
    <cellStyle name="Note 13 2 4 6 2" xfId="19344"/>
    <cellStyle name="Note 13 2 4 6 2 2" xfId="43544"/>
    <cellStyle name="Note 13 2 4 6 3" xfId="31484"/>
    <cellStyle name="Note 13 2 4 7" xfId="9399"/>
    <cellStyle name="Note 13 2 4 7 2" xfId="21433"/>
    <cellStyle name="Note 13 2 4 7 2 2" xfId="45633"/>
    <cellStyle name="Note 13 2 4 7 3" xfId="33600"/>
    <cellStyle name="Note 13 2 4 8" xfId="10079"/>
    <cellStyle name="Note 13 2 4 8 2" xfId="22113"/>
    <cellStyle name="Note 13 2 4 8 2 2" xfId="46313"/>
    <cellStyle name="Note 13 2 4 8 3" xfId="34280"/>
    <cellStyle name="Note 13 2 4 9" xfId="11958"/>
    <cellStyle name="Note 13 2 4 9 2" xfId="36159"/>
    <cellStyle name="Note 13 2 5" xfId="987"/>
    <cellStyle name="Note 13 2 5 10" xfId="25505"/>
    <cellStyle name="Note 13 2 5 2" xfId="2545"/>
    <cellStyle name="Note 13 2 5 2 2" xfId="5194"/>
    <cellStyle name="Note 13 2 5 2 2 2" xfId="17295"/>
    <cellStyle name="Note 13 2 5 2 2 2 2" xfId="41495"/>
    <cellStyle name="Note 13 2 5 2 2 3" xfId="29395"/>
    <cellStyle name="Note 13 2 5 2 3" xfId="5594"/>
    <cellStyle name="Note 13 2 5 2 3 2" xfId="17695"/>
    <cellStyle name="Note 13 2 5 2 3 2 2" xfId="41895"/>
    <cellStyle name="Note 13 2 5 2 3 3" xfId="29795"/>
    <cellStyle name="Note 13 2 5 2 4" xfId="9171"/>
    <cellStyle name="Note 13 2 5 2 4 2" xfId="21205"/>
    <cellStyle name="Note 13 2 5 2 4 2 2" xfId="45405"/>
    <cellStyle name="Note 13 2 5 2 4 3" xfId="33372"/>
    <cellStyle name="Note 13 2 5 2 5" xfId="11247"/>
    <cellStyle name="Note 13 2 5 2 5 2" xfId="23190"/>
    <cellStyle name="Note 13 2 5 2 5 2 2" xfId="47390"/>
    <cellStyle name="Note 13 2 5 2 5 3" xfId="35448"/>
    <cellStyle name="Note 13 2 5 2 6" xfId="13035"/>
    <cellStyle name="Note 13 2 5 2 6 2" xfId="24757"/>
    <cellStyle name="Note 13 2 5 2 6 2 2" xfId="48957"/>
    <cellStyle name="Note 13 2 5 2 6 3" xfId="37236"/>
    <cellStyle name="Note 13 2 5 2 7" xfId="14602"/>
    <cellStyle name="Note 13 2 5 2 7 2" xfId="38803"/>
    <cellStyle name="Note 13 2 5 2 8" xfId="26827"/>
    <cellStyle name="Note 13 2 5 3" xfId="1959"/>
    <cellStyle name="Note 13 2 5 3 2" xfId="4618"/>
    <cellStyle name="Note 13 2 5 3 2 2" xfId="16719"/>
    <cellStyle name="Note 13 2 5 3 2 2 2" xfId="40919"/>
    <cellStyle name="Note 13 2 5 3 2 3" xfId="28819"/>
    <cellStyle name="Note 13 2 5 3 3" xfId="5884"/>
    <cellStyle name="Note 13 2 5 3 3 2" xfId="17985"/>
    <cellStyle name="Note 13 2 5 3 3 2 2" xfId="42185"/>
    <cellStyle name="Note 13 2 5 3 3 3" xfId="30085"/>
    <cellStyle name="Note 13 2 5 3 4" xfId="8585"/>
    <cellStyle name="Note 13 2 5 3 4 2" xfId="20621"/>
    <cellStyle name="Note 13 2 5 3 4 2 2" xfId="44821"/>
    <cellStyle name="Note 13 2 5 3 4 3" xfId="32786"/>
    <cellStyle name="Note 13 2 5 3 5" xfId="10675"/>
    <cellStyle name="Note 13 2 5 3 5 2" xfId="22638"/>
    <cellStyle name="Note 13 2 5 3 5 2 2" xfId="46838"/>
    <cellStyle name="Note 13 2 5 3 5 3" xfId="34876"/>
    <cellStyle name="Note 13 2 5 3 6" xfId="12483"/>
    <cellStyle name="Note 13 2 5 3 6 2" xfId="24230"/>
    <cellStyle name="Note 13 2 5 3 6 2 2" xfId="48430"/>
    <cellStyle name="Note 13 2 5 3 6 3" xfId="36684"/>
    <cellStyle name="Note 13 2 5 3 7" xfId="14075"/>
    <cellStyle name="Note 13 2 5 3 7 2" xfId="38276"/>
    <cellStyle name="Note 13 2 5 3 8" xfId="26244"/>
    <cellStyle name="Note 13 2 5 4" xfId="3714"/>
    <cellStyle name="Note 13 2 5 4 2" xfId="15816"/>
    <cellStyle name="Note 13 2 5 4 2 2" xfId="40016"/>
    <cellStyle name="Note 13 2 5 4 3" xfId="27916"/>
    <cellStyle name="Note 13 2 5 5" xfId="5678"/>
    <cellStyle name="Note 13 2 5 5 2" xfId="17779"/>
    <cellStyle name="Note 13 2 5 5 2 2" xfId="41979"/>
    <cellStyle name="Note 13 2 5 5 3" xfId="29879"/>
    <cellStyle name="Note 13 2 5 6" xfId="7623"/>
    <cellStyle name="Note 13 2 5 6 2" xfId="19684"/>
    <cellStyle name="Note 13 2 5 6 2 2" xfId="43884"/>
    <cellStyle name="Note 13 2 5 6 3" xfId="31824"/>
    <cellStyle name="Note 13 2 5 7" xfId="9739"/>
    <cellStyle name="Note 13 2 5 7 2" xfId="21773"/>
    <cellStyle name="Note 13 2 5 7 2 2" xfId="45973"/>
    <cellStyle name="Note 13 2 5 7 3" xfId="33940"/>
    <cellStyle name="Note 13 2 5 8" xfId="11618"/>
    <cellStyle name="Note 13 2 5 8 2" xfId="23547"/>
    <cellStyle name="Note 13 2 5 8 2 2" xfId="47747"/>
    <cellStyle name="Note 13 2 5 8 3" xfId="35819"/>
    <cellStyle name="Note 13 2 5 9" xfId="13392"/>
    <cellStyle name="Note 13 2 5 9 2" xfId="37593"/>
    <cellStyle name="Note 13 2 6" xfId="1161"/>
    <cellStyle name="Note 13 2 6 2" xfId="3886"/>
    <cellStyle name="Note 13 2 6 2 2" xfId="15988"/>
    <cellStyle name="Note 13 2 6 2 2 2" xfId="40188"/>
    <cellStyle name="Note 13 2 6 2 3" xfId="28088"/>
    <cellStyle name="Note 13 2 6 3" xfId="6730"/>
    <cellStyle name="Note 13 2 6 3 2" xfId="18831"/>
    <cellStyle name="Note 13 2 6 3 2 2" xfId="43031"/>
    <cellStyle name="Note 13 2 6 3 3" xfId="30931"/>
    <cellStyle name="Note 13 2 6 4" xfId="7797"/>
    <cellStyle name="Note 13 2 6 4 2" xfId="19858"/>
    <cellStyle name="Note 13 2 6 4 2 2" xfId="44058"/>
    <cellStyle name="Note 13 2 6 4 3" xfId="31998"/>
    <cellStyle name="Note 13 2 6 5" xfId="9913"/>
    <cellStyle name="Note 13 2 6 5 2" xfId="21947"/>
    <cellStyle name="Note 13 2 6 5 2 2" xfId="46147"/>
    <cellStyle name="Note 13 2 6 5 3" xfId="34114"/>
    <cellStyle name="Note 13 2 6 6" xfId="11792"/>
    <cellStyle name="Note 13 2 6 6 2" xfId="23721"/>
    <cellStyle name="Note 13 2 6 6 2 2" xfId="47921"/>
    <cellStyle name="Note 13 2 6 6 3" xfId="35993"/>
    <cellStyle name="Note 13 2 6 7" xfId="13566"/>
    <cellStyle name="Note 13 2 6 7 2" xfId="37767"/>
    <cellStyle name="Note 13 2 6 8" xfId="25679"/>
    <cellStyle name="Note 13 2 7" xfId="3197"/>
    <cellStyle name="Note 13 2 7 2" xfId="15299"/>
    <cellStyle name="Note 13 2 7 2 2" xfId="39499"/>
    <cellStyle name="Note 13 2 7 3" xfId="27399"/>
    <cellStyle name="Note 13 2 8" xfId="3110"/>
    <cellStyle name="Note 13 2 8 2" xfId="15212"/>
    <cellStyle name="Note 13 2 8 2 2" xfId="39412"/>
    <cellStyle name="Note 13 2 8 3" xfId="27312"/>
    <cellStyle name="Note 13 2 9" xfId="7096"/>
    <cellStyle name="Note 13 2 9 2" xfId="19157"/>
    <cellStyle name="Note 13 2 9 2 2" xfId="43357"/>
    <cellStyle name="Note 13 2 9 3" xfId="31297"/>
    <cellStyle name="Note 13 3" xfId="482"/>
    <cellStyle name="Note 13 3 10" xfId="7035"/>
    <cellStyle name="Note 13 3 10 2" xfId="19116"/>
    <cellStyle name="Note 13 3 10 2 2" xfId="43316"/>
    <cellStyle name="Note 13 3 10 3" xfId="31236"/>
    <cellStyle name="Note 13 3 11" xfId="6924"/>
    <cellStyle name="Note 13 3 11 2" xfId="31125"/>
    <cellStyle name="Note 13 3 12" xfId="25000"/>
    <cellStyle name="Note 13 3 2" xfId="581"/>
    <cellStyle name="Note 13 3 2 10" xfId="11426"/>
    <cellStyle name="Note 13 3 2 10 2" xfId="23364"/>
    <cellStyle name="Note 13 3 2 10 2 2" xfId="47564"/>
    <cellStyle name="Note 13 3 2 10 3" xfId="35627"/>
    <cellStyle name="Note 13 3 2 11" xfId="13209"/>
    <cellStyle name="Note 13 3 2 11 2" xfId="37410"/>
    <cellStyle name="Note 13 3 2 12" xfId="25099"/>
    <cellStyle name="Note 13 3 2 2" xfId="781"/>
    <cellStyle name="Note 13 3 2 2 10" xfId="25299"/>
    <cellStyle name="Note 13 3 2 2 2" xfId="2351"/>
    <cellStyle name="Note 13 3 2 2 2 2" xfId="5001"/>
    <cellStyle name="Note 13 3 2 2 2 2 2" xfId="17102"/>
    <cellStyle name="Note 13 3 2 2 2 2 2 2" xfId="41302"/>
    <cellStyle name="Note 13 3 2 2 2 2 3" xfId="29202"/>
    <cellStyle name="Note 13 3 2 2 2 3" xfId="4647"/>
    <cellStyle name="Note 13 3 2 2 2 3 2" xfId="16748"/>
    <cellStyle name="Note 13 3 2 2 2 3 2 2" xfId="40948"/>
    <cellStyle name="Note 13 3 2 2 2 3 3" xfId="28848"/>
    <cellStyle name="Note 13 3 2 2 2 4" xfId="8977"/>
    <cellStyle name="Note 13 3 2 2 2 4 2" xfId="21011"/>
    <cellStyle name="Note 13 3 2 2 2 4 2 2" xfId="45211"/>
    <cellStyle name="Note 13 3 2 2 2 4 3" xfId="33178"/>
    <cellStyle name="Note 13 3 2 2 2 5" xfId="11053"/>
    <cellStyle name="Note 13 3 2 2 2 5 2" xfId="22996"/>
    <cellStyle name="Note 13 3 2 2 2 5 2 2" xfId="47196"/>
    <cellStyle name="Note 13 3 2 2 2 5 3" xfId="35254"/>
    <cellStyle name="Note 13 3 2 2 2 6" xfId="12841"/>
    <cellStyle name="Note 13 3 2 2 2 6 2" xfId="24563"/>
    <cellStyle name="Note 13 3 2 2 2 6 2 2" xfId="48763"/>
    <cellStyle name="Note 13 3 2 2 2 6 3" xfId="37042"/>
    <cellStyle name="Note 13 3 2 2 2 7" xfId="14408"/>
    <cellStyle name="Note 13 3 2 2 2 7 2" xfId="38609"/>
    <cellStyle name="Note 13 3 2 2 2 8" xfId="26633"/>
    <cellStyle name="Note 13 3 2 2 3" xfId="1765"/>
    <cellStyle name="Note 13 3 2 2 3 2" xfId="4426"/>
    <cellStyle name="Note 13 3 2 2 3 2 2" xfId="16527"/>
    <cellStyle name="Note 13 3 2 2 3 2 2 2" xfId="40727"/>
    <cellStyle name="Note 13 3 2 2 3 2 3" xfId="28627"/>
    <cellStyle name="Note 13 3 2 2 3 3" xfId="3030"/>
    <cellStyle name="Note 13 3 2 2 3 3 2" xfId="15133"/>
    <cellStyle name="Note 13 3 2 2 3 3 2 2" xfId="39333"/>
    <cellStyle name="Note 13 3 2 2 3 3 3" xfId="27233"/>
    <cellStyle name="Note 13 3 2 2 3 4" xfId="8391"/>
    <cellStyle name="Note 13 3 2 2 3 4 2" xfId="20427"/>
    <cellStyle name="Note 13 3 2 2 3 4 2 2" xfId="44627"/>
    <cellStyle name="Note 13 3 2 2 3 4 3" xfId="32592"/>
    <cellStyle name="Note 13 3 2 2 3 5" xfId="10481"/>
    <cellStyle name="Note 13 3 2 2 3 5 2" xfId="22444"/>
    <cellStyle name="Note 13 3 2 2 3 5 2 2" xfId="46644"/>
    <cellStyle name="Note 13 3 2 2 3 5 3" xfId="34682"/>
    <cellStyle name="Note 13 3 2 2 3 6" xfId="12289"/>
    <cellStyle name="Note 13 3 2 2 3 6 2" xfId="24036"/>
    <cellStyle name="Note 13 3 2 2 3 6 2 2" xfId="48236"/>
    <cellStyle name="Note 13 3 2 2 3 6 3" xfId="36490"/>
    <cellStyle name="Note 13 3 2 2 3 7" xfId="13881"/>
    <cellStyle name="Note 13 3 2 2 3 7 2" xfId="38082"/>
    <cellStyle name="Note 13 3 2 2 3 8" xfId="26050"/>
    <cellStyle name="Note 13 3 2 2 4" xfId="3512"/>
    <cellStyle name="Note 13 3 2 2 4 2" xfId="15614"/>
    <cellStyle name="Note 13 3 2 2 4 2 2" xfId="39814"/>
    <cellStyle name="Note 13 3 2 2 4 3" xfId="27714"/>
    <cellStyle name="Note 13 3 2 2 5" xfId="4128"/>
    <cellStyle name="Note 13 3 2 2 5 2" xfId="16230"/>
    <cellStyle name="Note 13 3 2 2 5 2 2" xfId="40430"/>
    <cellStyle name="Note 13 3 2 2 5 3" xfId="28330"/>
    <cellStyle name="Note 13 3 2 2 6" xfId="7417"/>
    <cellStyle name="Note 13 3 2 2 6 2" xfId="19478"/>
    <cellStyle name="Note 13 3 2 2 6 2 2" xfId="43678"/>
    <cellStyle name="Note 13 3 2 2 6 3" xfId="31618"/>
    <cellStyle name="Note 13 3 2 2 7" xfId="9533"/>
    <cellStyle name="Note 13 3 2 2 7 2" xfId="21567"/>
    <cellStyle name="Note 13 3 2 2 7 2 2" xfId="45767"/>
    <cellStyle name="Note 13 3 2 2 7 3" xfId="33734"/>
    <cellStyle name="Note 13 3 2 2 8" xfId="10231"/>
    <cellStyle name="Note 13 3 2 2 8 2" xfId="22229"/>
    <cellStyle name="Note 13 3 2 2 8 2 2" xfId="46429"/>
    <cellStyle name="Note 13 3 2 2 8 3" xfId="34432"/>
    <cellStyle name="Note 13 3 2 2 9" xfId="12074"/>
    <cellStyle name="Note 13 3 2 2 9 2" xfId="36275"/>
    <cellStyle name="Note 13 3 2 3" xfId="882"/>
    <cellStyle name="Note 13 3 2 3 10" xfId="25400"/>
    <cellStyle name="Note 13 3 2 3 2" xfId="2452"/>
    <cellStyle name="Note 13 3 2 3 2 2" xfId="5102"/>
    <cellStyle name="Note 13 3 2 3 2 2 2" xfId="17203"/>
    <cellStyle name="Note 13 3 2 3 2 2 2 2" xfId="41403"/>
    <cellStyle name="Note 13 3 2 3 2 2 3" xfId="29303"/>
    <cellStyle name="Note 13 3 2 3 2 3" xfId="4844"/>
    <cellStyle name="Note 13 3 2 3 2 3 2" xfId="16945"/>
    <cellStyle name="Note 13 3 2 3 2 3 2 2" xfId="41145"/>
    <cellStyle name="Note 13 3 2 3 2 3 3" xfId="29045"/>
    <cellStyle name="Note 13 3 2 3 2 4" xfId="9078"/>
    <cellStyle name="Note 13 3 2 3 2 4 2" xfId="21112"/>
    <cellStyle name="Note 13 3 2 3 2 4 2 2" xfId="45312"/>
    <cellStyle name="Note 13 3 2 3 2 4 3" xfId="33279"/>
    <cellStyle name="Note 13 3 2 3 2 5" xfId="11154"/>
    <cellStyle name="Note 13 3 2 3 2 5 2" xfId="23097"/>
    <cellStyle name="Note 13 3 2 3 2 5 2 2" xfId="47297"/>
    <cellStyle name="Note 13 3 2 3 2 5 3" xfId="35355"/>
    <cellStyle name="Note 13 3 2 3 2 6" xfId="12942"/>
    <cellStyle name="Note 13 3 2 3 2 6 2" xfId="24664"/>
    <cellStyle name="Note 13 3 2 3 2 6 2 2" xfId="48864"/>
    <cellStyle name="Note 13 3 2 3 2 6 3" xfId="37143"/>
    <cellStyle name="Note 13 3 2 3 2 7" xfId="14509"/>
    <cellStyle name="Note 13 3 2 3 2 7 2" xfId="38710"/>
    <cellStyle name="Note 13 3 2 3 2 8" xfId="26734"/>
    <cellStyle name="Note 13 3 2 3 3" xfId="1866"/>
    <cellStyle name="Note 13 3 2 3 3 2" xfId="4526"/>
    <cellStyle name="Note 13 3 2 3 3 2 2" xfId="16627"/>
    <cellStyle name="Note 13 3 2 3 3 2 2 2" xfId="40827"/>
    <cellStyle name="Note 13 3 2 3 3 2 3" xfId="28727"/>
    <cellStyle name="Note 13 3 2 3 3 3" xfId="4065"/>
    <cellStyle name="Note 13 3 2 3 3 3 2" xfId="16167"/>
    <cellStyle name="Note 13 3 2 3 3 3 2 2" xfId="40367"/>
    <cellStyle name="Note 13 3 2 3 3 3 3" xfId="28267"/>
    <cellStyle name="Note 13 3 2 3 3 4" xfId="8492"/>
    <cellStyle name="Note 13 3 2 3 3 4 2" xfId="20528"/>
    <cellStyle name="Note 13 3 2 3 3 4 2 2" xfId="44728"/>
    <cellStyle name="Note 13 3 2 3 3 4 3" xfId="32693"/>
    <cellStyle name="Note 13 3 2 3 3 5" xfId="10582"/>
    <cellStyle name="Note 13 3 2 3 3 5 2" xfId="22545"/>
    <cellStyle name="Note 13 3 2 3 3 5 2 2" xfId="46745"/>
    <cellStyle name="Note 13 3 2 3 3 5 3" xfId="34783"/>
    <cellStyle name="Note 13 3 2 3 3 6" xfId="12390"/>
    <cellStyle name="Note 13 3 2 3 3 6 2" xfId="24137"/>
    <cellStyle name="Note 13 3 2 3 3 6 2 2" xfId="48337"/>
    <cellStyle name="Note 13 3 2 3 3 6 3" xfId="36591"/>
    <cellStyle name="Note 13 3 2 3 3 7" xfId="13982"/>
    <cellStyle name="Note 13 3 2 3 3 7 2" xfId="38183"/>
    <cellStyle name="Note 13 3 2 3 3 8" xfId="26151"/>
    <cellStyle name="Note 13 3 2 3 4" xfId="3611"/>
    <cellStyle name="Note 13 3 2 3 4 2" xfId="15713"/>
    <cellStyle name="Note 13 3 2 3 4 2 2" xfId="39913"/>
    <cellStyle name="Note 13 3 2 3 4 3" xfId="27813"/>
    <cellStyle name="Note 13 3 2 3 5" xfId="4146"/>
    <cellStyle name="Note 13 3 2 3 5 2" xfId="16248"/>
    <cellStyle name="Note 13 3 2 3 5 2 2" xfId="40448"/>
    <cellStyle name="Note 13 3 2 3 5 3" xfId="28348"/>
    <cellStyle name="Note 13 3 2 3 6" xfId="7518"/>
    <cellStyle name="Note 13 3 2 3 6 2" xfId="19579"/>
    <cellStyle name="Note 13 3 2 3 6 2 2" xfId="43779"/>
    <cellStyle name="Note 13 3 2 3 6 3" xfId="31719"/>
    <cellStyle name="Note 13 3 2 3 7" xfId="9634"/>
    <cellStyle name="Note 13 3 2 3 7 2" xfId="21668"/>
    <cellStyle name="Note 13 3 2 3 7 2 2" xfId="45868"/>
    <cellStyle name="Note 13 3 2 3 7 3" xfId="33835"/>
    <cellStyle name="Note 13 3 2 3 8" xfId="11513"/>
    <cellStyle name="Note 13 3 2 3 8 2" xfId="23442"/>
    <cellStyle name="Note 13 3 2 3 8 2 2" xfId="47642"/>
    <cellStyle name="Note 13 3 2 3 8 3" xfId="35714"/>
    <cellStyle name="Note 13 3 2 3 9" xfId="13287"/>
    <cellStyle name="Note 13 3 2 3 9 2" xfId="37488"/>
    <cellStyle name="Note 13 3 2 4" xfId="1105"/>
    <cellStyle name="Note 13 3 2 4 10" xfId="25623"/>
    <cellStyle name="Note 13 3 2 4 2" xfId="2663"/>
    <cellStyle name="Note 13 3 2 4 2 2" xfId="5309"/>
    <cellStyle name="Note 13 3 2 4 2 2 2" xfId="17410"/>
    <cellStyle name="Note 13 3 2 4 2 2 2 2" xfId="41610"/>
    <cellStyle name="Note 13 3 2 4 2 2 3" xfId="29510"/>
    <cellStyle name="Note 13 3 2 4 2 3" xfId="5723"/>
    <cellStyle name="Note 13 3 2 4 2 3 2" xfId="17824"/>
    <cellStyle name="Note 13 3 2 4 2 3 2 2" xfId="42024"/>
    <cellStyle name="Note 13 3 2 4 2 3 3" xfId="29924"/>
    <cellStyle name="Note 13 3 2 4 2 4" xfId="9289"/>
    <cellStyle name="Note 13 3 2 4 2 4 2" xfId="21323"/>
    <cellStyle name="Note 13 3 2 4 2 4 2 2" xfId="45523"/>
    <cellStyle name="Note 13 3 2 4 2 4 3" xfId="33490"/>
    <cellStyle name="Note 13 3 2 4 2 5" xfId="11365"/>
    <cellStyle name="Note 13 3 2 4 2 5 2" xfId="23308"/>
    <cellStyle name="Note 13 3 2 4 2 5 2 2" xfId="47508"/>
    <cellStyle name="Note 13 3 2 4 2 5 3" xfId="35566"/>
    <cellStyle name="Note 13 3 2 4 2 6" xfId="13153"/>
    <cellStyle name="Note 13 3 2 4 2 6 2" xfId="24875"/>
    <cellStyle name="Note 13 3 2 4 2 6 2 2" xfId="49075"/>
    <cellStyle name="Note 13 3 2 4 2 6 3" xfId="37354"/>
    <cellStyle name="Note 13 3 2 4 2 7" xfId="14720"/>
    <cellStyle name="Note 13 3 2 4 2 7 2" xfId="38921"/>
    <cellStyle name="Note 13 3 2 4 2 8" xfId="26945"/>
    <cellStyle name="Note 13 3 2 4 3" xfId="2077"/>
    <cellStyle name="Note 13 3 2 4 3 2" xfId="4735"/>
    <cellStyle name="Note 13 3 2 4 3 2 2" xfId="16836"/>
    <cellStyle name="Note 13 3 2 4 3 2 2 2" xfId="41036"/>
    <cellStyle name="Note 13 3 2 4 3 2 3" xfId="28936"/>
    <cellStyle name="Note 13 3 2 4 3 3" xfId="5494"/>
    <cellStyle name="Note 13 3 2 4 3 3 2" xfId="17595"/>
    <cellStyle name="Note 13 3 2 4 3 3 2 2" xfId="41795"/>
    <cellStyle name="Note 13 3 2 4 3 3 3" xfId="29695"/>
    <cellStyle name="Note 13 3 2 4 3 4" xfId="8703"/>
    <cellStyle name="Note 13 3 2 4 3 4 2" xfId="20739"/>
    <cellStyle name="Note 13 3 2 4 3 4 2 2" xfId="44939"/>
    <cellStyle name="Note 13 3 2 4 3 4 3" xfId="32904"/>
    <cellStyle name="Note 13 3 2 4 3 5" xfId="10793"/>
    <cellStyle name="Note 13 3 2 4 3 5 2" xfId="22756"/>
    <cellStyle name="Note 13 3 2 4 3 5 2 2" xfId="46956"/>
    <cellStyle name="Note 13 3 2 4 3 5 3" xfId="34994"/>
    <cellStyle name="Note 13 3 2 4 3 6" xfId="12601"/>
    <cellStyle name="Note 13 3 2 4 3 6 2" xfId="24348"/>
    <cellStyle name="Note 13 3 2 4 3 6 2 2" xfId="48548"/>
    <cellStyle name="Note 13 3 2 4 3 6 3" xfId="36802"/>
    <cellStyle name="Note 13 3 2 4 3 7" xfId="14193"/>
    <cellStyle name="Note 13 3 2 4 3 7 2" xfId="38394"/>
    <cellStyle name="Note 13 3 2 4 3 8" xfId="26362"/>
    <cellStyle name="Note 13 3 2 4 4" xfId="3830"/>
    <cellStyle name="Note 13 3 2 4 4 2" xfId="15932"/>
    <cellStyle name="Note 13 3 2 4 4 2 2" xfId="40132"/>
    <cellStyle name="Note 13 3 2 4 4 3" xfId="28032"/>
    <cellStyle name="Note 13 3 2 4 5" xfId="4155"/>
    <cellStyle name="Note 13 3 2 4 5 2" xfId="16257"/>
    <cellStyle name="Note 13 3 2 4 5 2 2" xfId="40457"/>
    <cellStyle name="Note 13 3 2 4 5 3" xfId="28357"/>
    <cellStyle name="Note 13 3 2 4 6" xfId="7741"/>
    <cellStyle name="Note 13 3 2 4 6 2" xfId="19802"/>
    <cellStyle name="Note 13 3 2 4 6 2 2" xfId="44002"/>
    <cellStyle name="Note 13 3 2 4 6 3" xfId="31942"/>
    <cellStyle name="Note 13 3 2 4 7" xfId="9857"/>
    <cellStyle name="Note 13 3 2 4 7 2" xfId="21891"/>
    <cellStyle name="Note 13 3 2 4 7 2 2" xfId="46091"/>
    <cellStyle name="Note 13 3 2 4 7 3" xfId="34058"/>
    <cellStyle name="Note 13 3 2 4 8" xfId="11736"/>
    <cellStyle name="Note 13 3 2 4 8 2" xfId="23665"/>
    <cellStyle name="Note 13 3 2 4 8 2 2" xfId="47865"/>
    <cellStyle name="Note 13 3 2 4 8 3" xfId="35937"/>
    <cellStyle name="Note 13 3 2 4 9" xfId="13510"/>
    <cellStyle name="Note 13 3 2 4 9 2" xfId="37711"/>
    <cellStyle name="Note 13 3 2 5" xfId="1235"/>
    <cellStyle name="Note 13 3 2 5 2" xfId="3960"/>
    <cellStyle name="Note 13 3 2 5 2 2" xfId="16062"/>
    <cellStyle name="Note 13 3 2 5 2 2 2" xfId="40262"/>
    <cellStyle name="Note 13 3 2 5 2 3" xfId="28162"/>
    <cellStyle name="Note 13 3 2 5 3" xfId="6325"/>
    <cellStyle name="Note 13 3 2 5 3 2" xfId="18426"/>
    <cellStyle name="Note 13 3 2 5 3 2 2" xfId="42626"/>
    <cellStyle name="Note 13 3 2 5 3 3" xfId="30526"/>
    <cellStyle name="Note 13 3 2 5 4" xfId="7871"/>
    <cellStyle name="Note 13 3 2 5 4 2" xfId="19932"/>
    <cellStyle name="Note 13 3 2 5 4 2 2" xfId="44132"/>
    <cellStyle name="Note 13 3 2 5 4 3" xfId="32072"/>
    <cellStyle name="Note 13 3 2 5 5" xfId="9987"/>
    <cellStyle name="Note 13 3 2 5 5 2" xfId="22021"/>
    <cellStyle name="Note 13 3 2 5 5 2 2" xfId="46221"/>
    <cellStyle name="Note 13 3 2 5 5 3" xfId="34188"/>
    <cellStyle name="Note 13 3 2 5 6" xfId="11866"/>
    <cellStyle name="Note 13 3 2 5 6 2" xfId="23795"/>
    <cellStyle name="Note 13 3 2 5 6 2 2" xfId="47995"/>
    <cellStyle name="Note 13 3 2 5 6 3" xfId="36067"/>
    <cellStyle name="Note 13 3 2 5 7" xfId="13640"/>
    <cellStyle name="Note 13 3 2 5 7 2" xfId="37841"/>
    <cellStyle name="Note 13 3 2 5 8" xfId="25753"/>
    <cellStyle name="Note 13 3 2 6" xfId="3316"/>
    <cellStyle name="Note 13 3 2 6 2" xfId="15418"/>
    <cellStyle name="Note 13 3 2 6 2 2" xfId="39618"/>
    <cellStyle name="Note 13 3 2 6 3" xfId="27518"/>
    <cellStyle name="Note 13 3 2 7" xfId="5962"/>
    <cellStyle name="Note 13 3 2 7 2" xfId="18063"/>
    <cellStyle name="Note 13 3 2 7 2 2" xfId="42263"/>
    <cellStyle name="Note 13 3 2 7 3" xfId="30163"/>
    <cellStyle name="Note 13 3 2 8" xfId="7217"/>
    <cellStyle name="Note 13 3 2 8 2" xfId="19278"/>
    <cellStyle name="Note 13 3 2 8 2 2" xfId="43478"/>
    <cellStyle name="Note 13 3 2 8 3" xfId="31418"/>
    <cellStyle name="Note 13 3 2 9" xfId="8057"/>
    <cellStyle name="Note 13 3 2 9 2" xfId="20107"/>
    <cellStyle name="Note 13 3 2 9 2 2" xfId="44307"/>
    <cellStyle name="Note 13 3 2 9 3" xfId="32258"/>
    <cellStyle name="Note 13 3 3" xfId="624"/>
    <cellStyle name="Note 13 3 3 10" xfId="8092"/>
    <cellStyle name="Note 13 3 3 10 2" xfId="20141"/>
    <cellStyle name="Note 13 3 3 10 2 2" xfId="44341"/>
    <cellStyle name="Note 13 3 3 10 3" xfId="32293"/>
    <cellStyle name="Note 13 3 3 11" xfId="10223"/>
    <cellStyle name="Note 13 3 3 11 2" xfId="34424"/>
    <cellStyle name="Note 13 3 3 12" xfId="25142"/>
    <cellStyle name="Note 13 3 3 2" xfId="808"/>
    <cellStyle name="Note 13 3 3 2 10" xfId="25326"/>
    <cellStyle name="Note 13 3 3 2 2" xfId="2378"/>
    <cellStyle name="Note 13 3 3 2 2 2" xfId="5028"/>
    <cellStyle name="Note 13 3 3 2 2 2 2" xfId="17129"/>
    <cellStyle name="Note 13 3 3 2 2 2 2 2" xfId="41329"/>
    <cellStyle name="Note 13 3 3 2 2 2 3" xfId="29229"/>
    <cellStyle name="Note 13 3 3 2 2 3" xfId="4279"/>
    <cellStyle name="Note 13 3 3 2 2 3 2" xfId="16380"/>
    <cellStyle name="Note 13 3 3 2 2 3 2 2" xfId="40580"/>
    <cellStyle name="Note 13 3 3 2 2 3 3" xfId="28480"/>
    <cellStyle name="Note 13 3 3 2 2 4" xfId="9004"/>
    <cellStyle name="Note 13 3 3 2 2 4 2" xfId="21038"/>
    <cellStyle name="Note 13 3 3 2 2 4 2 2" xfId="45238"/>
    <cellStyle name="Note 13 3 3 2 2 4 3" xfId="33205"/>
    <cellStyle name="Note 13 3 3 2 2 5" xfId="11080"/>
    <cellStyle name="Note 13 3 3 2 2 5 2" xfId="23023"/>
    <cellStyle name="Note 13 3 3 2 2 5 2 2" xfId="47223"/>
    <cellStyle name="Note 13 3 3 2 2 5 3" xfId="35281"/>
    <cellStyle name="Note 13 3 3 2 2 6" xfId="12868"/>
    <cellStyle name="Note 13 3 3 2 2 6 2" xfId="24590"/>
    <cellStyle name="Note 13 3 3 2 2 6 2 2" xfId="48790"/>
    <cellStyle name="Note 13 3 3 2 2 6 3" xfId="37069"/>
    <cellStyle name="Note 13 3 3 2 2 7" xfId="14435"/>
    <cellStyle name="Note 13 3 3 2 2 7 2" xfId="38636"/>
    <cellStyle name="Note 13 3 3 2 2 8" xfId="26660"/>
    <cellStyle name="Note 13 3 3 2 3" xfId="1792"/>
    <cellStyle name="Note 13 3 3 2 3 2" xfId="4453"/>
    <cellStyle name="Note 13 3 3 2 3 2 2" xfId="16554"/>
    <cellStyle name="Note 13 3 3 2 3 2 2 2" xfId="40754"/>
    <cellStyle name="Note 13 3 3 2 3 2 3" xfId="28654"/>
    <cellStyle name="Note 13 3 3 2 3 3" xfId="6376"/>
    <cellStyle name="Note 13 3 3 2 3 3 2" xfId="18477"/>
    <cellStyle name="Note 13 3 3 2 3 3 2 2" xfId="42677"/>
    <cellStyle name="Note 13 3 3 2 3 3 3" xfId="30577"/>
    <cellStyle name="Note 13 3 3 2 3 4" xfId="8418"/>
    <cellStyle name="Note 13 3 3 2 3 4 2" xfId="20454"/>
    <cellStyle name="Note 13 3 3 2 3 4 2 2" xfId="44654"/>
    <cellStyle name="Note 13 3 3 2 3 4 3" xfId="32619"/>
    <cellStyle name="Note 13 3 3 2 3 5" xfId="10508"/>
    <cellStyle name="Note 13 3 3 2 3 5 2" xfId="22471"/>
    <cellStyle name="Note 13 3 3 2 3 5 2 2" xfId="46671"/>
    <cellStyle name="Note 13 3 3 2 3 5 3" xfId="34709"/>
    <cellStyle name="Note 13 3 3 2 3 6" xfId="12316"/>
    <cellStyle name="Note 13 3 3 2 3 6 2" xfId="24063"/>
    <cellStyle name="Note 13 3 3 2 3 6 2 2" xfId="48263"/>
    <cellStyle name="Note 13 3 3 2 3 6 3" xfId="36517"/>
    <cellStyle name="Note 13 3 3 2 3 7" xfId="13908"/>
    <cellStyle name="Note 13 3 3 2 3 7 2" xfId="38109"/>
    <cellStyle name="Note 13 3 3 2 3 8" xfId="26077"/>
    <cellStyle name="Note 13 3 3 2 4" xfId="3539"/>
    <cellStyle name="Note 13 3 3 2 4 2" xfId="15641"/>
    <cellStyle name="Note 13 3 3 2 4 2 2" xfId="39841"/>
    <cellStyle name="Note 13 3 3 2 4 3" xfId="27741"/>
    <cellStyle name="Note 13 3 3 2 5" xfId="6184"/>
    <cellStyle name="Note 13 3 3 2 5 2" xfId="18285"/>
    <cellStyle name="Note 13 3 3 2 5 2 2" xfId="42485"/>
    <cellStyle name="Note 13 3 3 2 5 3" xfId="30385"/>
    <cellStyle name="Note 13 3 3 2 6" xfId="7444"/>
    <cellStyle name="Note 13 3 3 2 6 2" xfId="19505"/>
    <cellStyle name="Note 13 3 3 2 6 2 2" xfId="43705"/>
    <cellStyle name="Note 13 3 3 2 6 3" xfId="31645"/>
    <cellStyle name="Note 13 3 3 2 7" xfId="9560"/>
    <cellStyle name="Note 13 3 3 2 7 2" xfId="21594"/>
    <cellStyle name="Note 13 3 3 2 7 2 2" xfId="45794"/>
    <cellStyle name="Note 13 3 3 2 7 3" xfId="33761"/>
    <cellStyle name="Note 13 3 3 2 8" xfId="10039"/>
    <cellStyle name="Note 13 3 3 2 8 2" xfId="22073"/>
    <cellStyle name="Note 13 3 3 2 8 2 2" xfId="46273"/>
    <cellStyle name="Note 13 3 3 2 8 3" xfId="34240"/>
    <cellStyle name="Note 13 3 3 2 9" xfId="11918"/>
    <cellStyle name="Note 13 3 3 2 9 2" xfId="36119"/>
    <cellStyle name="Note 13 3 3 3" xfId="925"/>
    <cellStyle name="Note 13 3 3 3 10" xfId="25443"/>
    <cellStyle name="Note 13 3 3 3 2" xfId="2495"/>
    <cellStyle name="Note 13 3 3 3 2 2" xfId="5144"/>
    <cellStyle name="Note 13 3 3 3 2 2 2" xfId="17245"/>
    <cellStyle name="Note 13 3 3 3 2 2 2 2" xfId="41445"/>
    <cellStyle name="Note 13 3 3 3 2 2 3" xfId="29345"/>
    <cellStyle name="Note 13 3 3 3 2 3" xfId="6705"/>
    <cellStyle name="Note 13 3 3 3 2 3 2" xfId="18806"/>
    <cellStyle name="Note 13 3 3 3 2 3 2 2" xfId="43006"/>
    <cellStyle name="Note 13 3 3 3 2 3 3" xfId="30906"/>
    <cellStyle name="Note 13 3 3 3 2 4" xfId="9121"/>
    <cellStyle name="Note 13 3 3 3 2 4 2" xfId="21155"/>
    <cellStyle name="Note 13 3 3 3 2 4 2 2" xfId="45355"/>
    <cellStyle name="Note 13 3 3 3 2 4 3" xfId="33322"/>
    <cellStyle name="Note 13 3 3 3 2 5" xfId="11197"/>
    <cellStyle name="Note 13 3 3 3 2 5 2" xfId="23140"/>
    <cellStyle name="Note 13 3 3 3 2 5 2 2" xfId="47340"/>
    <cellStyle name="Note 13 3 3 3 2 5 3" xfId="35398"/>
    <cellStyle name="Note 13 3 3 3 2 6" xfId="12985"/>
    <cellStyle name="Note 13 3 3 3 2 6 2" xfId="24707"/>
    <cellStyle name="Note 13 3 3 3 2 6 2 2" xfId="48907"/>
    <cellStyle name="Note 13 3 3 3 2 6 3" xfId="37186"/>
    <cellStyle name="Note 13 3 3 3 2 7" xfId="14552"/>
    <cellStyle name="Note 13 3 3 3 2 7 2" xfId="38753"/>
    <cellStyle name="Note 13 3 3 3 2 8" xfId="26777"/>
    <cellStyle name="Note 13 3 3 3 3" xfId="1909"/>
    <cellStyle name="Note 13 3 3 3 3 2" xfId="4568"/>
    <cellStyle name="Note 13 3 3 3 3 2 2" xfId="16669"/>
    <cellStyle name="Note 13 3 3 3 3 2 2 2" xfId="40869"/>
    <cellStyle name="Note 13 3 3 3 3 2 3" xfId="28769"/>
    <cellStyle name="Note 13 3 3 3 3 3" xfId="5789"/>
    <cellStyle name="Note 13 3 3 3 3 3 2" xfId="17890"/>
    <cellStyle name="Note 13 3 3 3 3 3 2 2" xfId="42090"/>
    <cellStyle name="Note 13 3 3 3 3 3 3" xfId="29990"/>
    <cellStyle name="Note 13 3 3 3 3 4" xfId="8535"/>
    <cellStyle name="Note 13 3 3 3 3 4 2" xfId="20571"/>
    <cellStyle name="Note 13 3 3 3 3 4 2 2" xfId="44771"/>
    <cellStyle name="Note 13 3 3 3 3 4 3" xfId="32736"/>
    <cellStyle name="Note 13 3 3 3 3 5" xfId="10625"/>
    <cellStyle name="Note 13 3 3 3 3 5 2" xfId="22588"/>
    <cellStyle name="Note 13 3 3 3 3 5 2 2" xfId="46788"/>
    <cellStyle name="Note 13 3 3 3 3 5 3" xfId="34826"/>
    <cellStyle name="Note 13 3 3 3 3 6" xfId="12433"/>
    <cellStyle name="Note 13 3 3 3 3 6 2" xfId="24180"/>
    <cellStyle name="Note 13 3 3 3 3 6 2 2" xfId="48380"/>
    <cellStyle name="Note 13 3 3 3 3 6 3" xfId="36634"/>
    <cellStyle name="Note 13 3 3 3 3 7" xfId="14025"/>
    <cellStyle name="Note 13 3 3 3 3 7 2" xfId="38226"/>
    <cellStyle name="Note 13 3 3 3 3 8" xfId="26194"/>
    <cellStyle name="Note 13 3 3 3 4" xfId="3653"/>
    <cellStyle name="Note 13 3 3 3 4 2" xfId="15755"/>
    <cellStyle name="Note 13 3 3 3 4 2 2" xfId="39955"/>
    <cellStyle name="Note 13 3 3 3 4 3" xfId="27855"/>
    <cellStyle name="Note 13 3 3 3 5" xfId="6720"/>
    <cellStyle name="Note 13 3 3 3 5 2" xfId="18821"/>
    <cellStyle name="Note 13 3 3 3 5 2 2" xfId="43021"/>
    <cellStyle name="Note 13 3 3 3 5 3" xfId="30921"/>
    <cellStyle name="Note 13 3 3 3 6" xfId="7561"/>
    <cellStyle name="Note 13 3 3 3 6 2" xfId="19622"/>
    <cellStyle name="Note 13 3 3 3 6 2 2" xfId="43822"/>
    <cellStyle name="Note 13 3 3 3 6 3" xfId="31762"/>
    <cellStyle name="Note 13 3 3 3 7" xfId="9677"/>
    <cellStyle name="Note 13 3 3 3 7 2" xfId="21711"/>
    <cellStyle name="Note 13 3 3 3 7 2 2" xfId="45911"/>
    <cellStyle name="Note 13 3 3 3 7 3" xfId="33878"/>
    <cellStyle name="Note 13 3 3 3 8" xfId="11556"/>
    <cellStyle name="Note 13 3 3 3 8 2" xfId="23485"/>
    <cellStyle name="Note 13 3 3 3 8 2 2" xfId="47685"/>
    <cellStyle name="Note 13 3 3 3 8 3" xfId="35757"/>
    <cellStyle name="Note 13 3 3 3 9" xfId="13330"/>
    <cellStyle name="Note 13 3 3 3 9 2" xfId="37531"/>
    <cellStyle name="Note 13 3 3 4" xfId="1148"/>
    <cellStyle name="Note 13 3 3 4 10" xfId="25666"/>
    <cellStyle name="Note 13 3 3 4 2" xfId="2706"/>
    <cellStyle name="Note 13 3 3 4 2 2" xfId="5352"/>
    <cellStyle name="Note 13 3 3 4 2 2 2" xfId="17453"/>
    <cellStyle name="Note 13 3 3 4 2 2 2 2" xfId="41653"/>
    <cellStyle name="Note 13 3 3 4 2 2 3" xfId="29553"/>
    <cellStyle name="Note 13 3 3 4 2 3" xfId="5917"/>
    <cellStyle name="Note 13 3 3 4 2 3 2" xfId="18018"/>
    <cellStyle name="Note 13 3 3 4 2 3 2 2" xfId="42218"/>
    <cellStyle name="Note 13 3 3 4 2 3 3" xfId="30118"/>
    <cellStyle name="Note 13 3 3 4 2 4" xfId="9332"/>
    <cellStyle name="Note 13 3 3 4 2 4 2" xfId="21366"/>
    <cellStyle name="Note 13 3 3 4 2 4 2 2" xfId="45566"/>
    <cellStyle name="Note 13 3 3 4 2 4 3" xfId="33533"/>
    <cellStyle name="Note 13 3 3 4 2 5" xfId="11408"/>
    <cellStyle name="Note 13 3 3 4 2 5 2" xfId="23351"/>
    <cellStyle name="Note 13 3 3 4 2 5 2 2" xfId="47551"/>
    <cellStyle name="Note 13 3 3 4 2 5 3" xfId="35609"/>
    <cellStyle name="Note 13 3 3 4 2 6" xfId="13196"/>
    <cellStyle name="Note 13 3 3 4 2 6 2" xfId="24918"/>
    <cellStyle name="Note 13 3 3 4 2 6 2 2" xfId="49118"/>
    <cellStyle name="Note 13 3 3 4 2 6 3" xfId="37397"/>
    <cellStyle name="Note 13 3 3 4 2 7" xfId="14763"/>
    <cellStyle name="Note 13 3 3 4 2 7 2" xfId="38964"/>
    <cellStyle name="Note 13 3 3 4 2 8" xfId="26988"/>
    <cellStyle name="Note 13 3 3 4 3" xfId="2120"/>
    <cellStyle name="Note 13 3 3 4 3 2" xfId="4777"/>
    <cellStyle name="Note 13 3 3 4 3 2 2" xfId="16878"/>
    <cellStyle name="Note 13 3 3 4 3 2 2 2" xfId="41078"/>
    <cellStyle name="Note 13 3 3 4 3 2 3" xfId="28978"/>
    <cellStyle name="Note 13 3 3 4 3 3" xfId="6268"/>
    <cellStyle name="Note 13 3 3 4 3 3 2" xfId="18369"/>
    <cellStyle name="Note 13 3 3 4 3 3 2 2" xfId="42569"/>
    <cellStyle name="Note 13 3 3 4 3 3 3" xfId="30469"/>
    <cellStyle name="Note 13 3 3 4 3 4" xfId="8746"/>
    <cellStyle name="Note 13 3 3 4 3 4 2" xfId="20782"/>
    <cellStyle name="Note 13 3 3 4 3 4 2 2" xfId="44982"/>
    <cellStyle name="Note 13 3 3 4 3 4 3" xfId="32947"/>
    <cellStyle name="Note 13 3 3 4 3 5" xfId="10836"/>
    <cellStyle name="Note 13 3 3 4 3 5 2" xfId="22799"/>
    <cellStyle name="Note 13 3 3 4 3 5 2 2" xfId="46999"/>
    <cellStyle name="Note 13 3 3 4 3 5 3" xfId="35037"/>
    <cellStyle name="Note 13 3 3 4 3 6" xfId="12644"/>
    <cellStyle name="Note 13 3 3 4 3 6 2" xfId="24391"/>
    <cellStyle name="Note 13 3 3 4 3 6 2 2" xfId="48591"/>
    <cellStyle name="Note 13 3 3 4 3 6 3" xfId="36845"/>
    <cellStyle name="Note 13 3 3 4 3 7" xfId="14236"/>
    <cellStyle name="Note 13 3 3 4 3 7 2" xfId="38437"/>
    <cellStyle name="Note 13 3 3 4 3 8" xfId="26405"/>
    <cellStyle name="Note 13 3 3 4 4" xfId="3873"/>
    <cellStyle name="Note 13 3 3 4 4 2" xfId="15975"/>
    <cellStyle name="Note 13 3 3 4 4 2 2" xfId="40175"/>
    <cellStyle name="Note 13 3 3 4 4 3" xfId="28075"/>
    <cellStyle name="Note 13 3 3 4 5" xfId="5701"/>
    <cellStyle name="Note 13 3 3 4 5 2" xfId="17802"/>
    <cellStyle name="Note 13 3 3 4 5 2 2" xfId="42002"/>
    <cellStyle name="Note 13 3 3 4 5 3" xfId="29902"/>
    <cellStyle name="Note 13 3 3 4 6" xfId="7784"/>
    <cellStyle name="Note 13 3 3 4 6 2" xfId="19845"/>
    <cellStyle name="Note 13 3 3 4 6 2 2" xfId="44045"/>
    <cellStyle name="Note 13 3 3 4 6 3" xfId="31985"/>
    <cellStyle name="Note 13 3 3 4 7" xfId="9900"/>
    <cellStyle name="Note 13 3 3 4 7 2" xfId="21934"/>
    <cellStyle name="Note 13 3 3 4 7 2 2" xfId="46134"/>
    <cellStyle name="Note 13 3 3 4 7 3" xfId="34101"/>
    <cellStyle name="Note 13 3 3 4 8" xfId="11779"/>
    <cellStyle name="Note 13 3 3 4 8 2" xfId="23708"/>
    <cellStyle name="Note 13 3 3 4 8 2 2" xfId="47908"/>
    <cellStyle name="Note 13 3 3 4 8 3" xfId="35980"/>
    <cellStyle name="Note 13 3 3 4 9" xfId="13553"/>
    <cellStyle name="Note 13 3 3 4 9 2" xfId="37754"/>
    <cellStyle name="Note 13 3 3 5" xfId="1272"/>
    <cellStyle name="Note 13 3 3 5 2" xfId="3997"/>
    <cellStyle name="Note 13 3 3 5 2 2" xfId="16099"/>
    <cellStyle name="Note 13 3 3 5 2 2 2" xfId="40299"/>
    <cellStyle name="Note 13 3 3 5 2 3" xfId="28199"/>
    <cellStyle name="Note 13 3 3 5 3" xfId="6566"/>
    <cellStyle name="Note 13 3 3 5 3 2" xfId="18667"/>
    <cellStyle name="Note 13 3 3 5 3 2 2" xfId="42867"/>
    <cellStyle name="Note 13 3 3 5 3 3" xfId="30767"/>
    <cellStyle name="Note 13 3 3 5 4" xfId="7908"/>
    <cellStyle name="Note 13 3 3 5 4 2" xfId="19969"/>
    <cellStyle name="Note 13 3 3 5 4 2 2" xfId="44169"/>
    <cellStyle name="Note 13 3 3 5 4 3" xfId="32109"/>
    <cellStyle name="Note 13 3 3 5 5" xfId="10024"/>
    <cellStyle name="Note 13 3 3 5 5 2" xfId="22058"/>
    <cellStyle name="Note 13 3 3 5 5 2 2" xfId="46258"/>
    <cellStyle name="Note 13 3 3 5 5 3" xfId="34225"/>
    <cellStyle name="Note 13 3 3 5 6" xfId="11903"/>
    <cellStyle name="Note 13 3 3 5 6 2" xfId="23832"/>
    <cellStyle name="Note 13 3 3 5 6 2 2" xfId="48032"/>
    <cellStyle name="Note 13 3 3 5 6 3" xfId="36104"/>
    <cellStyle name="Note 13 3 3 5 7" xfId="13677"/>
    <cellStyle name="Note 13 3 3 5 7 2" xfId="37878"/>
    <cellStyle name="Note 13 3 3 5 8" xfId="25790"/>
    <cellStyle name="Note 13 3 3 6" xfId="3358"/>
    <cellStyle name="Note 13 3 3 6 2" xfId="15460"/>
    <cellStyle name="Note 13 3 3 6 2 2" xfId="39660"/>
    <cellStyle name="Note 13 3 3 6 3" xfId="27560"/>
    <cellStyle name="Note 13 3 3 7" xfId="4158"/>
    <cellStyle name="Note 13 3 3 7 2" xfId="16260"/>
    <cellStyle name="Note 13 3 3 7 2 2" xfId="40460"/>
    <cellStyle name="Note 13 3 3 7 3" xfId="28360"/>
    <cellStyle name="Note 13 3 3 8" xfId="7260"/>
    <cellStyle name="Note 13 3 3 8 2" xfId="19321"/>
    <cellStyle name="Note 13 3 3 8 2 2" xfId="43521"/>
    <cellStyle name="Note 13 3 3 8 3" xfId="31461"/>
    <cellStyle name="Note 13 3 3 9" xfId="6835"/>
    <cellStyle name="Note 13 3 3 9 2" xfId="18936"/>
    <cellStyle name="Note 13 3 3 9 2 2" xfId="43136"/>
    <cellStyle name="Note 13 3 3 9 3" xfId="31036"/>
    <cellStyle name="Note 13 3 4" xfId="724"/>
    <cellStyle name="Note 13 3 4 10" xfId="25242"/>
    <cellStyle name="Note 13 3 4 2" xfId="2294"/>
    <cellStyle name="Note 13 3 4 2 2" xfId="4946"/>
    <cellStyle name="Note 13 3 4 2 2 2" xfId="17047"/>
    <cellStyle name="Note 13 3 4 2 2 2 2" xfId="41247"/>
    <cellStyle name="Note 13 3 4 2 2 3" xfId="29147"/>
    <cellStyle name="Note 13 3 4 2 3" xfId="5874"/>
    <cellStyle name="Note 13 3 4 2 3 2" xfId="17975"/>
    <cellStyle name="Note 13 3 4 2 3 2 2" xfId="42175"/>
    <cellStyle name="Note 13 3 4 2 3 3" xfId="30075"/>
    <cellStyle name="Note 13 3 4 2 4" xfId="8920"/>
    <cellStyle name="Note 13 3 4 2 4 2" xfId="20954"/>
    <cellStyle name="Note 13 3 4 2 4 2 2" xfId="45154"/>
    <cellStyle name="Note 13 3 4 2 4 3" xfId="33121"/>
    <cellStyle name="Note 13 3 4 2 5" xfId="10996"/>
    <cellStyle name="Note 13 3 4 2 5 2" xfId="22939"/>
    <cellStyle name="Note 13 3 4 2 5 2 2" xfId="47139"/>
    <cellStyle name="Note 13 3 4 2 5 3" xfId="35197"/>
    <cellStyle name="Note 13 3 4 2 6" xfId="12784"/>
    <cellStyle name="Note 13 3 4 2 6 2" xfId="24506"/>
    <cellStyle name="Note 13 3 4 2 6 2 2" xfId="48706"/>
    <cellStyle name="Note 13 3 4 2 6 3" xfId="36985"/>
    <cellStyle name="Note 13 3 4 2 7" xfId="14351"/>
    <cellStyle name="Note 13 3 4 2 7 2" xfId="38552"/>
    <cellStyle name="Note 13 3 4 2 8" xfId="26576"/>
    <cellStyle name="Note 13 3 4 3" xfId="1708"/>
    <cellStyle name="Note 13 3 4 3 2" xfId="4370"/>
    <cellStyle name="Note 13 3 4 3 2 2" xfId="16471"/>
    <cellStyle name="Note 13 3 4 3 2 2 2" xfId="40671"/>
    <cellStyle name="Note 13 3 4 3 2 3" xfId="28571"/>
    <cellStyle name="Note 13 3 4 3 3" xfId="4162"/>
    <cellStyle name="Note 13 3 4 3 3 2" xfId="16264"/>
    <cellStyle name="Note 13 3 4 3 3 2 2" xfId="40464"/>
    <cellStyle name="Note 13 3 4 3 3 3" xfId="28364"/>
    <cellStyle name="Note 13 3 4 3 4" xfId="8334"/>
    <cellStyle name="Note 13 3 4 3 4 2" xfId="20370"/>
    <cellStyle name="Note 13 3 4 3 4 2 2" xfId="44570"/>
    <cellStyle name="Note 13 3 4 3 4 3" xfId="32535"/>
    <cellStyle name="Note 13 3 4 3 5" xfId="10424"/>
    <cellStyle name="Note 13 3 4 3 5 2" xfId="22387"/>
    <cellStyle name="Note 13 3 4 3 5 2 2" xfId="46587"/>
    <cellStyle name="Note 13 3 4 3 5 3" xfId="34625"/>
    <cellStyle name="Note 13 3 4 3 6" xfId="12232"/>
    <cellStyle name="Note 13 3 4 3 6 2" xfId="23979"/>
    <cellStyle name="Note 13 3 4 3 6 2 2" xfId="48179"/>
    <cellStyle name="Note 13 3 4 3 6 3" xfId="36433"/>
    <cellStyle name="Note 13 3 4 3 7" xfId="13824"/>
    <cellStyle name="Note 13 3 4 3 7 2" xfId="38025"/>
    <cellStyle name="Note 13 3 4 3 8" xfId="25993"/>
    <cellStyle name="Note 13 3 4 4" xfId="3457"/>
    <cellStyle name="Note 13 3 4 4 2" xfId="15559"/>
    <cellStyle name="Note 13 3 4 4 2 2" xfId="39759"/>
    <cellStyle name="Note 13 3 4 4 3" xfId="27659"/>
    <cellStyle name="Note 13 3 4 5" xfId="5462"/>
    <cellStyle name="Note 13 3 4 5 2" xfId="17563"/>
    <cellStyle name="Note 13 3 4 5 2 2" xfId="41763"/>
    <cellStyle name="Note 13 3 4 5 3" xfId="29663"/>
    <cellStyle name="Note 13 3 4 6" xfId="7360"/>
    <cellStyle name="Note 13 3 4 6 2" xfId="19421"/>
    <cellStyle name="Note 13 3 4 6 2 2" xfId="43621"/>
    <cellStyle name="Note 13 3 4 6 3" xfId="31561"/>
    <cellStyle name="Note 13 3 4 7" xfId="9476"/>
    <cellStyle name="Note 13 3 4 7 2" xfId="21510"/>
    <cellStyle name="Note 13 3 4 7 2 2" xfId="45710"/>
    <cellStyle name="Note 13 3 4 7 3" xfId="33677"/>
    <cellStyle name="Note 13 3 4 8" xfId="7981"/>
    <cellStyle name="Note 13 3 4 8 2" xfId="20041"/>
    <cellStyle name="Note 13 3 4 8 2 2" xfId="44241"/>
    <cellStyle name="Note 13 3 4 8 3" xfId="32182"/>
    <cellStyle name="Note 13 3 4 9" xfId="10272"/>
    <cellStyle name="Note 13 3 4 9 2" xfId="34473"/>
    <cellStyle name="Note 13 3 5" xfId="1006"/>
    <cellStyle name="Note 13 3 5 10" xfId="25524"/>
    <cellStyle name="Note 13 3 5 2" xfId="2564"/>
    <cellStyle name="Note 13 3 5 2 2" xfId="5213"/>
    <cellStyle name="Note 13 3 5 2 2 2" xfId="17314"/>
    <cellStyle name="Note 13 3 5 2 2 2 2" xfId="41514"/>
    <cellStyle name="Note 13 3 5 2 2 3" xfId="29414"/>
    <cellStyle name="Note 13 3 5 2 3" xfId="5559"/>
    <cellStyle name="Note 13 3 5 2 3 2" xfId="17660"/>
    <cellStyle name="Note 13 3 5 2 3 2 2" xfId="41860"/>
    <cellStyle name="Note 13 3 5 2 3 3" xfId="29760"/>
    <cellStyle name="Note 13 3 5 2 4" xfId="9190"/>
    <cellStyle name="Note 13 3 5 2 4 2" xfId="21224"/>
    <cellStyle name="Note 13 3 5 2 4 2 2" xfId="45424"/>
    <cellStyle name="Note 13 3 5 2 4 3" xfId="33391"/>
    <cellStyle name="Note 13 3 5 2 5" xfId="11266"/>
    <cellStyle name="Note 13 3 5 2 5 2" xfId="23209"/>
    <cellStyle name="Note 13 3 5 2 5 2 2" xfId="47409"/>
    <cellStyle name="Note 13 3 5 2 5 3" xfId="35467"/>
    <cellStyle name="Note 13 3 5 2 6" xfId="13054"/>
    <cellStyle name="Note 13 3 5 2 6 2" xfId="24776"/>
    <cellStyle name="Note 13 3 5 2 6 2 2" xfId="48976"/>
    <cellStyle name="Note 13 3 5 2 6 3" xfId="37255"/>
    <cellStyle name="Note 13 3 5 2 7" xfId="14621"/>
    <cellStyle name="Note 13 3 5 2 7 2" xfId="38822"/>
    <cellStyle name="Note 13 3 5 2 8" xfId="26846"/>
    <cellStyle name="Note 13 3 5 3" xfId="1978"/>
    <cellStyle name="Note 13 3 5 3 2" xfId="4637"/>
    <cellStyle name="Note 13 3 5 3 2 2" xfId="16738"/>
    <cellStyle name="Note 13 3 5 3 2 2 2" xfId="40938"/>
    <cellStyle name="Note 13 3 5 3 2 3" xfId="28838"/>
    <cellStyle name="Note 13 3 5 3 3" xfId="5775"/>
    <cellStyle name="Note 13 3 5 3 3 2" xfId="17876"/>
    <cellStyle name="Note 13 3 5 3 3 2 2" xfId="42076"/>
    <cellStyle name="Note 13 3 5 3 3 3" xfId="29976"/>
    <cellStyle name="Note 13 3 5 3 4" xfId="8604"/>
    <cellStyle name="Note 13 3 5 3 4 2" xfId="20640"/>
    <cellStyle name="Note 13 3 5 3 4 2 2" xfId="44840"/>
    <cellStyle name="Note 13 3 5 3 4 3" xfId="32805"/>
    <cellStyle name="Note 13 3 5 3 5" xfId="10694"/>
    <cellStyle name="Note 13 3 5 3 5 2" xfId="22657"/>
    <cellStyle name="Note 13 3 5 3 5 2 2" xfId="46857"/>
    <cellStyle name="Note 13 3 5 3 5 3" xfId="34895"/>
    <cellStyle name="Note 13 3 5 3 6" xfId="12502"/>
    <cellStyle name="Note 13 3 5 3 6 2" xfId="24249"/>
    <cellStyle name="Note 13 3 5 3 6 2 2" xfId="48449"/>
    <cellStyle name="Note 13 3 5 3 6 3" xfId="36703"/>
    <cellStyle name="Note 13 3 5 3 7" xfId="14094"/>
    <cellStyle name="Note 13 3 5 3 7 2" xfId="38295"/>
    <cellStyle name="Note 13 3 5 3 8" xfId="26263"/>
    <cellStyle name="Note 13 3 5 4" xfId="3733"/>
    <cellStyle name="Note 13 3 5 4 2" xfId="15835"/>
    <cellStyle name="Note 13 3 5 4 2 2" xfId="40035"/>
    <cellStyle name="Note 13 3 5 4 3" xfId="27935"/>
    <cellStyle name="Note 13 3 5 5" xfId="6023"/>
    <cellStyle name="Note 13 3 5 5 2" xfId="18124"/>
    <cellStyle name="Note 13 3 5 5 2 2" xfId="42324"/>
    <cellStyle name="Note 13 3 5 5 3" xfId="30224"/>
    <cellStyle name="Note 13 3 5 6" xfId="7642"/>
    <cellStyle name="Note 13 3 5 6 2" xfId="19703"/>
    <cellStyle name="Note 13 3 5 6 2 2" xfId="43903"/>
    <cellStyle name="Note 13 3 5 6 3" xfId="31843"/>
    <cellStyle name="Note 13 3 5 7" xfId="9758"/>
    <cellStyle name="Note 13 3 5 7 2" xfId="21792"/>
    <cellStyle name="Note 13 3 5 7 2 2" xfId="45992"/>
    <cellStyle name="Note 13 3 5 7 3" xfId="33959"/>
    <cellStyle name="Note 13 3 5 8" xfId="11637"/>
    <cellStyle name="Note 13 3 5 8 2" xfId="23566"/>
    <cellStyle name="Note 13 3 5 8 2 2" xfId="47766"/>
    <cellStyle name="Note 13 3 5 8 3" xfId="35838"/>
    <cellStyle name="Note 13 3 5 9" xfId="13411"/>
    <cellStyle name="Note 13 3 5 9 2" xfId="37612"/>
    <cellStyle name="Note 13 3 6" xfId="3219"/>
    <cellStyle name="Note 13 3 6 2" xfId="15321"/>
    <cellStyle name="Note 13 3 6 2 2" xfId="39521"/>
    <cellStyle name="Note 13 3 6 3" xfId="27421"/>
    <cellStyle name="Note 13 3 7" xfId="6536"/>
    <cellStyle name="Note 13 3 7 2" xfId="18637"/>
    <cellStyle name="Note 13 3 7 2 2" xfId="42837"/>
    <cellStyle name="Note 13 3 7 3" xfId="30737"/>
    <cellStyle name="Note 13 3 8" xfId="7118"/>
    <cellStyle name="Note 13 3 8 2" xfId="19179"/>
    <cellStyle name="Note 13 3 8 2 2" xfId="43379"/>
    <cellStyle name="Note 13 3 8 3" xfId="31319"/>
    <cellStyle name="Note 13 3 9" xfId="7002"/>
    <cellStyle name="Note 13 3 9 2" xfId="19085"/>
    <cellStyle name="Note 13 3 9 2 2" xfId="43285"/>
    <cellStyle name="Note 13 3 9 3" xfId="31203"/>
    <cellStyle name="Note 13 4" xfId="499"/>
    <cellStyle name="Note 13 4 10" xfId="25017"/>
    <cellStyle name="Note 13 4 2" xfId="598"/>
    <cellStyle name="Note 13 4 2 10" xfId="6950"/>
    <cellStyle name="Note 13 4 2 10 2" xfId="19034"/>
    <cellStyle name="Note 13 4 2 10 2 2" xfId="43234"/>
    <cellStyle name="Note 13 4 2 10 3" xfId="31151"/>
    <cellStyle name="Note 13 4 2 11" xfId="10847"/>
    <cellStyle name="Note 13 4 2 11 2" xfId="35048"/>
    <cellStyle name="Note 13 4 2 12" xfId="25116"/>
    <cellStyle name="Note 13 4 2 2" xfId="791"/>
    <cellStyle name="Note 13 4 2 2 10" xfId="25309"/>
    <cellStyle name="Note 13 4 2 2 2" xfId="2361"/>
    <cellStyle name="Note 13 4 2 2 2 2" xfId="5011"/>
    <cellStyle name="Note 13 4 2 2 2 2 2" xfId="17112"/>
    <cellStyle name="Note 13 4 2 2 2 2 2 2" xfId="41312"/>
    <cellStyle name="Note 13 4 2 2 2 2 3" xfId="29212"/>
    <cellStyle name="Note 13 4 2 2 2 3" xfId="5347"/>
    <cellStyle name="Note 13 4 2 2 2 3 2" xfId="17448"/>
    <cellStyle name="Note 13 4 2 2 2 3 2 2" xfId="41648"/>
    <cellStyle name="Note 13 4 2 2 2 3 3" xfId="29548"/>
    <cellStyle name="Note 13 4 2 2 2 4" xfId="8987"/>
    <cellStyle name="Note 13 4 2 2 2 4 2" xfId="21021"/>
    <cellStyle name="Note 13 4 2 2 2 4 2 2" xfId="45221"/>
    <cellStyle name="Note 13 4 2 2 2 4 3" xfId="33188"/>
    <cellStyle name="Note 13 4 2 2 2 5" xfId="11063"/>
    <cellStyle name="Note 13 4 2 2 2 5 2" xfId="23006"/>
    <cellStyle name="Note 13 4 2 2 2 5 2 2" xfId="47206"/>
    <cellStyle name="Note 13 4 2 2 2 5 3" xfId="35264"/>
    <cellStyle name="Note 13 4 2 2 2 6" xfId="12851"/>
    <cellStyle name="Note 13 4 2 2 2 6 2" xfId="24573"/>
    <cellStyle name="Note 13 4 2 2 2 6 2 2" xfId="48773"/>
    <cellStyle name="Note 13 4 2 2 2 6 3" xfId="37052"/>
    <cellStyle name="Note 13 4 2 2 2 7" xfId="14418"/>
    <cellStyle name="Note 13 4 2 2 2 7 2" xfId="38619"/>
    <cellStyle name="Note 13 4 2 2 2 8" xfId="26643"/>
    <cellStyle name="Note 13 4 2 2 3" xfId="1775"/>
    <cellStyle name="Note 13 4 2 2 3 2" xfId="4436"/>
    <cellStyle name="Note 13 4 2 2 3 2 2" xfId="16537"/>
    <cellStyle name="Note 13 4 2 2 3 2 2 2" xfId="40737"/>
    <cellStyle name="Note 13 4 2 2 3 2 3" xfId="28637"/>
    <cellStyle name="Note 13 4 2 2 3 3" xfId="5797"/>
    <cellStyle name="Note 13 4 2 2 3 3 2" xfId="17898"/>
    <cellStyle name="Note 13 4 2 2 3 3 2 2" xfId="42098"/>
    <cellStyle name="Note 13 4 2 2 3 3 3" xfId="29998"/>
    <cellStyle name="Note 13 4 2 2 3 4" xfId="8401"/>
    <cellStyle name="Note 13 4 2 2 3 4 2" xfId="20437"/>
    <cellStyle name="Note 13 4 2 2 3 4 2 2" xfId="44637"/>
    <cellStyle name="Note 13 4 2 2 3 4 3" xfId="32602"/>
    <cellStyle name="Note 13 4 2 2 3 5" xfId="10491"/>
    <cellStyle name="Note 13 4 2 2 3 5 2" xfId="22454"/>
    <cellStyle name="Note 13 4 2 2 3 5 2 2" xfId="46654"/>
    <cellStyle name="Note 13 4 2 2 3 5 3" xfId="34692"/>
    <cellStyle name="Note 13 4 2 2 3 6" xfId="12299"/>
    <cellStyle name="Note 13 4 2 2 3 6 2" xfId="24046"/>
    <cellStyle name="Note 13 4 2 2 3 6 2 2" xfId="48246"/>
    <cellStyle name="Note 13 4 2 2 3 6 3" xfId="36500"/>
    <cellStyle name="Note 13 4 2 2 3 7" xfId="13891"/>
    <cellStyle name="Note 13 4 2 2 3 7 2" xfId="38092"/>
    <cellStyle name="Note 13 4 2 2 3 8" xfId="26060"/>
    <cellStyle name="Note 13 4 2 2 4" xfId="3522"/>
    <cellStyle name="Note 13 4 2 2 4 2" xfId="15624"/>
    <cellStyle name="Note 13 4 2 2 4 2 2" xfId="39824"/>
    <cellStyle name="Note 13 4 2 2 4 3" xfId="27724"/>
    <cellStyle name="Note 13 4 2 2 5" xfId="6600"/>
    <cellStyle name="Note 13 4 2 2 5 2" xfId="18701"/>
    <cellStyle name="Note 13 4 2 2 5 2 2" xfId="42901"/>
    <cellStyle name="Note 13 4 2 2 5 3" xfId="30801"/>
    <cellStyle name="Note 13 4 2 2 6" xfId="7427"/>
    <cellStyle name="Note 13 4 2 2 6 2" xfId="19488"/>
    <cellStyle name="Note 13 4 2 2 6 2 2" xfId="43688"/>
    <cellStyle name="Note 13 4 2 2 6 3" xfId="31628"/>
    <cellStyle name="Note 13 4 2 2 7" xfId="9543"/>
    <cellStyle name="Note 13 4 2 2 7 2" xfId="21577"/>
    <cellStyle name="Note 13 4 2 2 7 2 2" xfId="45777"/>
    <cellStyle name="Note 13 4 2 2 7 3" xfId="33744"/>
    <cellStyle name="Note 13 4 2 2 8" xfId="10159"/>
    <cellStyle name="Note 13 4 2 2 8 2" xfId="22169"/>
    <cellStyle name="Note 13 4 2 2 8 2 2" xfId="46369"/>
    <cellStyle name="Note 13 4 2 2 8 3" xfId="34360"/>
    <cellStyle name="Note 13 4 2 2 9" xfId="12014"/>
    <cellStyle name="Note 13 4 2 2 9 2" xfId="36215"/>
    <cellStyle name="Note 13 4 2 3" xfId="899"/>
    <cellStyle name="Note 13 4 2 3 10" xfId="25417"/>
    <cellStyle name="Note 13 4 2 3 2" xfId="2469"/>
    <cellStyle name="Note 13 4 2 3 2 2" xfId="5119"/>
    <cellStyle name="Note 13 4 2 3 2 2 2" xfId="17220"/>
    <cellStyle name="Note 13 4 2 3 2 2 2 2" xfId="41420"/>
    <cellStyle name="Note 13 4 2 3 2 2 3" xfId="29320"/>
    <cellStyle name="Note 13 4 2 3 2 3" xfId="3002"/>
    <cellStyle name="Note 13 4 2 3 2 3 2" xfId="15105"/>
    <cellStyle name="Note 13 4 2 3 2 3 2 2" xfId="39305"/>
    <cellStyle name="Note 13 4 2 3 2 3 3" xfId="27205"/>
    <cellStyle name="Note 13 4 2 3 2 4" xfId="9095"/>
    <cellStyle name="Note 13 4 2 3 2 4 2" xfId="21129"/>
    <cellStyle name="Note 13 4 2 3 2 4 2 2" xfId="45329"/>
    <cellStyle name="Note 13 4 2 3 2 4 3" xfId="33296"/>
    <cellStyle name="Note 13 4 2 3 2 5" xfId="11171"/>
    <cellStyle name="Note 13 4 2 3 2 5 2" xfId="23114"/>
    <cellStyle name="Note 13 4 2 3 2 5 2 2" xfId="47314"/>
    <cellStyle name="Note 13 4 2 3 2 5 3" xfId="35372"/>
    <cellStyle name="Note 13 4 2 3 2 6" xfId="12959"/>
    <cellStyle name="Note 13 4 2 3 2 6 2" xfId="24681"/>
    <cellStyle name="Note 13 4 2 3 2 6 2 2" xfId="48881"/>
    <cellStyle name="Note 13 4 2 3 2 6 3" xfId="37160"/>
    <cellStyle name="Note 13 4 2 3 2 7" xfId="14526"/>
    <cellStyle name="Note 13 4 2 3 2 7 2" xfId="38727"/>
    <cellStyle name="Note 13 4 2 3 2 8" xfId="26751"/>
    <cellStyle name="Note 13 4 2 3 3" xfId="1883"/>
    <cellStyle name="Note 13 4 2 3 3 2" xfId="4543"/>
    <cellStyle name="Note 13 4 2 3 3 2 2" xfId="16644"/>
    <cellStyle name="Note 13 4 2 3 3 2 2 2" xfId="40844"/>
    <cellStyle name="Note 13 4 2 3 3 2 3" xfId="28744"/>
    <cellStyle name="Note 13 4 2 3 3 3" xfId="5952"/>
    <cellStyle name="Note 13 4 2 3 3 3 2" xfId="18053"/>
    <cellStyle name="Note 13 4 2 3 3 3 2 2" xfId="42253"/>
    <cellStyle name="Note 13 4 2 3 3 3 3" xfId="30153"/>
    <cellStyle name="Note 13 4 2 3 3 4" xfId="8509"/>
    <cellStyle name="Note 13 4 2 3 3 4 2" xfId="20545"/>
    <cellStyle name="Note 13 4 2 3 3 4 2 2" xfId="44745"/>
    <cellStyle name="Note 13 4 2 3 3 4 3" xfId="32710"/>
    <cellStyle name="Note 13 4 2 3 3 5" xfId="10599"/>
    <cellStyle name="Note 13 4 2 3 3 5 2" xfId="22562"/>
    <cellStyle name="Note 13 4 2 3 3 5 2 2" xfId="46762"/>
    <cellStyle name="Note 13 4 2 3 3 5 3" xfId="34800"/>
    <cellStyle name="Note 13 4 2 3 3 6" xfId="12407"/>
    <cellStyle name="Note 13 4 2 3 3 6 2" xfId="24154"/>
    <cellStyle name="Note 13 4 2 3 3 6 2 2" xfId="48354"/>
    <cellStyle name="Note 13 4 2 3 3 6 3" xfId="36608"/>
    <cellStyle name="Note 13 4 2 3 3 7" xfId="13999"/>
    <cellStyle name="Note 13 4 2 3 3 7 2" xfId="38200"/>
    <cellStyle name="Note 13 4 2 3 3 8" xfId="26168"/>
    <cellStyle name="Note 13 4 2 3 4" xfId="3628"/>
    <cellStyle name="Note 13 4 2 3 4 2" xfId="15730"/>
    <cellStyle name="Note 13 4 2 3 4 2 2" xfId="39930"/>
    <cellStyle name="Note 13 4 2 3 4 3" xfId="27830"/>
    <cellStyle name="Note 13 4 2 3 5" xfId="4221"/>
    <cellStyle name="Note 13 4 2 3 5 2" xfId="16323"/>
    <cellStyle name="Note 13 4 2 3 5 2 2" xfId="40523"/>
    <cellStyle name="Note 13 4 2 3 5 3" xfId="28423"/>
    <cellStyle name="Note 13 4 2 3 6" xfId="7535"/>
    <cellStyle name="Note 13 4 2 3 6 2" xfId="19596"/>
    <cellStyle name="Note 13 4 2 3 6 2 2" xfId="43796"/>
    <cellStyle name="Note 13 4 2 3 6 3" xfId="31736"/>
    <cellStyle name="Note 13 4 2 3 7" xfId="9651"/>
    <cellStyle name="Note 13 4 2 3 7 2" xfId="21685"/>
    <cellStyle name="Note 13 4 2 3 7 2 2" xfId="45885"/>
    <cellStyle name="Note 13 4 2 3 7 3" xfId="33852"/>
    <cellStyle name="Note 13 4 2 3 8" xfId="11530"/>
    <cellStyle name="Note 13 4 2 3 8 2" xfId="23459"/>
    <cellStyle name="Note 13 4 2 3 8 2 2" xfId="47659"/>
    <cellStyle name="Note 13 4 2 3 8 3" xfId="35731"/>
    <cellStyle name="Note 13 4 2 3 9" xfId="13304"/>
    <cellStyle name="Note 13 4 2 3 9 2" xfId="37505"/>
    <cellStyle name="Note 13 4 2 4" xfId="1122"/>
    <cellStyle name="Note 13 4 2 4 10" xfId="25640"/>
    <cellStyle name="Note 13 4 2 4 2" xfId="2680"/>
    <cellStyle name="Note 13 4 2 4 2 2" xfId="5326"/>
    <cellStyle name="Note 13 4 2 4 2 2 2" xfId="17427"/>
    <cellStyle name="Note 13 4 2 4 2 2 2 2" xfId="41627"/>
    <cellStyle name="Note 13 4 2 4 2 2 3" xfId="29527"/>
    <cellStyle name="Note 13 4 2 4 2 3" xfId="3468"/>
    <cellStyle name="Note 13 4 2 4 2 3 2" xfId="15570"/>
    <cellStyle name="Note 13 4 2 4 2 3 2 2" xfId="39770"/>
    <cellStyle name="Note 13 4 2 4 2 3 3" xfId="27670"/>
    <cellStyle name="Note 13 4 2 4 2 4" xfId="9306"/>
    <cellStyle name="Note 13 4 2 4 2 4 2" xfId="21340"/>
    <cellStyle name="Note 13 4 2 4 2 4 2 2" xfId="45540"/>
    <cellStyle name="Note 13 4 2 4 2 4 3" xfId="33507"/>
    <cellStyle name="Note 13 4 2 4 2 5" xfId="11382"/>
    <cellStyle name="Note 13 4 2 4 2 5 2" xfId="23325"/>
    <cellStyle name="Note 13 4 2 4 2 5 2 2" xfId="47525"/>
    <cellStyle name="Note 13 4 2 4 2 5 3" xfId="35583"/>
    <cellStyle name="Note 13 4 2 4 2 6" xfId="13170"/>
    <cellStyle name="Note 13 4 2 4 2 6 2" xfId="24892"/>
    <cellStyle name="Note 13 4 2 4 2 6 2 2" xfId="49092"/>
    <cellStyle name="Note 13 4 2 4 2 6 3" xfId="37371"/>
    <cellStyle name="Note 13 4 2 4 2 7" xfId="14737"/>
    <cellStyle name="Note 13 4 2 4 2 7 2" xfId="38938"/>
    <cellStyle name="Note 13 4 2 4 2 8" xfId="26962"/>
    <cellStyle name="Note 13 4 2 4 3" xfId="2094"/>
    <cellStyle name="Note 13 4 2 4 3 2" xfId="4751"/>
    <cellStyle name="Note 13 4 2 4 3 2 2" xfId="16852"/>
    <cellStyle name="Note 13 4 2 4 3 2 2 2" xfId="41052"/>
    <cellStyle name="Note 13 4 2 4 3 2 3" xfId="28952"/>
    <cellStyle name="Note 13 4 2 4 3 3" xfId="6211"/>
    <cellStyle name="Note 13 4 2 4 3 3 2" xfId="18312"/>
    <cellStyle name="Note 13 4 2 4 3 3 2 2" xfId="42512"/>
    <cellStyle name="Note 13 4 2 4 3 3 3" xfId="30412"/>
    <cellStyle name="Note 13 4 2 4 3 4" xfId="8720"/>
    <cellStyle name="Note 13 4 2 4 3 4 2" xfId="20756"/>
    <cellStyle name="Note 13 4 2 4 3 4 2 2" xfId="44956"/>
    <cellStyle name="Note 13 4 2 4 3 4 3" xfId="32921"/>
    <cellStyle name="Note 13 4 2 4 3 5" xfId="10810"/>
    <cellStyle name="Note 13 4 2 4 3 5 2" xfId="22773"/>
    <cellStyle name="Note 13 4 2 4 3 5 2 2" xfId="46973"/>
    <cellStyle name="Note 13 4 2 4 3 5 3" xfId="35011"/>
    <cellStyle name="Note 13 4 2 4 3 6" xfId="12618"/>
    <cellStyle name="Note 13 4 2 4 3 6 2" xfId="24365"/>
    <cellStyle name="Note 13 4 2 4 3 6 2 2" xfId="48565"/>
    <cellStyle name="Note 13 4 2 4 3 6 3" xfId="36819"/>
    <cellStyle name="Note 13 4 2 4 3 7" xfId="14210"/>
    <cellStyle name="Note 13 4 2 4 3 7 2" xfId="38411"/>
    <cellStyle name="Note 13 4 2 4 3 8" xfId="26379"/>
    <cellStyle name="Note 13 4 2 4 4" xfId="3847"/>
    <cellStyle name="Note 13 4 2 4 4 2" xfId="15949"/>
    <cellStyle name="Note 13 4 2 4 4 2 2" xfId="40149"/>
    <cellStyle name="Note 13 4 2 4 4 3" xfId="28049"/>
    <cellStyle name="Note 13 4 2 4 5" xfId="4113"/>
    <cellStyle name="Note 13 4 2 4 5 2" xfId="16215"/>
    <cellStyle name="Note 13 4 2 4 5 2 2" xfId="40415"/>
    <cellStyle name="Note 13 4 2 4 5 3" xfId="28315"/>
    <cellStyle name="Note 13 4 2 4 6" xfId="7758"/>
    <cellStyle name="Note 13 4 2 4 6 2" xfId="19819"/>
    <cellStyle name="Note 13 4 2 4 6 2 2" xfId="44019"/>
    <cellStyle name="Note 13 4 2 4 6 3" xfId="31959"/>
    <cellStyle name="Note 13 4 2 4 7" xfId="9874"/>
    <cellStyle name="Note 13 4 2 4 7 2" xfId="21908"/>
    <cellStyle name="Note 13 4 2 4 7 2 2" xfId="46108"/>
    <cellStyle name="Note 13 4 2 4 7 3" xfId="34075"/>
    <cellStyle name="Note 13 4 2 4 8" xfId="11753"/>
    <cellStyle name="Note 13 4 2 4 8 2" xfId="23682"/>
    <cellStyle name="Note 13 4 2 4 8 2 2" xfId="47882"/>
    <cellStyle name="Note 13 4 2 4 8 3" xfId="35954"/>
    <cellStyle name="Note 13 4 2 4 9" xfId="13527"/>
    <cellStyle name="Note 13 4 2 4 9 2" xfId="37728"/>
    <cellStyle name="Note 13 4 2 5" xfId="1249"/>
    <cellStyle name="Note 13 4 2 5 2" xfId="3974"/>
    <cellStyle name="Note 13 4 2 5 2 2" xfId="16076"/>
    <cellStyle name="Note 13 4 2 5 2 2 2" xfId="40276"/>
    <cellStyle name="Note 13 4 2 5 2 3" xfId="28176"/>
    <cellStyle name="Note 13 4 2 5 3" xfId="6149"/>
    <cellStyle name="Note 13 4 2 5 3 2" xfId="18250"/>
    <cellStyle name="Note 13 4 2 5 3 2 2" xfId="42450"/>
    <cellStyle name="Note 13 4 2 5 3 3" xfId="30350"/>
    <cellStyle name="Note 13 4 2 5 4" xfId="7885"/>
    <cellStyle name="Note 13 4 2 5 4 2" xfId="19946"/>
    <cellStyle name="Note 13 4 2 5 4 2 2" xfId="44146"/>
    <cellStyle name="Note 13 4 2 5 4 3" xfId="32086"/>
    <cellStyle name="Note 13 4 2 5 5" xfId="10001"/>
    <cellStyle name="Note 13 4 2 5 5 2" xfId="22035"/>
    <cellStyle name="Note 13 4 2 5 5 2 2" xfId="46235"/>
    <cellStyle name="Note 13 4 2 5 5 3" xfId="34202"/>
    <cellStyle name="Note 13 4 2 5 6" xfId="11880"/>
    <cellStyle name="Note 13 4 2 5 6 2" xfId="23809"/>
    <cellStyle name="Note 13 4 2 5 6 2 2" xfId="48009"/>
    <cellStyle name="Note 13 4 2 5 6 3" xfId="36081"/>
    <cellStyle name="Note 13 4 2 5 7" xfId="13654"/>
    <cellStyle name="Note 13 4 2 5 7 2" xfId="37855"/>
    <cellStyle name="Note 13 4 2 5 8" xfId="25767"/>
    <cellStyle name="Note 13 4 2 6" xfId="3333"/>
    <cellStyle name="Note 13 4 2 6 2" xfId="15435"/>
    <cellStyle name="Note 13 4 2 6 2 2" xfId="39635"/>
    <cellStyle name="Note 13 4 2 6 3" xfId="27535"/>
    <cellStyle name="Note 13 4 2 7" xfId="6429"/>
    <cellStyle name="Note 13 4 2 7 2" xfId="18530"/>
    <cellStyle name="Note 13 4 2 7 2 2" xfId="42730"/>
    <cellStyle name="Note 13 4 2 7 3" xfId="30630"/>
    <cellStyle name="Note 13 4 2 8" xfId="7234"/>
    <cellStyle name="Note 13 4 2 8 2" xfId="19295"/>
    <cellStyle name="Note 13 4 2 8 2 2" xfId="43495"/>
    <cellStyle name="Note 13 4 2 8 3" xfId="31435"/>
    <cellStyle name="Note 13 4 2 9" xfId="8187"/>
    <cellStyle name="Note 13 4 2 9 2" xfId="20224"/>
    <cellStyle name="Note 13 4 2 9 2 2" xfId="44424"/>
    <cellStyle name="Note 13 4 2 9 3" xfId="32388"/>
    <cellStyle name="Note 13 4 3" xfId="1023"/>
    <cellStyle name="Note 13 4 3 10" xfId="25541"/>
    <cellStyle name="Note 13 4 3 2" xfId="2581"/>
    <cellStyle name="Note 13 4 3 2 2" xfId="5229"/>
    <cellStyle name="Note 13 4 3 2 2 2" xfId="17330"/>
    <cellStyle name="Note 13 4 3 2 2 2 2" xfId="41530"/>
    <cellStyle name="Note 13 4 3 2 2 3" xfId="29430"/>
    <cellStyle name="Note 13 4 3 2 3" xfId="6277"/>
    <cellStyle name="Note 13 4 3 2 3 2" xfId="18378"/>
    <cellStyle name="Note 13 4 3 2 3 2 2" xfId="42578"/>
    <cellStyle name="Note 13 4 3 2 3 3" xfId="30478"/>
    <cellStyle name="Note 13 4 3 2 4" xfId="9207"/>
    <cellStyle name="Note 13 4 3 2 4 2" xfId="21241"/>
    <cellStyle name="Note 13 4 3 2 4 2 2" xfId="45441"/>
    <cellStyle name="Note 13 4 3 2 4 3" xfId="33408"/>
    <cellStyle name="Note 13 4 3 2 5" xfId="11283"/>
    <cellStyle name="Note 13 4 3 2 5 2" xfId="23226"/>
    <cellStyle name="Note 13 4 3 2 5 2 2" xfId="47426"/>
    <cellStyle name="Note 13 4 3 2 5 3" xfId="35484"/>
    <cellStyle name="Note 13 4 3 2 6" xfId="13071"/>
    <cellStyle name="Note 13 4 3 2 6 2" xfId="24793"/>
    <cellStyle name="Note 13 4 3 2 6 2 2" xfId="48993"/>
    <cellStyle name="Note 13 4 3 2 6 3" xfId="37272"/>
    <cellStyle name="Note 13 4 3 2 7" xfId="14638"/>
    <cellStyle name="Note 13 4 3 2 7 2" xfId="38839"/>
    <cellStyle name="Note 13 4 3 2 8" xfId="26863"/>
    <cellStyle name="Note 13 4 3 3" xfId="1995"/>
    <cellStyle name="Note 13 4 3 3 2" xfId="4654"/>
    <cellStyle name="Note 13 4 3 3 2 2" xfId="16755"/>
    <cellStyle name="Note 13 4 3 3 2 2 2" xfId="40955"/>
    <cellStyle name="Note 13 4 3 3 2 3" xfId="28855"/>
    <cellStyle name="Note 13 4 3 3 3" xfId="3897"/>
    <cellStyle name="Note 13 4 3 3 3 2" xfId="15999"/>
    <cellStyle name="Note 13 4 3 3 3 2 2" xfId="40199"/>
    <cellStyle name="Note 13 4 3 3 3 3" xfId="28099"/>
    <cellStyle name="Note 13 4 3 3 4" xfId="8621"/>
    <cellStyle name="Note 13 4 3 3 4 2" xfId="20657"/>
    <cellStyle name="Note 13 4 3 3 4 2 2" xfId="44857"/>
    <cellStyle name="Note 13 4 3 3 4 3" xfId="32822"/>
    <cellStyle name="Note 13 4 3 3 5" xfId="10711"/>
    <cellStyle name="Note 13 4 3 3 5 2" xfId="22674"/>
    <cellStyle name="Note 13 4 3 3 5 2 2" xfId="46874"/>
    <cellStyle name="Note 13 4 3 3 5 3" xfId="34912"/>
    <cellStyle name="Note 13 4 3 3 6" xfId="12519"/>
    <cellStyle name="Note 13 4 3 3 6 2" xfId="24266"/>
    <cellStyle name="Note 13 4 3 3 6 2 2" xfId="48466"/>
    <cellStyle name="Note 13 4 3 3 6 3" xfId="36720"/>
    <cellStyle name="Note 13 4 3 3 7" xfId="14111"/>
    <cellStyle name="Note 13 4 3 3 7 2" xfId="38312"/>
    <cellStyle name="Note 13 4 3 3 8" xfId="26280"/>
    <cellStyle name="Note 13 4 3 4" xfId="3749"/>
    <cellStyle name="Note 13 4 3 4 2" xfId="15851"/>
    <cellStyle name="Note 13 4 3 4 2 2" xfId="40051"/>
    <cellStyle name="Note 13 4 3 4 3" xfId="27951"/>
    <cellStyle name="Note 13 4 3 5" xfId="5802"/>
    <cellStyle name="Note 13 4 3 5 2" xfId="17903"/>
    <cellStyle name="Note 13 4 3 5 2 2" xfId="42103"/>
    <cellStyle name="Note 13 4 3 5 3" xfId="30003"/>
    <cellStyle name="Note 13 4 3 6" xfId="7659"/>
    <cellStyle name="Note 13 4 3 6 2" xfId="19720"/>
    <cellStyle name="Note 13 4 3 6 2 2" xfId="43920"/>
    <cellStyle name="Note 13 4 3 6 3" xfId="31860"/>
    <cellStyle name="Note 13 4 3 7" xfId="9775"/>
    <cellStyle name="Note 13 4 3 7 2" xfId="21809"/>
    <cellStyle name="Note 13 4 3 7 2 2" xfId="46009"/>
    <cellStyle name="Note 13 4 3 7 3" xfId="33976"/>
    <cellStyle name="Note 13 4 3 8" xfId="11654"/>
    <cellStyle name="Note 13 4 3 8 2" xfId="23583"/>
    <cellStyle name="Note 13 4 3 8 2 2" xfId="47783"/>
    <cellStyle name="Note 13 4 3 8 3" xfId="35855"/>
    <cellStyle name="Note 13 4 3 9" xfId="13428"/>
    <cellStyle name="Note 13 4 3 9 2" xfId="37629"/>
    <cellStyle name="Note 13 4 4" xfId="3236"/>
    <cellStyle name="Note 13 4 4 2" xfId="15338"/>
    <cellStyle name="Note 13 4 4 2 2" xfId="39538"/>
    <cellStyle name="Note 13 4 4 3" xfId="27438"/>
    <cellStyle name="Note 13 4 5" xfId="6656"/>
    <cellStyle name="Note 13 4 5 2" xfId="18757"/>
    <cellStyle name="Note 13 4 5 2 2" xfId="42957"/>
    <cellStyle name="Note 13 4 5 3" xfId="30857"/>
    <cellStyle name="Note 13 4 6" xfId="7135"/>
    <cellStyle name="Note 13 4 6 2" xfId="19196"/>
    <cellStyle name="Note 13 4 6 2 2" xfId="43396"/>
    <cellStyle name="Note 13 4 6 3" xfId="31336"/>
    <cellStyle name="Note 13 4 7" xfId="6866"/>
    <cellStyle name="Note 13 4 7 2" xfId="18967"/>
    <cellStyle name="Note 13 4 7 2 2" xfId="43167"/>
    <cellStyle name="Note 13 4 7 3" xfId="31067"/>
    <cellStyle name="Note 13 4 8" xfId="10149"/>
    <cellStyle name="Note 13 4 8 2" xfId="22159"/>
    <cellStyle name="Note 13 4 8 2 2" xfId="46359"/>
    <cellStyle name="Note 13 4 8 3" xfId="34350"/>
    <cellStyle name="Note 13 4 9" xfId="12004"/>
    <cellStyle name="Note 13 4 9 2" xfId="36205"/>
    <cellStyle name="Note 13 5" xfId="524"/>
    <cellStyle name="Note 13 5 10" xfId="10084"/>
    <cellStyle name="Note 13 5 10 2" xfId="22118"/>
    <cellStyle name="Note 13 5 10 2 2" xfId="46318"/>
    <cellStyle name="Note 13 5 10 3" xfId="34285"/>
    <cellStyle name="Note 13 5 11" xfId="11963"/>
    <cellStyle name="Note 13 5 11 2" xfId="36164"/>
    <cellStyle name="Note 13 5 12" xfId="25042"/>
    <cellStyle name="Note 13 5 2" xfId="741"/>
    <cellStyle name="Note 13 5 2 10" xfId="25259"/>
    <cellStyle name="Note 13 5 2 2" xfId="2311"/>
    <cellStyle name="Note 13 5 2 2 2" xfId="4963"/>
    <cellStyle name="Note 13 5 2 2 2 2" xfId="17064"/>
    <cellStyle name="Note 13 5 2 2 2 2 2" xfId="41264"/>
    <cellStyle name="Note 13 5 2 2 2 3" xfId="29164"/>
    <cellStyle name="Note 13 5 2 2 3" xfId="6380"/>
    <cellStyle name="Note 13 5 2 2 3 2" xfId="18481"/>
    <cellStyle name="Note 13 5 2 2 3 2 2" xfId="42681"/>
    <cellStyle name="Note 13 5 2 2 3 3" xfId="30581"/>
    <cellStyle name="Note 13 5 2 2 4" xfId="8937"/>
    <cellStyle name="Note 13 5 2 2 4 2" xfId="20971"/>
    <cellStyle name="Note 13 5 2 2 4 2 2" xfId="45171"/>
    <cellStyle name="Note 13 5 2 2 4 3" xfId="33138"/>
    <cellStyle name="Note 13 5 2 2 5" xfId="11013"/>
    <cellStyle name="Note 13 5 2 2 5 2" xfId="22956"/>
    <cellStyle name="Note 13 5 2 2 5 2 2" xfId="47156"/>
    <cellStyle name="Note 13 5 2 2 5 3" xfId="35214"/>
    <cellStyle name="Note 13 5 2 2 6" xfId="12801"/>
    <cellStyle name="Note 13 5 2 2 6 2" xfId="24523"/>
    <cellStyle name="Note 13 5 2 2 6 2 2" xfId="48723"/>
    <cellStyle name="Note 13 5 2 2 6 3" xfId="37002"/>
    <cellStyle name="Note 13 5 2 2 7" xfId="14368"/>
    <cellStyle name="Note 13 5 2 2 7 2" xfId="38569"/>
    <cellStyle name="Note 13 5 2 2 8" xfId="26593"/>
    <cellStyle name="Note 13 5 2 3" xfId="1725"/>
    <cellStyle name="Note 13 5 2 3 2" xfId="4387"/>
    <cellStyle name="Note 13 5 2 3 2 2" xfId="16488"/>
    <cellStyle name="Note 13 5 2 3 2 2 2" xfId="40688"/>
    <cellStyle name="Note 13 5 2 3 2 3" xfId="28588"/>
    <cellStyle name="Note 13 5 2 3 3" xfId="4044"/>
    <cellStyle name="Note 13 5 2 3 3 2" xfId="16146"/>
    <cellStyle name="Note 13 5 2 3 3 2 2" xfId="40346"/>
    <cellStyle name="Note 13 5 2 3 3 3" xfId="28246"/>
    <cellStyle name="Note 13 5 2 3 4" xfId="8351"/>
    <cellStyle name="Note 13 5 2 3 4 2" xfId="20387"/>
    <cellStyle name="Note 13 5 2 3 4 2 2" xfId="44587"/>
    <cellStyle name="Note 13 5 2 3 4 3" xfId="32552"/>
    <cellStyle name="Note 13 5 2 3 5" xfId="10441"/>
    <cellStyle name="Note 13 5 2 3 5 2" xfId="22404"/>
    <cellStyle name="Note 13 5 2 3 5 2 2" xfId="46604"/>
    <cellStyle name="Note 13 5 2 3 5 3" xfId="34642"/>
    <cellStyle name="Note 13 5 2 3 6" xfId="12249"/>
    <cellStyle name="Note 13 5 2 3 6 2" xfId="23996"/>
    <cellStyle name="Note 13 5 2 3 6 2 2" xfId="48196"/>
    <cellStyle name="Note 13 5 2 3 6 3" xfId="36450"/>
    <cellStyle name="Note 13 5 2 3 7" xfId="13841"/>
    <cellStyle name="Note 13 5 2 3 7 2" xfId="38042"/>
    <cellStyle name="Note 13 5 2 3 8" xfId="26010"/>
    <cellStyle name="Note 13 5 2 4" xfId="3473"/>
    <cellStyle name="Note 13 5 2 4 2" xfId="15575"/>
    <cellStyle name="Note 13 5 2 4 2 2" xfId="39775"/>
    <cellStyle name="Note 13 5 2 4 3" xfId="27675"/>
    <cellStyle name="Note 13 5 2 5" xfId="5631"/>
    <cellStyle name="Note 13 5 2 5 2" xfId="17732"/>
    <cellStyle name="Note 13 5 2 5 2 2" xfId="41932"/>
    <cellStyle name="Note 13 5 2 5 3" xfId="29832"/>
    <cellStyle name="Note 13 5 2 6" xfId="7377"/>
    <cellStyle name="Note 13 5 2 6 2" xfId="19438"/>
    <cellStyle name="Note 13 5 2 6 2 2" xfId="43638"/>
    <cellStyle name="Note 13 5 2 6 3" xfId="31578"/>
    <cellStyle name="Note 13 5 2 7" xfId="9493"/>
    <cellStyle name="Note 13 5 2 7 2" xfId="21527"/>
    <cellStyle name="Note 13 5 2 7 2 2" xfId="45727"/>
    <cellStyle name="Note 13 5 2 7 3" xfId="33694"/>
    <cellStyle name="Note 13 5 2 8" xfId="8174"/>
    <cellStyle name="Note 13 5 2 8 2" xfId="20211"/>
    <cellStyle name="Note 13 5 2 8 2 2" xfId="44411"/>
    <cellStyle name="Note 13 5 2 8 3" xfId="32375"/>
    <cellStyle name="Note 13 5 2 9" xfId="10270"/>
    <cellStyle name="Note 13 5 2 9 2" xfId="34471"/>
    <cellStyle name="Note 13 5 3" xfId="825"/>
    <cellStyle name="Note 13 5 3 10" xfId="25343"/>
    <cellStyle name="Note 13 5 3 2" xfId="2395"/>
    <cellStyle name="Note 13 5 3 2 2" xfId="5045"/>
    <cellStyle name="Note 13 5 3 2 2 2" xfId="17146"/>
    <cellStyle name="Note 13 5 3 2 2 2 2" xfId="41346"/>
    <cellStyle name="Note 13 5 3 2 2 3" xfId="29246"/>
    <cellStyle name="Note 13 5 3 2 3" xfId="5557"/>
    <cellStyle name="Note 13 5 3 2 3 2" xfId="17658"/>
    <cellStyle name="Note 13 5 3 2 3 2 2" xfId="41858"/>
    <cellStyle name="Note 13 5 3 2 3 3" xfId="29758"/>
    <cellStyle name="Note 13 5 3 2 4" xfId="9021"/>
    <cellStyle name="Note 13 5 3 2 4 2" xfId="21055"/>
    <cellStyle name="Note 13 5 3 2 4 2 2" xfId="45255"/>
    <cellStyle name="Note 13 5 3 2 4 3" xfId="33222"/>
    <cellStyle name="Note 13 5 3 2 5" xfId="11097"/>
    <cellStyle name="Note 13 5 3 2 5 2" xfId="23040"/>
    <cellStyle name="Note 13 5 3 2 5 2 2" xfId="47240"/>
    <cellStyle name="Note 13 5 3 2 5 3" xfId="35298"/>
    <cellStyle name="Note 13 5 3 2 6" xfId="12885"/>
    <cellStyle name="Note 13 5 3 2 6 2" xfId="24607"/>
    <cellStyle name="Note 13 5 3 2 6 2 2" xfId="48807"/>
    <cellStyle name="Note 13 5 3 2 6 3" xfId="37086"/>
    <cellStyle name="Note 13 5 3 2 7" xfId="14452"/>
    <cellStyle name="Note 13 5 3 2 7 2" xfId="38653"/>
    <cellStyle name="Note 13 5 3 2 8" xfId="26677"/>
    <cellStyle name="Note 13 5 3 3" xfId="1809"/>
    <cellStyle name="Note 13 5 3 3 2" xfId="4470"/>
    <cellStyle name="Note 13 5 3 3 2 2" xfId="16571"/>
    <cellStyle name="Note 13 5 3 3 2 2 2" xfId="40771"/>
    <cellStyle name="Note 13 5 3 3 2 3" xfId="28671"/>
    <cellStyle name="Note 13 5 3 3 3" xfId="5944"/>
    <cellStyle name="Note 13 5 3 3 3 2" xfId="18045"/>
    <cellStyle name="Note 13 5 3 3 3 2 2" xfId="42245"/>
    <cellStyle name="Note 13 5 3 3 3 3" xfId="30145"/>
    <cellStyle name="Note 13 5 3 3 4" xfId="8435"/>
    <cellStyle name="Note 13 5 3 3 4 2" xfId="20471"/>
    <cellStyle name="Note 13 5 3 3 4 2 2" xfId="44671"/>
    <cellStyle name="Note 13 5 3 3 4 3" xfId="32636"/>
    <cellStyle name="Note 13 5 3 3 5" xfId="10525"/>
    <cellStyle name="Note 13 5 3 3 5 2" xfId="22488"/>
    <cellStyle name="Note 13 5 3 3 5 2 2" xfId="46688"/>
    <cellStyle name="Note 13 5 3 3 5 3" xfId="34726"/>
    <cellStyle name="Note 13 5 3 3 6" xfId="12333"/>
    <cellStyle name="Note 13 5 3 3 6 2" xfId="24080"/>
    <cellStyle name="Note 13 5 3 3 6 2 2" xfId="48280"/>
    <cellStyle name="Note 13 5 3 3 6 3" xfId="36534"/>
    <cellStyle name="Note 13 5 3 3 7" xfId="13925"/>
    <cellStyle name="Note 13 5 3 3 7 2" xfId="38126"/>
    <cellStyle name="Note 13 5 3 3 8" xfId="26094"/>
    <cellStyle name="Note 13 5 3 4" xfId="3556"/>
    <cellStyle name="Note 13 5 3 4 2" xfId="15658"/>
    <cellStyle name="Note 13 5 3 4 2 2" xfId="39858"/>
    <cellStyle name="Note 13 5 3 4 3" xfId="27758"/>
    <cellStyle name="Note 13 5 3 5" xfId="4174"/>
    <cellStyle name="Note 13 5 3 5 2" xfId="16276"/>
    <cellStyle name="Note 13 5 3 5 2 2" xfId="40476"/>
    <cellStyle name="Note 13 5 3 5 3" xfId="28376"/>
    <cellStyle name="Note 13 5 3 6" xfId="7461"/>
    <cellStyle name="Note 13 5 3 6 2" xfId="19522"/>
    <cellStyle name="Note 13 5 3 6 2 2" xfId="43722"/>
    <cellStyle name="Note 13 5 3 6 3" xfId="31662"/>
    <cellStyle name="Note 13 5 3 7" xfId="9577"/>
    <cellStyle name="Note 13 5 3 7 2" xfId="21611"/>
    <cellStyle name="Note 13 5 3 7 2 2" xfId="45811"/>
    <cellStyle name="Note 13 5 3 7 3" xfId="33778"/>
    <cellStyle name="Note 13 5 3 8" xfId="11456"/>
    <cellStyle name="Note 13 5 3 8 2" xfId="23385"/>
    <cellStyle name="Note 13 5 3 8 2 2" xfId="47585"/>
    <cellStyle name="Note 13 5 3 8 3" xfId="35657"/>
    <cellStyle name="Note 13 5 3 9" xfId="13230"/>
    <cellStyle name="Note 13 5 3 9 2" xfId="37431"/>
    <cellStyle name="Note 13 5 4" xfId="1048"/>
    <cellStyle name="Note 13 5 4 10" xfId="25566"/>
    <cellStyle name="Note 13 5 4 2" xfId="2606"/>
    <cellStyle name="Note 13 5 4 2 2" xfId="5253"/>
    <cellStyle name="Note 13 5 4 2 2 2" xfId="17354"/>
    <cellStyle name="Note 13 5 4 2 2 2 2" xfId="41554"/>
    <cellStyle name="Note 13 5 4 2 2 3" xfId="29454"/>
    <cellStyle name="Note 13 5 4 2 3" xfId="5836"/>
    <cellStyle name="Note 13 5 4 2 3 2" xfId="17937"/>
    <cellStyle name="Note 13 5 4 2 3 2 2" xfId="42137"/>
    <cellStyle name="Note 13 5 4 2 3 3" xfId="30037"/>
    <cellStyle name="Note 13 5 4 2 4" xfId="9232"/>
    <cellStyle name="Note 13 5 4 2 4 2" xfId="21266"/>
    <cellStyle name="Note 13 5 4 2 4 2 2" xfId="45466"/>
    <cellStyle name="Note 13 5 4 2 4 3" xfId="33433"/>
    <cellStyle name="Note 13 5 4 2 5" xfId="11308"/>
    <cellStyle name="Note 13 5 4 2 5 2" xfId="23251"/>
    <cellStyle name="Note 13 5 4 2 5 2 2" xfId="47451"/>
    <cellStyle name="Note 13 5 4 2 5 3" xfId="35509"/>
    <cellStyle name="Note 13 5 4 2 6" xfId="13096"/>
    <cellStyle name="Note 13 5 4 2 6 2" xfId="24818"/>
    <cellStyle name="Note 13 5 4 2 6 2 2" xfId="49018"/>
    <cellStyle name="Note 13 5 4 2 6 3" xfId="37297"/>
    <cellStyle name="Note 13 5 4 2 7" xfId="14663"/>
    <cellStyle name="Note 13 5 4 2 7 2" xfId="38864"/>
    <cellStyle name="Note 13 5 4 2 8" xfId="26888"/>
    <cellStyle name="Note 13 5 4 3" xfId="2020"/>
    <cellStyle name="Note 13 5 4 3 2" xfId="4678"/>
    <cellStyle name="Note 13 5 4 3 2 2" xfId="16779"/>
    <cellStyle name="Note 13 5 4 3 2 2 2" xfId="40979"/>
    <cellStyle name="Note 13 5 4 3 2 3" xfId="28879"/>
    <cellStyle name="Note 13 5 4 3 3" xfId="5876"/>
    <cellStyle name="Note 13 5 4 3 3 2" xfId="17977"/>
    <cellStyle name="Note 13 5 4 3 3 2 2" xfId="42177"/>
    <cellStyle name="Note 13 5 4 3 3 3" xfId="30077"/>
    <cellStyle name="Note 13 5 4 3 4" xfId="8646"/>
    <cellStyle name="Note 13 5 4 3 4 2" xfId="20682"/>
    <cellStyle name="Note 13 5 4 3 4 2 2" xfId="44882"/>
    <cellStyle name="Note 13 5 4 3 4 3" xfId="32847"/>
    <cellStyle name="Note 13 5 4 3 5" xfId="10736"/>
    <cellStyle name="Note 13 5 4 3 5 2" xfId="22699"/>
    <cellStyle name="Note 13 5 4 3 5 2 2" xfId="46899"/>
    <cellStyle name="Note 13 5 4 3 5 3" xfId="34937"/>
    <cellStyle name="Note 13 5 4 3 6" xfId="12544"/>
    <cellStyle name="Note 13 5 4 3 6 2" xfId="24291"/>
    <cellStyle name="Note 13 5 4 3 6 2 2" xfId="48491"/>
    <cellStyle name="Note 13 5 4 3 6 3" xfId="36745"/>
    <cellStyle name="Note 13 5 4 3 7" xfId="14136"/>
    <cellStyle name="Note 13 5 4 3 7 2" xfId="38337"/>
    <cellStyle name="Note 13 5 4 3 8" xfId="26305"/>
    <cellStyle name="Note 13 5 4 4" xfId="3774"/>
    <cellStyle name="Note 13 5 4 4 2" xfId="15876"/>
    <cellStyle name="Note 13 5 4 4 2 2" xfId="40076"/>
    <cellStyle name="Note 13 5 4 4 3" xfId="27976"/>
    <cellStyle name="Note 13 5 4 5" xfId="6167"/>
    <cellStyle name="Note 13 5 4 5 2" xfId="18268"/>
    <cellStyle name="Note 13 5 4 5 2 2" xfId="42468"/>
    <cellStyle name="Note 13 5 4 5 3" xfId="30368"/>
    <cellStyle name="Note 13 5 4 6" xfId="7684"/>
    <cellStyle name="Note 13 5 4 6 2" xfId="19745"/>
    <cellStyle name="Note 13 5 4 6 2 2" xfId="43945"/>
    <cellStyle name="Note 13 5 4 6 3" xfId="31885"/>
    <cellStyle name="Note 13 5 4 7" xfId="9800"/>
    <cellStyle name="Note 13 5 4 7 2" xfId="21834"/>
    <cellStyle name="Note 13 5 4 7 2 2" xfId="46034"/>
    <cellStyle name="Note 13 5 4 7 3" xfId="34001"/>
    <cellStyle name="Note 13 5 4 8" xfId="11679"/>
    <cellStyle name="Note 13 5 4 8 2" xfId="23608"/>
    <cellStyle name="Note 13 5 4 8 2 2" xfId="47808"/>
    <cellStyle name="Note 13 5 4 8 3" xfId="35880"/>
    <cellStyle name="Note 13 5 4 9" xfId="13453"/>
    <cellStyle name="Note 13 5 4 9 2" xfId="37654"/>
    <cellStyle name="Note 13 5 5" xfId="1184"/>
    <cellStyle name="Note 13 5 5 2" xfId="3909"/>
    <cellStyle name="Note 13 5 5 2 2" xfId="16011"/>
    <cellStyle name="Note 13 5 5 2 2 2" xfId="40211"/>
    <cellStyle name="Note 13 5 5 2 3" xfId="28111"/>
    <cellStyle name="Note 13 5 5 3" xfId="5572"/>
    <cellStyle name="Note 13 5 5 3 2" xfId="17673"/>
    <cellStyle name="Note 13 5 5 3 2 2" xfId="41873"/>
    <cellStyle name="Note 13 5 5 3 3" xfId="29773"/>
    <cellStyle name="Note 13 5 5 4" xfId="7820"/>
    <cellStyle name="Note 13 5 5 4 2" xfId="19881"/>
    <cellStyle name="Note 13 5 5 4 2 2" xfId="44081"/>
    <cellStyle name="Note 13 5 5 4 3" xfId="32021"/>
    <cellStyle name="Note 13 5 5 5" xfId="9936"/>
    <cellStyle name="Note 13 5 5 5 2" xfId="21970"/>
    <cellStyle name="Note 13 5 5 5 2 2" xfId="46170"/>
    <cellStyle name="Note 13 5 5 5 3" xfId="34137"/>
    <cellStyle name="Note 13 5 5 6" xfId="11815"/>
    <cellStyle name="Note 13 5 5 6 2" xfId="23744"/>
    <cellStyle name="Note 13 5 5 6 2 2" xfId="47944"/>
    <cellStyle name="Note 13 5 5 6 3" xfId="36016"/>
    <cellStyle name="Note 13 5 5 7" xfId="13589"/>
    <cellStyle name="Note 13 5 5 7 2" xfId="37790"/>
    <cellStyle name="Note 13 5 5 8" xfId="25702"/>
    <cellStyle name="Note 13 5 6" xfId="3260"/>
    <cellStyle name="Note 13 5 6 2" xfId="15362"/>
    <cellStyle name="Note 13 5 6 2 2" xfId="39562"/>
    <cellStyle name="Note 13 5 6 3" xfId="27462"/>
    <cellStyle name="Note 13 5 7" xfId="5961"/>
    <cellStyle name="Note 13 5 7 2" xfId="18062"/>
    <cellStyle name="Note 13 5 7 2 2" xfId="42262"/>
    <cellStyle name="Note 13 5 7 3" xfId="30162"/>
    <cellStyle name="Note 13 5 8" xfId="7160"/>
    <cellStyle name="Note 13 5 8 2" xfId="19221"/>
    <cellStyle name="Note 13 5 8 2 2" xfId="43421"/>
    <cellStyle name="Note 13 5 8 3" xfId="31361"/>
    <cellStyle name="Note 13 5 9" xfId="8071"/>
    <cellStyle name="Note 13 5 9 2" xfId="20121"/>
    <cellStyle name="Note 13 5 9 2 2" xfId="44321"/>
    <cellStyle name="Note 13 5 9 3" xfId="32272"/>
    <cellStyle name="Note 13 6" xfId="654"/>
    <cellStyle name="Note 13 6 10" xfId="25172"/>
    <cellStyle name="Note 13 6 2" xfId="2224"/>
    <cellStyle name="Note 13 6 2 2" xfId="4877"/>
    <cellStyle name="Note 13 6 2 2 2" xfId="16978"/>
    <cellStyle name="Note 13 6 2 2 2 2" xfId="41178"/>
    <cellStyle name="Note 13 6 2 2 3" xfId="29078"/>
    <cellStyle name="Note 13 6 2 3" xfId="6127"/>
    <cellStyle name="Note 13 6 2 3 2" xfId="18228"/>
    <cellStyle name="Note 13 6 2 3 2 2" xfId="42428"/>
    <cellStyle name="Note 13 6 2 3 3" xfId="30328"/>
    <cellStyle name="Note 13 6 2 4" xfId="8850"/>
    <cellStyle name="Note 13 6 2 4 2" xfId="20884"/>
    <cellStyle name="Note 13 6 2 4 2 2" xfId="45084"/>
    <cellStyle name="Note 13 6 2 4 3" xfId="33051"/>
    <cellStyle name="Note 13 6 2 5" xfId="10926"/>
    <cellStyle name="Note 13 6 2 5 2" xfId="22869"/>
    <cellStyle name="Note 13 6 2 5 2 2" xfId="47069"/>
    <cellStyle name="Note 13 6 2 5 3" xfId="35127"/>
    <cellStyle name="Note 13 6 2 6" xfId="12714"/>
    <cellStyle name="Note 13 6 2 6 2" xfId="24436"/>
    <cellStyle name="Note 13 6 2 6 2 2" xfId="48636"/>
    <cellStyle name="Note 13 6 2 6 3" xfId="36915"/>
    <cellStyle name="Note 13 6 2 7" xfId="14281"/>
    <cellStyle name="Note 13 6 2 7 2" xfId="38482"/>
    <cellStyle name="Note 13 6 2 8" xfId="26506"/>
    <cellStyle name="Note 13 6 3" xfId="1638"/>
    <cellStyle name="Note 13 6 3 2" xfId="4300"/>
    <cellStyle name="Note 13 6 3 2 2" xfId="16401"/>
    <cellStyle name="Note 13 6 3 2 2 2" xfId="40601"/>
    <cellStyle name="Note 13 6 3 2 3" xfId="28501"/>
    <cellStyle name="Note 13 6 3 3" xfId="2992"/>
    <cellStyle name="Note 13 6 3 3 2" xfId="15095"/>
    <cellStyle name="Note 13 6 3 3 2 2" xfId="39295"/>
    <cellStyle name="Note 13 6 3 3 3" xfId="27195"/>
    <cellStyle name="Note 13 6 3 4" xfId="8264"/>
    <cellStyle name="Note 13 6 3 4 2" xfId="20300"/>
    <cellStyle name="Note 13 6 3 4 2 2" xfId="44500"/>
    <cellStyle name="Note 13 6 3 4 3" xfId="32465"/>
    <cellStyle name="Note 13 6 3 5" xfId="10354"/>
    <cellStyle name="Note 13 6 3 5 2" xfId="22317"/>
    <cellStyle name="Note 13 6 3 5 2 2" xfId="46517"/>
    <cellStyle name="Note 13 6 3 5 3" xfId="34555"/>
    <cellStyle name="Note 13 6 3 6" xfId="12162"/>
    <cellStyle name="Note 13 6 3 6 2" xfId="23909"/>
    <cellStyle name="Note 13 6 3 6 2 2" xfId="48109"/>
    <cellStyle name="Note 13 6 3 6 3" xfId="36363"/>
    <cellStyle name="Note 13 6 3 7" xfId="13754"/>
    <cellStyle name="Note 13 6 3 7 2" xfId="37955"/>
    <cellStyle name="Note 13 6 3 8" xfId="25923"/>
    <cellStyle name="Note 13 6 4" xfId="3388"/>
    <cellStyle name="Note 13 6 4 2" xfId="15490"/>
    <cellStyle name="Note 13 6 4 2 2" xfId="39690"/>
    <cellStyle name="Note 13 6 4 3" xfId="27590"/>
    <cellStyle name="Note 13 6 5" xfId="3186"/>
    <cellStyle name="Note 13 6 5 2" xfId="15288"/>
    <cellStyle name="Note 13 6 5 2 2" xfId="39488"/>
    <cellStyle name="Note 13 6 5 3" xfId="27388"/>
    <cellStyle name="Note 13 6 6" xfId="7290"/>
    <cellStyle name="Note 13 6 6 2" xfId="19351"/>
    <cellStyle name="Note 13 6 6 2 2" xfId="43551"/>
    <cellStyle name="Note 13 6 6 3" xfId="31491"/>
    <cellStyle name="Note 13 6 7" xfId="9406"/>
    <cellStyle name="Note 13 6 7 2" xfId="21440"/>
    <cellStyle name="Note 13 6 7 2 2" xfId="45640"/>
    <cellStyle name="Note 13 6 7 3" xfId="33607"/>
    <cellStyle name="Note 13 6 8" xfId="10192"/>
    <cellStyle name="Note 13 6 8 2" xfId="22202"/>
    <cellStyle name="Note 13 6 8 2 2" xfId="46402"/>
    <cellStyle name="Note 13 6 8 3" xfId="34393"/>
    <cellStyle name="Note 13 6 9" xfId="12047"/>
    <cellStyle name="Note 13 6 9 2" xfId="36248"/>
    <cellStyle name="Note 13 7" xfId="945"/>
    <cellStyle name="Note 13 7 10" xfId="25463"/>
    <cellStyle name="Note 13 7 2" xfId="2507"/>
    <cellStyle name="Note 13 7 2 2" xfId="5156"/>
    <cellStyle name="Note 13 7 2 2 2" xfId="17257"/>
    <cellStyle name="Note 13 7 2 2 2 2" xfId="41457"/>
    <cellStyle name="Note 13 7 2 2 3" xfId="29357"/>
    <cellStyle name="Note 13 7 2 3" xfId="6433"/>
    <cellStyle name="Note 13 7 2 3 2" xfId="18534"/>
    <cellStyle name="Note 13 7 2 3 2 2" xfId="42734"/>
    <cellStyle name="Note 13 7 2 3 3" xfId="30634"/>
    <cellStyle name="Note 13 7 2 4" xfId="9133"/>
    <cellStyle name="Note 13 7 2 4 2" xfId="21167"/>
    <cellStyle name="Note 13 7 2 4 2 2" xfId="45367"/>
    <cellStyle name="Note 13 7 2 4 3" xfId="33334"/>
    <cellStyle name="Note 13 7 2 5" xfId="11209"/>
    <cellStyle name="Note 13 7 2 5 2" xfId="23152"/>
    <cellStyle name="Note 13 7 2 5 2 2" xfId="47352"/>
    <cellStyle name="Note 13 7 2 5 3" xfId="35410"/>
    <cellStyle name="Note 13 7 2 6" xfId="12997"/>
    <cellStyle name="Note 13 7 2 6 2" xfId="24719"/>
    <cellStyle name="Note 13 7 2 6 2 2" xfId="48919"/>
    <cellStyle name="Note 13 7 2 6 3" xfId="37198"/>
    <cellStyle name="Note 13 7 2 7" xfId="14564"/>
    <cellStyle name="Note 13 7 2 7 2" xfId="38765"/>
    <cellStyle name="Note 13 7 2 8" xfId="26789"/>
    <cellStyle name="Note 13 7 3" xfId="1921"/>
    <cellStyle name="Note 13 7 3 2" xfId="4580"/>
    <cellStyle name="Note 13 7 3 2 2" xfId="16681"/>
    <cellStyle name="Note 13 7 3 2 2 2" xfId="40881"/>
    <cellStyle name="Note 13 7 3 2 3" xfId="28781"/>
    <cellStyle name="Note 13 7 3 3" xfId="3208"/>
    <cellStyle name="Note 13 7 3 3 2" xfId="15310"/>
    <cellStyle name="Note 13 7 3 3 2 2" xfId="39510"/>
    <cellStyle name="Note 13 7 3 3 3" xfId="27410"/>
    <cellStyle name="Note 13 7 3 4" xfId="8547"/>
    <cellStyle name="Note 13 7 3 4 2" xfId="20583"/>
    <cellStyle name="Note 13 7 3 4 2 2" xfId="44783"/>
    <cellStyle name="Note 13 7 3 4 3" xfId="32748"/>
    <cellStyle name="Note 13 7 3 5" xfId="10637"/>
    <cellStyle name="Note 13 7 3 5 2" xfId="22600"/>
    <cellStyle name="Note 13 7 3 5 2 2" xfId="46800"/>
    <cellStyle name="Note 13 7 3 5 3" xfId="34838"/>
    <cellStyle name="Note 13 7 3 6" xfId="12445"/>
    <cellStyle name="Note 13 7 3 6 2" xfId="24192"/>
    <cellStyle name="Note 13 7 3 6 2 2" xfId="48392"/>
    <cellStyle name="Note 13 7 3 6 3" xfId="36646"/>
    <cellStyle name="Note 13 7 3 7" xfId="14037"/>
    <cellStyle name="Note 13 7 3 7 2" xfId="38238"/>
    <cellStyle name="Note 13 7 3 8" xfId="26206"/>
    <cellStyle name="Note 13 7 4" xfId="3673"/>
    <cellStyle name="Note 13 7 4 2" xfId="15775"/>
    <cellStyle name="Note 13 7 4 2 2" xfId="39975"/>
    <cellStyle name="Note 13 7 4 3" xfId="27875"/>
    <cellStyle name="Note 13 7 5" xfId="6262"/>
    <cellStyle name="Note 13 7 5 2" xfId="18363"/>
    <cellStyle name="Note 13 7 5 2 2" xfId="42563"/>
    <cellStyle name="Note 13 7 5 3" xfId="30463"/>
    <cellStyle name="Note 13 7 6" xfId="7581"/>
    <cellStyle name="Note 13 7 6 2" xfId="19642"/>
    <cellStyle name="Note 13 7 6 2 2" xfId="43842"/>
    <cellStyle name="Note 13 7 6 3" xfId="31782"/>
    <cellStyle name="Note 13 7 7" xfId="9697"/>
    <cellStyle name="Note 13 7 7 2" xfId="21731"/>
    <cellStyle name="Note 13 7 7 2 2" xfId="45931"/>
    <cellStyle name="Note 13 7 7 3" xfId="33898"/>
    <cellStyle name="Note 13 7 8" xfId="11576"/>
    <cellStyle name="Note 13 7 8 2" xfId="23505"/>
    <cellStyle name="Note 13 7 8 2 2" xfId="47705"/>
    <cellStyle name="Note 13 7 8 3" xfId="35777"/>
    <cellStyle name="Note 13 7 9" xfId="13350"/>
    <cellStyle name="Note 13 7 9 2" xfId="37551"/>
    <cellStyle name="Note 13 8" xfId="2892"/>
    <cellStyle name="Note 13 8 2" xfId="15002"/>
    <cellStyle name="Note 13 8 2 2" xfId="39202"/>
    <cellStyle name="Note 13 8 3" xfId="27102"/>
    <cellStyle name="Note 13 9" xfId="2905"/>
    <cellStyle name="Note 13 9 2" xfId="15010"/>
    <cellStyle name="Note 13 9 2 2" xfId="39210"/>
    <cellStyle name="Note 13 9 3" xfId="27110"/>
    <cellStyle name="Note 14" xfId="377"/>
    <cellStyle name="Note 14 10" xfId="6393"/>
    <cellStyle name="Note 14 10 2" xfId="18494"/>
    <cellStyle name="Note 14 10 2 2" xfId="42694"/>
    <cellStyle name="Note 14 10 3" xfId="30594"/>
    <cellStyle name="Note 14 11" xfId="7017"/>
    <cellStyle name="Note 14 11 2" xfId="19098"/>
    <cellStyle name="Note 14 11 2 2" xfId="43298"/>
    <cellStyle name="Note 14 11 3" xfId="31218"/>
    <cellStyle name="Note 14 12" xfId="6980"/>
    <cellStyle name="Note 14 12 2" xfId="19063"/>
    <cellStyle name="Note 14 12 2 2" xfId="43263"/>
    <cellStyle name="Note 14 12 3" xfId="31181"/>
    <cellStyle name="Note 14 13" xfId="10125"/>
    <cellStyle name="Note 14 13 2" xfId="22145"/>
    <cellStyle name="Note 14 13 2 2" xfId="46345"/>
    <cellStyle name="Note 14 13 3" xfId="34326"/>
    <cellStyle name="Note 14 14" xfId="11990"/>
    <cellStyle name="Note 14 14 2" xfId="36191"/>
    <cellStyle name="Note 14 15" xfId="24959"/>
    <cellStyle name="Note 14 2" xfId="461"/>
    <cellStyle name="Note 14 2 10" xfId="7965"/>
    <cellStyle name="Note 14 2 10 2" xfId="20026"/>
    <cellStyle name="Note 14 2 10 2 2" xfId="44226"/>
    <cellStyle name="Note 14 2 10 3" xfId="32166"/>
    <cellStyle name="Note 14 2 11" xfId="10219"/>
    <cellStyle name="Note 14 2 11 2" xfId="22225"/>
    <cellStyle name="Note 14 2 11 2 2" xfId="46425"/>
    <cellStyle name="Note 14 2 11 3" xfId="34420"/>
    <cellStyle name="Note 14 2 12" xfId="12070"/>
    <cellStyle name="Note 14 2 12 2" xfId="36271"/>
    <cellStyle name="Note 14 2 13" xfId="24982"/>
    <cellStyle name="Note 14 2 2" xfId="563"/>
    <cellStyle name="Note 14 2 2 10" xfId="10302"/>
    <cellStyle name="Note 14 2 2 10 2" xfId="22273"/>
    <cellStyle name="Note 14 2 2 10 2 2" xfId="46473"/>
    <cellStyle name="Note 14 2 2 10 3" xfId="34503"/>
    <cellStyle name="Note 14 2 2 11" xfId="12118"/>
    <cellStyle name="Note 14 2 2 11 2" xfId="36319"/>
    <cellStyle name="Note 14 2 2 12" xfId="25081"/>
    <cellStyle name="Note 14 2 2 2" xfId="768"/>
    <cellStyle name="Note 14 2 2 2 10" xfId="25286"/>
    <cellStyle name="Note 14 2 2 2 2" xfId="2338"/>
    <cellStyle name="Note 14 2 2 2 2 2" xfId="4988"/>
    <cellStyle name="Note 14 2 2 2 2 2 2" xfId="17089"/>
    <cellStyle name="Note 14 2 2 2 2 2 2 2" xfId="41289"/>
    <cellStyle name="Note 14 2 2 2 2 2 3" xfId="29189"/>
    <cellStyle name="Note 14 2 2 2 2 3" xfId="5946"/>
    <cellStyle name="Note 14 2 2 2 2 3 2" xfId="18047"/>
    <cellStyle name="Note 14 2 2 2 2 3 2 2" xfId="42247"/>
    <cellStyle name="Note 14 2 2 2 2 3 3" xfId="30147"/>
    <cellStyle name="Note 14 2 2 2 2 4" xfId="8964"/>
    <cellStyle name="Note 14 2 2 2 2 4 2" xfId="20998"/>
    <cellStyle name="Note 14 2 2 2 2 4 2 2" xfId="45198"/>
    <cellStyle name="Note 14 2 2 2 2 4 3" xfId="33165"/>
    <cellStyle name="Note 14 2 2 2 2 5" xfId="11040"/>
    <cellStyle name="Note 14 2 2 2 2 5 2" xfId="22983"/>
    <cellStyle name="Note 14 2 2 2 2 5 2 2" xfId="47183"/>
    <cellStyle name="Note 14 2 2 2 2 5 3" xfId="35241"/>
    <cellStyle name="Note 14 2 2 2 2 6" xfId="12828"/>
    <cellStyle name="Note 14 2 2 2 2 6 2" xfId="24550"/>
    <cellStyle name="Note 14 2 2 2 2 6 2 2" xfId="48750"/>
    <cellStyle name="Note 14 2 2 2 2 6 3" xfId="37029"/>
    <cellStyle name="Note 14 2 2 2 2 7" xfId="14395"/>
    <cellStyle name="Note 14 2 2 2 2 7 2" xfId="38596"/>
    <cellStyle name="Note 14 2 2 2 2 8" xfId="26620"/>
    <cellStyle name="Note 14 2 2 2 3" xfId="1752"/>
    <cellStyle name="Note 14 2 2 2 3 2" xfId="4413"/>
    <cellStyle name="Note 14 2 2 2 3 2 2" xfId="16514"/>
    <cellStyle name="Note 14 2 2 2 3 2 2 2" xfId="40714"/>
    <cellStyle name="Note 14 2 2 2 3 2 3" xfId="28614"/>
    <cellStyle name="Note 14 2 2 2 3 3" xfId="6134"/>
    <cellStyle name="Note 14 2 2 2 3 3 2" xfId="18235"/>
    <cellStyle name="Note 14 2 2 2 3 3 2 2" xfId="42435"/>
    <cellStyle name="Note 14 2 2 2 3 3 3" xfId="30335"/>
    <cellStyle name="Note 14 2 2 2 3 4" xfId="8378"/>
    <cellStyle name="Note 14 2 2 2 3 4 2" xfId="20414"/>
    <cellStyle name="Note 14 2 2 2 3 4 2 2" xfId="44614"/>
    <cellStyle name="Note 14 2 2 2 3 4 3" xfId="32579"/>
    <cellStyle name="Note 14 2 2 2 3 5" xfId="10468"/>
    <cellStyle name="Note 14 2 2 2 3 5 2" xfId="22431"/>
    <cellStyle name="Note 14 2 2 2 3 5 2 2" xfId="46631"/>
    <cellStyle name="Note 14 2 2 2 3 5 3" xfId="34669"/>
    <cellStyle name="Note 14 2 2 2 3 6" xfId="12276"/>
    <cellStyle name="Note 14 2 2 2 3 6 2" xfId="24023"/>
    <cellStyle name="Note 14 2 2 2 3 6 2 2" xfId="48223"/>
    <cellStyle name="Note 14 2 2 2 3 6 3" xfId="36477"/>
    <cellStyle name="Note 14 2 2 2 3 7" xfId="13868"/>
    <cellStyle name="Note 14 2 2 2 3 7 2" xfId="38069"/>
    <cellStyle name="Note 14 2 2 2 3 8" xfId="26037"/>
    <cellStyle name="Note 14 2 2 2 4" xfId="3499"/>
    <cellStyle name="Note 14 2 2 2 4 2" xfId="15601"/>
    <cellStyle name="Note 14 2 2 2 4 2 2" xfId="39801"/>
    <cellStyle name="Note 14 2 2 2 4 3" xfId="27701"/>
    <cellStyle name="Note 14 2 2 2 5" xfId="5479"/>
    <cellStyle name="Note 14 2 2 2 5 2" xfId="17580"/>
    <cellStyle name="Note 14 2 2 2 5 2 2" xfId="41780"/>
    <cellStyle name="Note 14 2 2 2 5 3" xfId="29680"/>
    <cellStyle name="Note 14 2 2 2 6" xfId="7404"/>
    <cellStyle name="Note 14 2 2 2 6 2" xfId="19465"/>
    <cellStyle name="Note 14 2 2 2 6 2 2" xfId="43665"/>
    <cellStyle name="Note 14 2 2 2 6 3" xfId="31605"/>
    <cellStyle name="Note 14 2 2 2 7" xfId="9520"/>
    <cellStyle name="Note 14 2 2 2 7 2" xfId="21554"/>
    <cellStyle name="Note 14 2 2 2 7 2 2" xfId="45754"/>
    <cellStyle name="Note 14 2 2 2 7 3" xfId="33721"/>
    <cellStyle name="Note 14 2 2 2 8" xfId="6975"/>
    <cellStyle name="Note 14 2 2 2 8 2" xfId="19059"/>
    <cellStyle name="Note 14 2 2 2 8 2 2" xfId="43259"/>
    <cellStyle name="Note 14 2 2 2 8 3" xfId="31176"/>
    <cellStyle name="Note 14 2 2 2 9" xfId="8114"/>
    <cellStyle name="Note 14 2 2 2 9 2" xfId="32315"/>
    <cellStyle name="Note 14 2 2 3" xfId="864"/>
    <cellStyle name="Note 14 2 2 3 10" xfId="25382"/>
    <cellStyle name="Note 14 2 2 3 2" xfId="2434"/>
    <cellStyle name="Note 14 2 2 3 2 2" xfId="5084"/>
    <cellStyle name="Note 14 2 2 3 2 2 2" xfId="17185"/>
    <cellStyle name="Note 14 2 2 3 2 2 2 2" xfId="41385"/>
    <cellStyle name="Note 14 2 2 3 2 2 3" xfId="29285"/>
    <cellStyle name="Note 14 2 2 3 2 3" xfId="5466"/>
    <cellStyle name="Note 14 2 2 3 2 3 2" xfId="17567"/>
    <cellStyle name="Note 14 2 2 3 2 3 2 2" xfId="41767"/>
    <cellStyle name="Note 14 2 2 3 2 3 3" xfId="29667"/>
    <cellStyle name="Note 14 2 2 3 2 4" xfId="9060"/>
    <cellStyle name="Note 14 2 2 3 2 4 2" xfId="21094"/>
    <cellStyle name="Note 14 2 2 3 2 4 2 2" xfId="45294"/>
    <cellStyle name="Note 14 2 2 3 2 4 3" xfId="33261"/>
    <cellStyle name="Note 14 2 2 3 2 5" xfId="11136"/>
    <cellStyle name="Note 14 2 2 3 2 5 2" xfId="23079"/>
    <cellStyle name="Note 14 2 2 3 2 5 2 2" xfId="47279"/>
    <cellStyle name="Note 14 2 2 3 2 5 3" xfId="35337"/>
    <cellStyle name="Note 14 2 2 3 2 6" xfId="12924"/>
    <cellStyle name="Note 14 2 2 3 2 6 2" xfId="24646"/>
    <cellStyle name="Note 14 2 2 3 2 6 2 2" xfId="48846"/>
    <cellStyle name="Note 14 2 2 3 2 6 3" xfId="37125"/>
    <cellStyle name="Note 14 2 2 3 2 7" xfId="14491"/>
    <cellStyle name="Note 14 2 2 3 2 7 2" xfId="38692"/>
    <cellStyle name="Note 14 2 2 3 2 8" xfId="26716"/>
    <cellStyle name="Note 14 2 2 3 3" xfId="1848"/>
    <cellStyle name="Note 14 2 2 3 3 2" xfId="4508"/>
    <cellStyle name="Note 14 2 2 3 3 2 2" xfId="16609"/>
    <cellStyle name="Note 14 2 2 3 3 2 2 2" xfId="40809"/>
    <cellStyle name="Note 14 2 2 3 3 2 3" xfId="28709"/>
    <cellStyle name="Note 14 2 2 3 3 3" xfId="6768"/>
    <cellStyle name="Note 14 2 2 3 3 3 2" xfId="18869"/>
    <cellStyle name="Note 14 2 2 3 3 3 2 2" xfId="43069"/>
    <cellStyle name="Note 14 2 2 3 3 3 3" xfId="30969"/>
    <cellStyle name="Note 14 2 2 3 3 4" xfId="8474"/>
    <cellStyle name="Note 14 2 2 3 3 4 2" xfId="20510"/>
    <cellStyle name="Note 14 2 2 3 3 4 2 2" xfId="44710"/>
    <cellStyle name="Note 14 2 2 3 3 4 3" xfId="32675"/>
    <cellStyle name="Note 14 2 2 3 3 5" xfId="10564"/>
    <cellStyle name="Note 14 2 2 3 3 5 2" xfId="22527"/>
    <cellStyle name="Note 14 2 2 3 3 5 2 2" xfId="46727"/>
    <cellStyle name="Note 14 2 2 3 3 5 3" xfId="34765"/>
    <cellStyle name="Note 14 2 2 3 3 6" xfId="12372"/>
    <cellStyle name="Note 14 2 2 3 3 6 2" xfId="24119"/>
    <cellStyle name="Note 14 2 2 3 3 6 2 2" xfId="48319"/>
    <cellStyle name="Note 14 2 2 3 3 6 3" xfId="36573"/>
    <cellStyle name="Note 14 2 2 3 3 7" xfId="13964"/>
    <cellStyle name="Note 14 2 2 3 3 7 2" xfId="38165"/>
    <cellStyle name="Note 14 2 2 3 3 8" xfId="26133"/>
    <cellStyle name="Note 14 2 2 3 4" xfId="3594"/>
    <cellStyle name="Note 14 2 2 3 4 2" xfId="15696"/>
    <cellStyle name="Note 14 2 2 3 4 2 2" xfId="39896"/>
    <cellStyle name="Note 14 2 2 3 4 3" xfId="27796"/>
    <cellStyle name="Note 14 2 2 3 5" xfId="4112"/>
    <cellStyle name="Note 14 2 2 3 5 2" xfId="16214"/>
    <cellStyle name="Note 14 2 2 3 5 2 2" xfId="40414"/>
    <cellStyle name="Note 14 2 2 3 5 3" xfId="28314"/>
    <cellStyle name="Note 14 2 2 3 6" xfId="7500"/>
    <cellStyle name="Note 14 2 2 3 6 2" xfId="19561"/>
    <cellStyle name="Note 14 2 2 3 6 2 2" xfId="43761"/>
    <cellStyle name="Note 14 2 2 3 6 3" xfId="31701"/>
    <cellStyle name="Note 14 2 2 3 7" xfId="9616"/>
    <cellStyle name="Note 14 2 2 3 7 2" xfId="21650"/>
    <cellStyle name="Note 14 2 2 3 7 2 2" xfId="45850"/>
    <cellStyle name="Note 14 2 2 3 7 3" xfId="33817"/>
    <cellStyle name="Note 14 2 2 3 8" xfId="11495"/>
    <cellStyle name="Note 14 2 2 3 8 2" xfId="23424"/>
    <cellStyle name="Note 14 2 2 3 8 2 2" xfId="47624"/>
    <cellStyle name="Note 14 2 2 3 8 3" xfId="35696"/>
    <cellStyle name="Note 14 2 2 3 9" xfId="13269"/>
    <cellStyle name="Note 14 2 2 3 9 2" xfId="37470"/>
    <cellStyle name="Note 14 2 2 4" xfId="1087"/>
    <cellStyle name="Note 14 2 2 4 10" xfId="25605"/>
    <cellStyle name="Note 14 2 2 4 2" xfId="2645"/>
    <cellStyle name="Note 14 2 2 4 2 2" xfId="5291"/>
    <cellStyle name="Note 14 2 2 4 2 2 2" xfId="17392"/>
    <cellStyle name="Note 14 2 2 4 2 2 2 2" xfId="41592"/>
    <cellStyle name="Note 14 2 2 4 2 2 3" xfId="29492"/>
    <cellStyle name="Note 14 2 2 4 2 3" xfId="4099"/>
    <cellStyle name="Note 14 2 2 4 2 3 2" xfId="16201"/>
    <cellStyle name="Note 14 2 2 4 2 3 2 2" xfId="40401"/>
    <cellStyle name="Note 14 2 2 4 2 3 3" xfId="28301"/>
    <cellStyle name="Note 14 2 2 4 2 4" xfId="9271"/>
    <cellStyle name="Note 14 2 2 4 2 4 2" xfId="21305"/>
    <cellStyle name="Note 14 2 2 4 2 4 2 2" xfId="45505"/>
    <cellStyle name="Note 14 2 2 4 2 4 3" xfId="33472"/>
    <cellStyle name="Note 14 2 2 4 2 5" xfId="11347"/>
    <cellStyle name="Note 14 2 2 4 2 5 2" xfId="23290"/>
    <cellStyle name="Note 14 2 2 4 2 5 2 2" xfId="47490"/>
    <cellStyle name="Note 14 2 2 4 2 5 3" xfId="35548"/>
    <cellStyle name="Note 14 2 2 4 2 6" xfId="13135"/>
    <cellStyle name="Note 14 2 2 4 2 6 2" xfId="24857"/>
    <cellStyle name="Note 14 2 2 4 2 6 2 2" xfId="49057"/>
    <cellStyle name="Note 14 2 2 4 2 6 3" xfId="37336"/>
    <cellStyle name="Note 14 2 2 4 2 7" xfId="14702"/>
    <cellStyle name="Note 14 2 2 4 2 7 2" xfId="38903"/>
    <cellStyle name="Note 14 2 2 4 2 8" xfId="26927"/>
    <cellStyle name="Note 14 2 2 4 3" xfId="2059"/>
    <cellStyle name="Note 14 2 2 4 3 2" xfId="4717"/>
    <cellStyle name="Note 14 2 2 4 3 2 2" xfId="16818"/>
    <cellStyle name="Note 14 2 2 4 3 2 2 2" xfId="41018"/>
    <cellStyle name="Note 14 2 2 4 3 2 3" xfId="28918"/>
    <cellStyle name="Note 14 2 2 4 3 3" xfId="6491"/>
    <cellStyle name="Note 14 2 2 4 3 3 2" xfId="18592"/>
    <cellStyle name="Note 14 2 2 4 3 3 2 2" xfId="42792"/>
    <cellStyle name="Note 14 2 2 4 3 3 3" xfId="30692"/>
    <cellStyle name="Note 14 2 2 4 3 4" xfId="8685"/>
    <cellStyle name="Note 14 2 2 4 3 4 2" xfId="20721"/>
    <cellStyle name="Note 14 2 2 4 3 4 2 2" xfId="44921"/>
    <cellStyle name="Note 14 2 2 4 3 4 3" xfId="32886"/>
    <cellStyle name="Note 14 2 2 4 3 5" xfId="10775"/>
    <cellStyle name="Note 14 2 2 4 3 5 2" xfId="22738"/>
    <cellStyle name="Note 14 2 2 4 3 5 2 2" xfId="46938"/>
    <cellStyle name="Note 14 2 2 4 3 5 3" xfId="34976"/>
    <cellStyle name="Note 14 2 2 4 3 6" xfId="12583"/>
    <cellStyle name="Note 14 2 2 4 3 6 2" xfId="24330"/>
    <cellStyle name="Note 14 2 2 4 3 6 2 2" xfId="48530"/>
    <cellStyle name="Note 14 2 2 4 3 6 3" xfId="36784"/>
    <cellStyle name="Note 14 2 2 4 3 7" xfId="14175"/>
    <cellStyle name="Note 14 2 2 4 3 7 2" xfId="38376"/>
    <cellStyle name="Note 14 2 2 4 3 8" xfId="26344"/>
    <cellStyle name="Note 14 2 2 4 4" xfId="3812"/>
    <cellStyle name="Note 14 2 2 4 4 2" xfId="15914"/>
    <cellStyle name="Note 14 2 2 4 4 2 2" xfId="40114"/>
    <cellStyle name="Note 14 2 2 4 4 3" xfId="28014"/>
    <cellStyle name="Note 14 2 2 4 5" xfId="6649"/>
    <cellStyle name="Note 14 2 2 4 5 2" xfId="18750"/>
    <cellStyle name="Note 14 2 2 4 5 2 2" xfId="42950"/>
    <cellStyle name="Note 14 2 2 4 5 3" xfId="30850"/>
    <cellStyle name="Note 14 2 2 4 6" xfId="7723"/>
    <cellStyle name="Note 14 2 2 4 6 2" xfId="19784"/>
    <cellStyle name="Note 14 2 2 4 6 2 2" xfId="43984"/>
    <cellStyle name="Note 14 2 2 4 6 3" xfId="31924"/>
    <cellStyle name="Note 14 2 2 4 7" xfId="9839"/>
    <cellStyle name="Note 14 2 2 4 7 2" xfId="21873"/>
    <cellStyle name="Note 14 2 2 4 7 2 2" xfId="46073"/>
    <cellStyle name="Note 14 2 2 4 7 3" xfId="34040"/>
    <cellStyle name="Note 14 2 2 4 8" xfId="11718"/>
    <cellStyle name="Note 14 2 2 4 8 2" xfId="23647"/>
    <cellStyle name="Note 14 2 2 4 8 2 2" xfId="47847"/>
    <cellStyle name="Note 14 2 2 4 8 3" xfId="35919"/>
    <cellStyle name="Note 14 2 2 4 9" xfId="13492"/>
    <cellStyle name="Note 14 2 2 4 9 2" xfId="37693"/>
    <cellStyle name="Note 14 2 2 5" xfId="1220"/>
    <cellStyle name="Note 14 2 2 5 2" xfId="3945"/>
    <cellStyle name="Note 14 2 2 5 2 2" xfId="16047"/>
    <cellStyle name="Note 14 2 2 5 2 2 2" xfId="40247"/>
    <cellStyle name="Note 14 2 2 5 2 3" xfId="28147"/>
    <cellStyle name="Note 14 2 2 5 3" xfId="6165"/>
    <cellStyle name="Note 14 2 2 5 3 2" xfId="18266"/>
    <cellStyle name="Note 14 2 2 5 3 2 2" xfId="42466"/>
    <cellStyle name="Note 14 2 2 5 3 3" xfId="30366"/>
    <cellStyle name="Note 14 2 2 5 4" xfId="7856"/>
    <cellStyle name="Note 14 2 2 5 4 2" xfId="19917"/>
    <cellStyle name="Note 14 2 2 5 4 2 2" xfId="44117"/>
    <cellStyle name="Note 14 2 2 5 4 3" xfId="32057"/>
    <cellStyle name="Note 14 2 2 5 5" xfId="9972"/>
    <cellStyle name="Note 14 2 2 5 5 2" xfId="22006"/>
    <cellStyle name="Note 14 2 2 5 5 2 2" xfId="46206"/>
    <cellStyle name="Note 14 2 2 5 5 3" xfId="34173"/>
    <cellStyle name="Note 14 2 2 5 6" xfId="11851"/>
    <cellStyle name="Note 14 2 2 5 6 2" xfId="23780"/>
    <cellStyle name="Note 14 2 2 5 6 2 2" xfId="47980"/>
    <cellStyle name="Note 14 2 2 5 6 3" xfId="36052"/>
    <cellStyle name="Note 14 2 2 5 7" xfId="13625"/>
    <cellStyle name="Note 14 2 2 5 7 2" xfId="37826"/>
    <cellStyle name="Note 14 2 2 5 8" xfId="25738"/>
    <cellStyle name="Note 14 2 2 6" xfId="3298"/>
    <cellStyle name="Note 14 2 2 6 2" xfId="15400"/>
    <cellStyle name="Note 14 2 2 6 2 2" xfId="39600"/>
    <cellStyle name="Note 14 2 2 6 3" xfId="27500"/>
    <cellStyle name="Note 14 2 2 7" xfId="6304"/>
    <cellStyle name="Note 14 2 2 7 2" xfId="18405"/>
    <cellStyle name="Note 14 2 2 7 2 2" xfId="42605"/>
    <cellStyle name="Note 14 2 2 7 3" xfId="30505"/>
    <cellStyle name="Note 14 2 2 8" xfId="7199"/>
    <cellStyle name="Note 14 2 2 8 2" xfId="19260"/>
    <cellStyle name="Note 14 2 2 8 2 2" xfId="43460"/>
    <cellStyle name="Note 14 2 2 8 3" xfId="31400"/>
    <cellStyle name="Note 14 2 2 9" xfId="6850"/>
    <cellStyle name="Note 14 2 2 9 2" xfId="18951"/>
    <cellStyle name="Note 14 2 2 9 2 2" xfId="43151"/>
    <cellStyle name="Note 14 2 2 9 3" xfId="31051"/>
    <cellStyle name="Note 14 2 3" xfId="706"/>
    <cellStyle name="Note 14 2 3 10" xfId="25224"/>
    <cellStyle name="Note 14 2 3 2" xfId="2276"/>
    <cellStyle name="Note 14 2 3 2 2" xfId="4928"/>
    <cellStyle name="Note 14 2 3 2 2 2" xfId="17029"/>
    <cellStyle name="Note 14 2 3 2 2 2 2" xfId="41229"/>
    <cellStyle name="Note 14 2 3 2 2 3" xfId="29129"/>
    <cellStyle name="Note 14 2 3 2 3" xfId="5934"/>
    <cellStyle name="Note 14 2 3 2 3 2" xfId="18035"/>
    <cellStyle name="Note 14 2 3 2 3 2 2" xfId="42235"/>
    <cellStyle name="Note 14 2 3 2 3 3" xfId="30135"/>
    <cellStyle name="Note 14 2 3 2 4" xfId="8902"/>
    <cellStyle name="Note 14 2 3 2 4 2" xfId="20936"/>
    <cellStyle name="Note 14 2 3 2 4 2 2" xfId="45136"/>
    <cellStyle name="Note 14 2 3 2 4 3" xfId="33103"/>
    <cellStyle name="Note 14 2 3 2 5" xfId="10978"/>
    <cellStyle name="Note 14 2 3 2 5 2" xfId="22921"/>
    <cellStyle name="Note 14 2 3 2 5 2 2" xfId="47121"/>
    <cellStyle name="Note 14 2 3 2 5 3" xfId="35179"/>
    <cellStyle name="Note 14 2 3 2 6" xfId="12766"/>
    <cellStyle name="Note 14 2 3 2 6 2" xfId="24488"/>
    <cellStyle name="Note 14 2 3 2 6 2 2" xfId="48688"/>
    <cellStyle name="Note 14 2 3 2 6 3" xfId="36967"/>
    <cellStyle name="Note 14 2 3 2 7" xfId="14333"/>
    <cellStyle name="Note 14 2 3 2 7 2" xfId="38534"/>
    <cellStyle name="Note 14 2 3 2 8" xfId="26558"/>
    <cellStyle name="Note 14 2 3 3" xfId="1690"/>
    <cellStyle name="Note 14 2 3 3 2" xfId="4352"/>
    <cellStyle name="Note 14 2 3 3 2 2" xfId="16453"/>
    <cellStyle name="Note 14 2 3 3 2 2 2" xfId="40653"/>
    <cellStyle name="Note 14 2 3 3 2 3" xfId="28553"/>
    <cellStyle name="Note 14 2 3 3 3" xfId="6046"/>
    <cellStyle name="Note 14 2 3 3 3 2" xfId="18147"/>
    <cellStyle name="Note 14 2 3 3 3 2 2" xfId="42347"/>
    <cellStyle name="Note 14 2 3 3 3 3" xfId="30247"/>
    <cellStyle name="Note 14 2 3 3 4" xfId="8316"/>
    <cellStyle name="Note 14 2 3 3 4 2" xfId="20352"/>
    <cellStyle name="Note 14 2 3 3 4 2 2" xfId="44552"/>
    <cellStyle name="Note 14 2 3 3 4 3" xfId="32517"/>
    <cellStyle name="Note 14 2 3 3 5" xfId="10406"/>
    <cellStyle name="Note 14 2 3 3 5 2" xfId="22369"/>
    <cellStyle name="Note 14 2 3 3 5 2 2" xfId="46569"/>
    <cellStyle name="Note 14 2 3 3 5 3" xfId="34607"/>
    <cellStyle name="Note 14 2 3 3 6" xfId="12214"/>
    <cellStyle name="Note 14 2 3 3 6 2" xfId="23961"/>
    <cellStyle name="Note 14 2 3 3 6 2 2" xfId="48161"/>
    <cellStyle name="Note 14 2 3 3 6 3" xfId="36415"/>
    <cellStyle name="Note 14 2 3 3 7" xfId="13806"/>
    <cellStyle name="Note 14 2 3 3 7 2" xfId="38007"/>
    <cellStyle name="Note 14 2 3 3 8" xfId="25975"/>
    <cellStyle name="Note 14 2 3 4" xfId="3439"/>
    <cellStyle name="Note 14 2 3 4 2" xfId="15541"/>
    <cellStyle name="Note 14 2 3 4 2 2" xfId="39741"/>
    <cellStyle name="Note 14 2 3 4 3" xfId="27641"/>
    <cellStyle name="Note 14 2 3 5" xfId="5449"/>
    <cellStyle name="Note 14 2 3 5 2" xfId="17550"/>
    <cellStyle name="Note 14 2 3 5 2 2" xfId="41750"/>
    <cellStyle name="Note 14 2 3 5 3" xfId="29650"/>
    <cellStyle name="Note 14 2 3 6" xfId="7342"/>
    <cellStyle name="Note 14 2 3 6 2" xfId="19403"/>
    <cellStyle name="Note 14 2 3 6 2 2" xfId="43603"/>
    <cellStyle name="Note 14 2 3 6 3" xfId="31543"/>
    <cellStyle name="Note 14 2 3 7" xfId="9458"/>
    <cellStyle name="Note 14 2 3 7 2" xfId="21492"/>
    <cellStyle name="Note 14 2 3 7 2 2" xfId="45692"/>
    <cellStyle name="Note 14 2 3 7 3" xfId="33659"/>
    <cellStyle name="Note 14 2 3 8" xfId="10179"/>
    <cellStyle name="Note 14 2 3 8 2" xfId="22189"/>
    <cellStyle name="Note 14 2 3 8 2 2" xfId="46389"/>
    <cellStyle name="Note 14 2 3 8 3" xfId="34380"/>
    <cellStyle name="Note 14 2 3 9" xfId="12034"/>
    <cellStyle name="Note 14 2 3 9 2" xfId="36235"/>
    <cellStyle name="Note 14 2 4" xfId="646"/>
    <cellStyle name="Note 14 2 4 10" xfId="25164"/>
    <cellStyle name="Note 14 2 4 2" xfId="2216"/>
    <cellStyle name="Note 14 2 4 2 2" xfId="4869"/>
    <cellStyle name="Note 14 2 4 2 2 2" xfId="16970"/>
    <cellStyle name="Note 14 2 4 2 2 2 2" xfId="41170"/>
    <cellStyle name="Note 14 2 4 2 2 3" xfId="29070"/>
    <cellStyle name="Note 14 2 4 2 3" xfId="4037"/>
    <cellStyle name="Note 14 2 4 2 3 2" xfId="16139"/>
    <cellStyle name="Note 14 2 4 2 3 2 2" xfId="40339"/>
    <cellStyle name="Note 14 2 4 2 3 3" xfId="28239"/>
    <cellStyle name="Note 14 2 4 2 4" xfId="8842"/>
    <cellStyle name="Note 14 2 4 2 4 2" xfId="20876"/>
    <cellStyle name="Note 14 2 4 2 4 2 2" xfId="45076"/>
    <cellStyle name="Note 14 2 4 2 4 3" xfId="33043"/>
    <cellStyle name="Note 14 2 4 2 5" xfId="10918"/>
    <cellStyle name="Note 14 2 4 2 5 2" xfId="22861"/>
    <cellStyle name="Note 14 2 4 2 5 2 2" xfId="47061"/>
    <cellStyle name="Note 14 2 4 2 5 3" xfId="35119"/>
    <cellStyle name="Note 14 2 4 2 6" xfId="12706"/>
    <cellStyle name="Note 14 2 4 2 6 2" xfId="24428"/>
    <cellStyle name="Note 14 2 4 2 6 2 2" xfId="48628"/>
    <cellStyle name="Note 14 2 4 2 6 3" xfId="36907"/>
    <cellStyle name="Note 14 2 4 2 7" xfId="14273"/>
    <cellStyle name="Note 14 2 4 2 7 2" xfId="38474"/>
    <cellStyle name="Note 14 2 4 2 8" xfId="26498"/>
    <cellStyle name="Note 14 2 4 3" xfId="1630"/>
    <cellStyle name="Note 14 2 4 3 2" xfId="4292"/>
    <cellStyle name="Note 14 2 4 3 2 2" xfId="16393"/>
    <cellStyle name="Note 14 2 4 3 2 2 2" xfId="40593"/>
    <cellStyle name="Note 14 2 4 3 2 3" xfId="28493"/>
    <cellStyle name="Note 14 2 4 3 3" xfId="6324"/>
    <cellStyle name="Note 14 2 4 3 3 2" xfId="18425"/>
    <cellStyle name="Note 14 2 4 3 3 2 2" xfId="42625"/>
    <cellStyle name="Note 14 2 4 3 3 3" xfId="30525"/>
    <cellStyle name="Note 14 2 4 3 4" xfId="8256"/>
    <cellStyle name="Note 14 2 4 3 4 2" xfId="20292"/>
    <cellStyle name="Note 14 2 4 3 4 2 2" xfId="44492"/>
    <cellStyle name="Note 14 2 4 3 4 3" xfId="32457"/>
    <cellStyle name="Note 14 2 4 3 5" xfId="10346"/>
    <cellStyle name="Note 14 2 4 3 5 2" xfId="22309"/>
    <cellStyle name="Note 14 2 4 3 5 2 2" xfId="46509"/>
    <cellStyle name="Note 14 2 4 3 5 3" xfId="34547"/>
    <cellStyle name="Note 14 2 4 3 6" xfId="12154"/>
    <cellStyle name="Note 14 2 4 3 6 2" xfId="23901"/>
    <cellStyle name="Note 14 2 4 3 6 2 2" xfId="48101"/>
    <cellStyle name="Note 14 2 4 3 6 3" xfId="36355"/>
    <cellStyle name="Note 14 2 4 3 7" xfId="13746"/>
    <cellStyle name="Note 14 2 4 3 7 2" xfId="37947"/>
    <cellStyle name="Note 14 2 4 3 8" xfId="25915"/>
    <cellStyle name="Note 14 2 4 4" xfId="3380"/>
    <cellStyle name="Note 14 2 4 4 2" xfId="15482"/>
    <cellStyle name="Note 14 2 4 4 2 2" xfId="39682"/>
    <cellStyle name="Note 14 2 4 4 3" xfId="27582"/>
    <cellStyle name="Note 14 2 4 5" xfId="5591"/>
    <cellStyle name="Note 14 2 4 5 2" xfId="17692"/>
    <cellStyle name="Note 14 2 4 5 2 2" xfId="41892"/>
    <cellStyle name="Note 14 2 4 5 3" xfId="29792"/>
    <cellStyle name="Note 14 2 4 6" xfId="7282"/>
    <cellStyle name="Note 14 2 4 6 2" xfId="19343"/>
    <cellStyle name="Note 14 2 4 6 2 2" xfId="43543"/>
    <cellStyle name="Note 14 2 4 6 3" xfId="31483"/>
    <cellStyle name="Note 14 2 4 7" xfId="9398"/>
    <cellStyle name="Note 14 2 4 7 2" xfId="21432"/>
    <cellStyle name="Note 14 2 4 7 2 2" xfId="45632"/>
    <cellStyle name="Note 14 2 4 7 3" xfId="33599"/>
    <cellStyle name="Note 14 2 4 8" xfId="10194"/>
    <cellStyle name="Note 14 2 4 8 2" xfId="22204"/>
    <cellStyle name="Note 14 2 4 8 2 2" xfId="46404"/>
    <cellStyle name="Note 14 2 4 8 3" xfId="34395"/>
    <cellStyle name="Note 14 2 4 9" xfId="12049"/>
    <cellStyle name="Note 14 2 4 9 2" xfId="36250"/>
    <cellStyle name="Note 14 2 5" xfId="988"/>
    <cellStyle name="Note 14 2 5 10" xfId="25506"/>
    <cellStyle name="Note 14 2 5 2" xfId="2546"/>
    <cellStyle name="Note 14 2 5 2 2" xfId="5195"/>
    <cellStyle name="Note 14 2 5 2 2 2" xfId="17296"/>
    <cellStyle name="Note 14 2 5 2 2 2 2" xfId="41496"/>
    <cellStyle name="Note 14 2 5 2 2 3" xfId="29396"/>
    <cellStyle name="Note 14 2 5 2 3" xfId="6159"/>
    <cellStyle name="Note 14 2 5 2 3 2" xfId="18260"/>
    <cellStyle name="Note 14 2 5 2 3 2 2" xfId="42460"/>
    <cellStyle name="Note 14 2 5 2 3 3" xfId="30360"/>
    <cellStyle name="Note 14 2 5 2 4" xfId="9172"/>
    <cellStyle name="Note 14 2 5 2 4 2" xfId="21206"/>
    <cellStyle name="Note 14 2 5 2 4 2 2" xfId="45406"/>
    <cellStyle name="Note 14 2 5 2 4 3" xfId="33373"/>
    <cellStyle name="Note 14 2 5 2 5" xfId="11248"/>
    <cellStyle name="Note 14 2 5 2 5 2" xfId="23191"/>
    <cellStyle name="Note 14 2 5 2 5 2 2" xfId="47391"/>
    <cellStyle name="Note 14 2 5 2 5 3" xfId="35449"/>
    <cellStyle name="Note 14 2 5 2 6" xfId="13036"/>
    <cellStyle name="Note 14 2 5 2 6 2" xfId="24758"/>
    <cellStyle name="Note 14 2 5 2 6 2 2" xfId="48958"/>
    <cellStyle name="Note 14 2 5 2 6 3" xfId="37237"/>
    <cellStyle name="Note 14 2 5 2 7" xfId="14603"/>
    <cellStyle name="Note 14 2 5 2 7 2" xfId="38804"/>
    <cellStyle name="Note 14 2 5 2 8" xfId="26828"/>
    <cellStyle name="Note 14 2 5 3" xfId="1960"/>
    <cellStyle name="Note 14 2 5 3 2" xfId="4619"/>
    <cellStyle name="Note 14 2 5 3 2 2" xfId="16720"/>
    <cellStyle name="Note 14 2 5 3 2 2 2" xfId="40920"/>
    <cellStyle name="Note 14 2 5 3 2 3" xfId="28820"/>
    <cellStyle name="Note 14 2 5 3 3" xfId="5779"/>
    <cellStyle name="Note 14 2 5 3 3 2" xfId="17880"/>
    <cellStyle name="Note 14 2 5 3 3 2 2" xfId="42080"/>
    <cellStyle name="Note 14 2 5 3 3 3" xfId="29980"/>
    <cellStyle name="Note 14 2 5 3 4" xfId="8586"/>
    <cellStyle name="Note 14 2 5 3 4 2" xfId="20622"/>
    <cellStyle name="Note 14 2 5 3 4 2 2" xfId="44822"/>
    <cellStyle name="Note 14 2 5 3 4 3" xfId="32787"/>
    <cellStyle name="Note 14 2 5 3 5" xfId="10676"/>
    <cellStyle name="Note 14 2 5 3 5 2" xfId="22639"/>
    <cellStyle name="Note 14 2 5 3 5 2 2" xfId="46839"/>
    <cellStyle name="Note 14 2 5 3 5 3" xfId="34877"/>
    <cellStyle name="Note 14 2 5 3 6" xfId="12484"/>
    <cellStyle name="Note 14 2 5 3 6 2" xfId="24231"/>
    <cellStyle name="Note 14 2 5 3 6 2 2" xfId="48431"/>
    <cellStyle name="Note 14 2 5 3 6 3" xfId="36685"/>
    <cellStyle name="Note 14 2 5 3 7" xfId="14076"/>
    <cellStyle name="Note 14 2 5 3 7 2" xfId="38277"/>
    <cellStyle name="Note 14 2 5 3 8" xfId="26245"/>
    <cellStyle name="Note 14 2 5 4" xfId="3715"/>
    <cellStyle name="Note 14 2 5 4 2" xfId="15817"/>
    <cellStyle name="Note 14 2 5 4 2 2" xfId="40017"/>
    <cellStyle name="Note 14 2 5 4 3" xfId="27917"/>
    <cellStyle name="Note 14 2 5 5" xfId="6299"/>
    <cellStyle name="Note 14 2 5 5 2" xfId="18400"/>
    <cellStyle name="Note 14 2 5 5 2 2" xfId="42600"/>
    <cellStyle name="Note 14 2 5 5 3" xfId="30500"/>
    <cellStyle name="Note 14 2 5 6" xfId="7624"/>
    <cellStyle name="Note 14 2 5 6 2" xfId="19685"/>
    <cellStyle name="Note 14 2 5 6 2 2" xfId="43885"/>
    <cellStyle name="Note 14 2 5 6 3" xfId="31825"/>
    <cellStyle name="Note 14 2 5 7" xfId="9740"/>
    <cellStyle name="Note 14 2 5 7 2" xfId="21774"/>
    <cellStyle name="Note 14 2 5 7 2 2" xfId="45974"/>
    <cellStyle name="Note 14 2 5 7 3" xfId="33941"/>
    <cellStyle name="Note 14 2 5 8" xfId="11619"/>
    <cellStyle name="Note 14 2 5 8 2" xfId="23548"/>
    <cellStyle name="Note 14 2 5 8 2 2" xfId="47748"/>
    <cellStyle name="Note 14 2 5 8 3" xfId="35820"/>
    <cellStyle name="Note 14 2 5 9" xfId="13393"/>
    <cellStyle name="Note 14 2 5 9 2" xfId="37594"/>
    <cellStyle name="Note 14 2 6" xfId="1162"/>
    <cellStyle name="Note 14 2 6 2" xfId="3887"/>
    <cellStyle name="Note 14 2 6 2 2" xfId="15989"/>
    <cellStyle name="Note 14 2 6 2 2 2" xfId="40189"/>
    <cellStyle name="Note 14 2 6 2 3" xfId="28089"/>
    <cellStyle name="Note 14 2 6 3" xfId="5585"/>
    <cellStyle name="Note 14 2 6 3 2" xfId="17686"/>
    <cellStyle name="Note 14 2 6 3 2 2" xfId="41886"/>
    <cellStyle name="Note 14 2 6 3 3" xfId="29786"/>
    <cellStyle name="Note 14 2 6 4" xfId="7798"/>
    <cellStyle name="Note 14 2 6 4 2" xfId="19859"/>
    <cellStyle name="Note 14 2 6 4 2 2" xfId="44059"/>
    <cellStyle name="Note 14 2 6 4 3" xfId="31999"/>
    <cellStyle name="Note 14 2 6 5" xfId="9914"/>
    <cellStyle name="Note 14 2 6 5 2" xfId="21948"/>
    <cellStyle name="Note 14 2 6 5 2 2" xfId="46148"/>
    <cellStyle name="Note 14 2 6 5 3" xfId="34115"/>
    <cellStyle name="Note 14 2 6 6" xfId="11793"/>
    <cellStyle name="Note 14 2 6 6 2" xfId="23722"/>
    <cellStyle name="Note 14 2 6 6 2 2" xfId="47922"/>
    <cellStyle name="Note 14 2 6 6 3" xfId="35994"/>
    <cellStyle name="Note 14 2 6 7" xfId="13567"/>
    <cellStyle name="Note 14 2 6 7 2" xfId="37768"/>
    <cellStyle name="Note 14 2 6 8" xfId="25680"/>
    <cellStyle name="Note 14 2 7" xfId="3198"/>
    <cellStyle name="Note 14 2 7 2" xfId="15300"/>
    <cellStyle name="Note 14 2 7 2 2" xfId="39500"/>
    <cellStyle name="Note 14 2 7 3" xfId="27400"/>
    <cellStyle name="Note 14 2 8" xfId="3177"/>
    <cellStyle name="Note 14 2 8 2" xfId="15279"/>
    <cellStyle name="Note 14 2 8 2 2" xfId="39479"/>
    <cellStyle name="Note 14 2 8 3" xfId="27379"/>
    <cellStyle name="Note 14 2 9" xfId="7097"/>
    <cellStyle name="Note 14 2 9 2" xfId="19158"/>
    <cellStyle name="Note 14 2 9 2 2" xfId="43358"/>
    <cellStyle name="Note 14 2 9 3" xfId="31298"/>
    <cellStyle name="Note 14 3" xfId="483"/>
    <cellStyle name="Note 14 3 10" xfId="6944"/>
    <cellStyle name="Note 14 3 10 2" xfId="19030"/>
    <cellStyle name="Note 14 3 10 2 2" xfId="43230"/>
    <cellStyle name="Note 14 3 10 3" xfId="31145"/>
    <cellStyle name="Note 14 3 11" xfId="10878"/>
    <cellStyle name="Note 14 3 11 2" xfId="35079"/>
    <cellStyle name="Note 14 3 12" xfId="25001"/>
    <cellStyle name="Note 14 3 2" xfId="582"/>
    <cellStyle name="Note 14 3 2 10" xfId="10232"/>
    <cellStyle name="Note 14 3 2 10 2" xfId="22230"/>
    <cellStyle name="Note 14 3 2 10 2 2" xfId="46430"/>
    <cellStyle name="Note 14 3 2 10 3" xfId="34433"/>
    <cellStyle name="Note 14 3 2 11" xfId="12075"/>
    <cellStyle name="Note 14 3 2 11 2" xfId="36276"/>
    <cellStyle name="Note 14 3 2 12" xfId="25100"/>
    <cellStyle name="Note 14 3 2 2" xfId="782"/>
    <cellStyle name="Note 14 3 2 2 10" xfId="25300"/>
    <cellStyle name="Note 14 3 2 2 2" xfId="2352"/>
    <cellStyle name="Note 14 3 2 2 2 2" xfId="5002"/>
    <cellStyle name="Note 14 3 2 2 2 2 2" xfId="17103"/>
    <cellStyle name="Note 14 3 2 2 2 2 2 2" xfId="41303"/>
    <cellStyle name="Note 14 3 2 2 2 2 3" xfId="29203"/>
    <cellStyle name="Note 14 3 2 2 2 3" xfId="4631"/>
    <cellStyle name="Note 14 3 2 2 2 3 2" xfId="16732"/>
    <cellStyle name="Note 14 3 2 2 2 3 2 2" xfId="40932"/>
    <cellStyle name="Note 14 3 2 2 2 3 3" xfId="28832"/>
    <cellStyle name="Note 14 3 2 2 2 4" xfId="8978"/>
    <cellStyle name="Note 14 3 2 2 2 4 2" xfId="21012"/>
    <cellStyle name="Note 14 3 2 2 2 4 2 2" xfId="45212"/>
    <cellStyle name="Note 14 3 2 2 2 4 3" xfId="33179"/>
    <cellStyle name="Note 14 3 2 2 2 5" xfId="11054"/>
    <cellStyle name="Note 14 3 2 2 2 5 2" xfId="22997"/>
    <cellStyle name="Note 14 3 2 2 2 5 2 2" xfId="47197"/>
    <cellStyle name="Note 14 3 2 2 2 5 3" xfId="35255"/>
    <cellStyle name="Note 14 3 2 2 2 6" xfId="12842"/>
    <cellStyle name="Note 14 3 2 2 2 6 2" xfId="24564"/>
    <cellStyle name="Note 14 3 2 2 2 6 2 2" xfId="48764"/>
    <cellStyle name="Note 14 3 2 2 2 6 3" xfId="37043"/>
    <cellStyle name="Note 14 3 2 2 2 7" xfId="14409"/>
    <cellStyle name="Note 14 3 2 2 2 7 2" xfId="38610"/>
    <cellStyle name="Note 14 3 2 2 2 8" xfId="26634"/>
    <cellStyle name="Note 14 3 2 2 3" xfId="1766"/>
    <cellStyle name="Note 14 3 2 2 3 2" xfId="4427"/>
    <cellStyle name="Note 14 3 2 2 3 2 2" xfId="16528"/>
    <cellStyle name="Note 14 3 2 2 3 2 2 2" xfId="40728"/>
    <cellStyle name="Note 14 3 2 2 3 2 3" xfId="28628"/>
    <cellStyle name="Note 14 3 2 2 3 3" xfId="3550"/>
    <cellStyle name="Note 14 3 2 2 3 3 2" xfId="15652"/>
    <cellStyle name="Note 14 3 2 2 3 3 2 2" xfId="39852"/>
    <cellStyle name="Note 14 3 2 2 3 3 3" xfId="27752"/>
    <cellStyle name="Note 14 3 2 2 3 4" xfId="8392"/>
    <cellStyle name="Note 14 3 2 2 3 4 2" xfId="20428"/>
    <cellStyle name="Note 14 3 2 2 3 4 2 2" xfId="44628"/>
    <cellStyle name="Note 14 3 2 2 3 4 3" xfId="32593"/>
    <cellStyle name="Note 14 3 2 2 3 5" xfId="10482"/>
    <cellStyle name="Note 14 3 2 2 3 5 2" xfId="22445"/>
    <cellStyle name="Note 14 3 2 2 3 5 2 2" xfId="46645"/>
    <cellStyle name="Note 14 3 2 2 3 5 3" xfId="34683"/>
    <cellStyle name="Note 14 3 2 2 3 6" xfId="12290"/>
    <cellStyle name="Note 14 3 2 2 3 6 2" xfId="24037"/>
    <cellStyle name="Note 14 3 2 2 3 6 2 2" xfId="48237"/>
    <cellStyle name="Note 14 3 2 2 3 6 3" xfId="36491"/>
    <cellStyle name="Note 14 3 2 2 3 7" xfId="13882"/>
    <cellStyle name="Note 14 3 2 2 3 7 2" xfId="38083"/>
    <cellStyle name="Note 14 3 2 2 3 8" xfId="26051"/>
    <cellStyle name="Note 14 3 2 2 4" xfId="3513"/>
    <cellStyle name="Note 14 3 2 2 4 2" xfId="15615"/>
    <cellStyle name="Note 14 3 2 2 4 2 2" xfId="39815"/>
    <cellStyle name="Note 14 3 2 2 4 3" xfId="27715"/>
    <cellStyle name="Note 14 3 2 2 5" xfId="4181"/>
    <cellStyle name="Note 14 3 2 2 5 2" xfId="16283"/>
    <cellStyle name="Note 14 3 2 2 5 2 2" xfId="40483"/>
    <cellStyle name="Note 14 3 2 2 5 3" xfId="28383"/>
    <cellStyle name="Note 14 3 2 2 6" xfId="7418"/>
    <cellStyle name="Note 14 3 2 2 6 2" xfId="19479"/>
    <cellStyle name="Note 14 3 2 2 6 2 2" xfId="43679"/>
    <cellStyle name="Note 14 3 2 2 6 3" xfId="31619"/>
    <cellStyle name="Note 14 3 2 2 7" xfId="9534"/>
    <cellStyle name="Note 14 3 2 2 7 2" xfId="21568"/>
    <cellStyle name="Note 14 3 2 2 7 2 2" xfId="45768"/>
    <cellStyle name="Note 14 3 2 2 7 3" xfId="33735"/>
    <cellStyle name="Note 14 3 2 2 8" xfId="10109"/>
    <cellStyle name="Note 14 3 2 2 8 2" xfId="22136"/>
    <cellStyle name="Note 14 3 2 2 8 2 2" xfId="46336"/>
    <cellStyle name="Note 14 3 2 2 8 3" xfId="34310"/>
    <cellStyle name="Note 14 3 2 2 9" xfId="11981"/>
    <cellStyle name="Note 14 3 2 2 9 2" xfId="36182"/>
    <cellStyle name="Note 14 3 2 3" xfId="883"/>
    <cellStyle name="Note 14 3 2 3 10" xfId="25401"/>
    <cellStyle name="Note 14 3 2 3 2" xfId="2453"/>
    <cellStyle name="Note 14 3 2 3 2 2" xfId="5103"/>
    <cellStyle name="Note 14 3 2 3 2 2 2" xfId="17204"/>
    <cellStyle name="Note 14 3 2 3 2 2 2 2" xfId="41404"/>
    <cellStyle name="Note 14 3 2 3 2 2 3" xfId="29304"/>
    <cellStyle name="Note 14 3 2 3 2 3" xfId="4269"/>
    <cellStyle name="Note 14 3 2 3 2 3 2" xfId="16370"/>
    <cellStyle name="Note 14 3 2 3 2 3 2 2" xfId="40570"/>
    <cellStyle name="Note 14 3 2 3 2 3 3" xfId="28470"/>
    <cellStyle name="Note 14 3 2 3 2 4" xfId="9079"/>
    <cellStyle name="Note 14 3 2 3 2 4 2" xfId="21113"/>
    <cellStyle name="Note 14 3 2 3 2 4 2 2" xfId="45313"/>
    <cellStyle name="Note 14 3 2 3 2 4 3" xfId="33280"/>
    <cellStyle name="Note 14 3 2 3 2 5" xfId="11155"/>
    <cellStyle name="Note 14 3 2 3 2 5 2" xfId="23098"/>
    <cellStyle name="Note 14 3 2 3 2 5 2 2" xfId="47298"/>
    <cellStyle name="Note 14 3 2 3 2 5 3" xfId="35356"/>
    <cellStyle name="Note 14 3 2 3 2 6" xfId="12943"/>
    <cellStyle name="Note 14 3 2 3 2 6 2" xfId="24665"/>
    <cellStyle name="Note 14 3 2 3 2 6 2 2" xfId="48865"/>
    <cellStyle name="Note 14 3 2 3 2 6 3" xfId="37144"/>
    <cellStyle name="Note 14 3 2 3 2 7" xfId="14510"/>
    <cellStyle name="Note 14 3 2 3 2 7 2" xfId="38711"/>
    <cellStyle name="Note 14 3 2 3 2 8" xfId="26735"/>
    <cellStyle name="Note 14 3 2 3 3" xfId="1867"/>
    <cellStyle name="Note 14 3 2 3 3 2" xfId="4527"/>
    <cellStyle name="Note 14 3 2 3 3 2 2" xfId="16628"/>
    <cellStyle name="Note 14 3 2 3 3 2 2 2" xfId="40828"/>
    <cellStyle name="Note 14 3 2 3 3 2 3" xfId="28728"/>
    <cellStyle name="Note 14 3 2 3 3 3" xfId="4465"/>
    <cellStyle name="Note 14 3 2 3 3 3 2" xfId="16566"/>
    <cellStyle name="Note 14 3 2 3 3 3 2 2" xfId="40766"/>
    <cellStyle name="Note 14 3 2 3 3 3 3" xfId="28666"/>
    <cellStyle name="Note 14 3 2 3 3 4" xfId="8493"/>
    <cellStyle name="Note 14 3 2 3 3 4 2" xfId="20529"/>
    <cellStyle name="Note 14 3 2 3 3 4 2 2" xfId="44729"/>
    <cellStyle name="Note 14 3 2 3 3 4 3" xfId="32694"/>
    <cellStyle name="Note 14 3 2 3 3 5" xfId="10583"/>
    <cellStyle name="Note 14 3 2 3 3 5 2" xfId="22546"/>
    <cellStyle name="Note 14 3 2 3 3 5 2 2" xfId="46746"/>
    <cellStyle name="Note 14 3 2 3 3 5 3" xfId="34784"/>
    <cellStyle name="Note 14 3 2 3 3 6" xfId="12391"/>
    <cellStyle name="Note 14 3 2 3 3 6 2" xfId="24138"/>
    <cellStyle name="Note 14 3 2 3 3 6 2 2" xfId="48338"/>
    <cellStyle name="Note 14 3 2 3 3 6 3" xfId="36592"/>
    <cellStyle name="Note 14 3 2 3 3 7" xfId="13983"/>
    <cellStyle name="Note 14 3 2 3 3 7 2" xfId="38184"/>
    <cellStyle name="Note 14 3 2 3 3 8" xfId="26152"/>
    <cellStyle name="Note 14 3 2 3 4" xfId="3612"/>
    <cellStyle name="Note 14 3 2 3 4 2" xfId="15714"/>
    <cellStyle name="Note 14 3 2 3 4 2 2" xfId="39914"/>
    <cellStyle name="Note 14 3 2 3 4 3" xfId="27814"/>
    <cellStyle name="Note 14 3 2 3 5" xfId="4184"/>
    <cellStyle name="Note 14 3 2 3 5 2" xfId="16286"/>
    <cellStyle name="Note 14 3 2 3 5 2 2" xfId="40486"/>
    <cellStyle name="Note 14 3 2 3 5 3" xfId="28386"/>
    <cellStyle name="Note 14 3 2 3 6" xfId="7519"/>
    <cellStyle name="Note 14 3 2 3 6 2" xfId="19580"/>
    <cellStyle name="Note 14 3 2 3 6 2 2" xfId="43780"/>
    <cellStyle name="Note 14 3 2 3 6 3" xfId="31720"/>
    <cellStyle name="Note 14 3 2 3 7" xfId="9635"/>
    <cellStyle name="Note 14 3 2 3 7 2" xfId="21669"/>
    <cellStyle name="Note 14 3 2 3 7 2 2" xfId="45869"/>
    <cellStyle name="Note 14 3 2 3 7 3" xfId="33836"/>
    <cellStyle name="Note 14 3 2 3 8" xfId="11514"/>
    <cellStyle name="Note 14 3 2 3 8 2" xfId="23443"/>
    <cellStyle name="Note 14 3 2 3 8 2 2" xfId="47643"/>
    <cellStyle name="Note 14 3 2 3 8 3" xfId="35715"/>
    <cellStyle name="Note 14 3 2 3 9" xfId="13288"/>
    <cellStyle name="Note 14 3 2 3 9 2" xfId="37489"/>
    <cellStyle name="Note 14 3 2 4" xfId="1106"/>
    <cellStyle name="Note 14 3 2 4 10" xfId="25624"/>
    <cellStyle name="Note 14 3 2 4 2" xfId="2664"/>
    <cellStyle name="Note 14 3 2 4 2 2" xfId="5310"/>
    <cellStyle name="Note 14 3 2 4 2 2 2" xfId="17411"/>
    <cellStyle name="Note 14 3 2 4 2 2 2 2" xfId="41611"/>
    <cellStyle name="Note 14 3 2 4 2 2 3" xfId="29511"/>
    <cellStyle name="Note 14 3 2 4 2 3" xfId="5320"/>
    <cellStyle name="Note 14 3 2 4 2 3 2" xfId="17421"/>
    <cellStyle name="Note 14 3 2 4 2 3 2 2" xfId="41621"/>
    <cellStyle name="Note 14 3 2 4 2 3 3" xfId="29521"/>
    <cellStyle name="Note 14 3 2 4 2 4" xfId="9290"/>
    <cellStyle name="Note 14 3 2 4 2 4 2" xfId="21324"/>
    <cellStyle name="Note 14 3 2 4 2 4 2 2" xfId="45524"/>
    <cellStyle name="Note 14 3 2 4 2 4 3" xfId="33491"/>
    <cellStyle name="Note 14 3 2 4 2 5" xfId="11366"/>
    <cellStyle name="Note 14 3 2 4 2 5 2" xfId="23309"/>
    <cellStyle name="Note 14 3 2 4 2 5 2 2" xfId="47509"/>
    <cellStyle name="Note 14 3 2 4 2 5 3" xfId="35567"/>
    <cellStyle name="Note 14 3 2 4 2 6" xfId="13154"/>
    <cellStyle name="Note 14 3 2 4 2 6 2" xfId="24876"/>
    <cellStyle name="Note 14 3 2 4 2 6 2 2" xfId="49076"/>
    <cellStyle name="Note 14 3 2 4 2 6 3" xfId="37355"/>
    <cellStyle name="Note 14 3 2 4 2 7" xfId="14721"/>
    <cellStyle name="Note 14 3 2 4 2 7 2" xfId="38922"/>
    <cellStyle name="Note 14 3 2 4 2 8" xfId="26946"/>
    <cellStyle name="Note 14 3 2 4 3" xfId="2078"/>
    <cellStyle name="Note 14 3 2 4 3 2" xfId="4736"/>
    <cellStyle name="Note 14 3 2 4 3 2 2" xfId="16837"/>
    <cellStyle name="Note 14 3 2 4 3 2 2 2" xfId="41037"/>
    <cellStyle name="Note 14 3 2 4 3 2 3" xfId="28937"/>
    <cellStyle name="Note 14 3 2 4 3 3" xfId="5985"/>
    <cellStyle name="Note 14 3 2 4 3 3 2" xfId="18086"/>
    <cellStyle name="Note 14 3 2 4 3 3 2 2" xfId="42286"/>
    <cellStyle name="Note 14 3 2 4 3 3 3" xfId="30186"/>
    <cellStyle name="Note 14 3 2 4 3 4" xfId="8704"/>
    <cellStyle name="Note 14 3 2 4 3 4 2" xfId="20740"/>
    <cellStyle name="Note 14 3 2 4 3 4 2 2" xfId="44940"/>
    <cellStyle name="Note 14 3 2 4 3 4 3" xfId="32905"/>
    <cellStyle name="Note 14 3 2 4 3 5" xfId="10794"/>
    <cellStyle name="Note 14 3 2 4 3 5 2" xfId="22757"/>
    <cellStyle name="Note 14 3 2 4 3 5 2 2" xfId="46957"/>
    <cellStyle name="Note 14 3 2 4 3 5 3" xfId="34995"/>
    <cellStyle name="Note 14 3 2 4 3 6" xfId="12602"/>
    <cellStyle name="Note 14 3 2 4 3 6 2" xfId="24349"/>
    <cellStyle name="Note 14 3 2 4 3 6 2 2" xfId="48549"/>
    <cellStyle name="Note 14 3 2 4 3 6 3" xfId="36803"/>
    <cellStyle name="Note 14 3 2 4 3 7" xfId="14194"/>
    <cellStyle name="Note 14 3 2 4 3 7 2" xfId="38395"/>
    <cellStyle name="Note 14 3 2 4 3 8" xfId="26363"/>
    <cellStyle name="Note 14 3 2 4 4" xfId="3831"/>
    <cellStyle name="Note 14 3 2 4 4 2" xfId="15933"/>
    <cellStyle name="Note 14 3 2 4 4 2 2" xfId="40133"/>
    <cellStyle name="Note 14 3 2 4 4 3" xfId="28033"/>
    <cellStyle name="Note 14 3 2 4 5" xfId="4215"/>
    <cellStyle name="Note 14 3 2 4 5 2" xfId="16317"/>
    <cellStyle name="Note 14 3 2 4 5 2 2" xfId="40517"/>
    <cellStyle name="Note 14 3 2 4 5 3" xfId="28417"/>
    <cellStyle name="Note 14 3 2 4 6" xfId="7742"/>
    <cellStyle name="Note 14 3 2 4 6 2" xfId="19803"/>
    <cellStyle name="Note 14 3 2 4 6 2 2" xfId="44003"/>
    <cellStyle name="Note 14 3 2 4 6 3" xfId="31943"/>
    <cellStyle name="Note 14 3 2 4 7" xfId="9858"/>
    <cellStyle name="Note 14 3 2 4 7 2" xfId="21892"/>
    <cellStyle name="Note 14 3 2 4 7 2 2" xfId="46092"/>
    <cellStyle name="Note 14 3 2 4 7 3" xfId="34059"/>
    <cellStyle name="Note 14 3 2 4 8" xfId="11737"/>
    <cellStyle name="Note 14 3 2 4 8 2" xfId="23666"/>
    <cellStyle name="Note 14 3 2 4 8 2 2" xfId="47866"/>
    <cellStyle name="Note 14 3 2 4 8 3" xfId="35938"/>
    <cellStyle name="Note 14 3 2 4 9" xfId="13511"/>
    <cellStyle name="Note 14 3 2 4 9 2" xfId="37712"/>
    <cellStyle name="Note 14 3 2 5" xfId="1236"/>
    <cellStyle name="Note 14 3 2 5 2" xfId="3961"/>
    <cellStyle name="Note 14 3 2 5 2 2" xfId="16063"/>
    <cellStyle name="Note 14 3 2 5 2 2 2" xfId="40263"/>
    <cellStyle name="Note 14 3 2 5 2 3" xfId="28163"/>
    <cellStyle name="Note 14 3 2 5 3" xfId="6758"/>
    <cellStyle name="Note 14 3 2 5 3 2" xfId="18859"/>
    <cellStyle name="Note 14 3 2 5 3 2 2" xfId="43059"/>
    <cellStyle name="Note 14 3 2 5 3 3" xfId="30959"/>
    <cellStyle name="Note 14 3 2 5 4" xfId="7872"/>
    <cellStyle name="Note 14 3 2 5 4 2" xfId="19933"/>
    <cellStyle name="Note 14 3 2 5 4 2 2" xfId="44133"/>
    <cellStyle name="Note 14 3 2 5 4 3" xfId="32073"/>
    <cellStyle name="Note 14 3 2 5 5" xfId="9988"/>
    <cellStyle name="Note 14 3 2 5 5 2" xfId="22022"/>
    <cellStyle name="Note 14 3 2 5 5 2 2" xfId="46222"/>
    <cellStyle name="Note 14 3 2 5 5 3" xfId="34189"/>
    <cellStyle name="Note 14 3 2 5 6" xfId="11867"/>
    <cellStyle name="Note 14 3 2 5 6 2" xfId="23796"/>
    <cellStyle name="Note 14 3 2 5 6 2 2" xfId="47996"/>
    <cellStyle name="Note 14 3 2 5 6 3" xfId="36068"/>
    <cellStyle name="Note 14 3 2 5 7" xfId="13641"/>
    <cellStyle name="Note 14 3 2 5 7 2" xfId="37842"/>
    <cellStyle name="Note 14 3 2 5 8" xfId="25754"/>
    <cellStyle name="Note 14 3 2 6" xfId="3317"/>
    <cellStyle name="Note 14 3 2 6 2" xfId="15419"/>
    <cellStyle name="Note 14 3 2 6 2 2" xfId="39619"/>
    <cellStyle name="Note 14 3 2 6 3" xfId="27519"/>
    <cellStyle name="Note 14 3 2 7" xfId="6394"/>
    <cellStyle name="Note 14 3 2 7 2" xfId="18495"/>
    <cellStyle name="Note 14 3 2 7 2 2" xfId="42695"/>
    <cellStyle name="Note 14 3 2 7 3" xfId="30595"/>
    <cellStyle name="Note 14 3 2 8" xfId="7218"/>
    <cellStyle name="Note 14 3 2 8 2" xfId="19279"/>
    <cellStyle name="Note 14 3 2 8 2 2" xfId="43479"/>
    <cellStyle name="Note 14 3 2 8 3" xfId="31419"/>
    <cellStyle name="Note 14 3 2 9" xfId="7934"/>
    <cellStyle name="Note 14 3 2 9 2" xfId="19995"/>
    <cellStyle name="Note 14 3 2 9 2 2" xfId="44195"/>
    <cellStyle name="Note 14 3 2 9 3" xfId="32135"/>
    <cellStyle name="Note 14 3 3" xfId="625"/>
    <cellStyle name="Note 14 3 3 10" xfId="8091"/>
    <cellStyle name="Note 14 3 3 10 2" xfId="20140"/>
    <cellStyle name="Note 14 3 3 10 2 2" xfId="44340"/>
    <cellStyle name="Note 14 3 3 10 3" xfId="32292"/>
    <cellStyle name="Note 14 3 3 11" xfId="10243"/>
    <cellStyle name="Note 14 3 3 11 2" xfId="34444"/>
    <cellStyle name="Note 14 3 3 12" xfId="25143"/>
    <cellStyle name="Note 14 3 3 2" xfId="809"/>
    <cellStyle name="Note 14 3 3 2 10" xfId="25327"/>
    <cellStyle name="Note 14 3 3 2 2" xfId="2379"/>
    <cellStyle name="Note 14 3 3 2 2 2" xfId="5029"/>
    <cellStyle name="Note 14 3 3 2 2 2 2" xfId="17130"/>
    <cellStyle name="Note 14 3 3 2 2 2 2 2" xfId="41330"/>
    <cellStyle name="Note 14 3 3 2 2 2 3" xfId="29230"/>
    <cellStyle name="Note 14 3 3 2 2 3" xfId="4154"/>
    <cellStyle name="Note 14 3 3 2 2 3 2" xfId="16256"/>
    <cellStyle name="Note 14 3 3 2 2 3 2 2" xfId="40456"/>
    <cellStyle name="Note 14 3 3 2 2 3 3" xfId="28356"/>
    <cellStyle name="Note 14 3 3 2 2 4" xfId="9005"/>
    <cellStyle name="Note 14 3 3 2 2 4 2" xfId="21039"/>
    <cellStyle name="Note 14 3 3 2 2 4 2 2" xfId="45239"/>
    <cellStyle name="Note 14 3 3 2 2 4 3" xfId="33206"/>
    <cellStyle name="Note 14 3 3 2 2 5" xfId="11081"/>
    <cellStyle name="Note 14 3 3 2 2 5 2" xfId="23024"/>
    <cellStyle name="Note 14 3 3 2 2 5 2 2" xfId="47224"/>
    <cellStyle name="Note 14 3 3 2 2 5 3" xfId="35282"/>
    <cellStyle name="Note 14 3 3 2 2 6" xfId="12869"/>
    <cellStyle name="Note 14 3 3 2 2 6 2" xfId="24591"/>
    <cellStyle name="Note 14 3 3 2 2 6 2 2" xfId="48791"/>
    <cellStyle name="Note 14 3 3 2 2 6 3" xfId="37070"/>
    <cellStyle name="Note 14 3 3 2 2 7" xfId="14436"/>
    <cellStyle name="Note 14 3 3 2 2 7 2" xfId="38637"/>
    <cellStyle name="Note 14 3 3 2 2 8" xfId="26661"/>
    <cellStyle name="Note 14 3 3 2 3" xfId="1793"/>
    <cellStyle name="Note 14 3 3 2 3 2" xfId="4454"/>
    <cellStyle name="Note 14 3 3 2 3 2 2" xfId="16555"/>
    <cellStyle name="Note 14 3 3 2 3 2 2 2" xfId="40755"/>
    <cellStyle name="Note 14 3 3 2 3 2 3" xfId="28655"/>
    <cellStyle name="Note 14 3 3 2 3 3" xfId="6809"/>
    <cellStyle name="Note 14 3 3 2 3 3 2" xfId="18910"/>
    <cellStyle name="Note 14 3 3 2 3 3 2 2" xfId="43110"/>
    <cellStyle name="Note 14 3 3 2 3 3 3" xfId="31010"/>
    <cellStyle name="Note 14 3 3 2 3 4" xfId="8419"/>
    <cellStyle name="Note 14 3 3 2 3 4 2" xfId="20455"/>
    <cellStyle name="Note 14 3 3 2 3 4 2 2" xfId="44655"/>
    <cellStyle name="Note 14 3 3 2 3 4 3" xfId="32620"/>
    <cellStyle name="Note 14 3 3 2 3 5" xfId="10509"/>
    <cellStyle name="Note 14 3 3 2 3 5 2" xfId="22472"/>
    <cellStyle name="Note 14 3 3 2 3 5 2 2" xfId="46672"/>
    <cellStyle name="Note 14 3 3 2 3 5 3" xfId="34710"/>
    <cellStyle name="Note 14 3 3 2 3 6" xfId="12317"/>
    <cellStyle name="Note 14 3 3 2 3 6 2" xfId="24064"/>
    <cellStyle name="Note 14 3 3 2 3 6 2 2" xfId="48264"/>
    <cellStyle name="Note 14 3 3 2 3 6 3" xfId="36518"/>
    <cellStyle name="Note 14 3 3 2 3 7" xfId="13909"/>
    <cellStyle name="Note 14 3 3 2 3 7 2" xfId="38110"/>
    <cellStyle name="Note 14 3 3 2 3 8" xfId="26078"/>
    <cellStyle name="Note 14 3 3 2 4" xfId="3540"/>
    <cellStyle name="Note 14 3 3 2 4 2" xfId="15642"/>
    <cellStyle name="Note 14 3 3 2 4 2 2" xfId="39842"/>
    <cellStyle name="Note 14 3 3 2 4 3" xfId="27742"/>
    <cellStyle name="Note 14 3 3 2 5" xfId="6615"/>
    <cellStyle name="Note 14 3 3 2 5 2" xfId="18716"/>
    <cellStyle name="Note 14 3 3 2 5 2 2" xfId="42916"/>
    <cellStyle name="Note 14 3 3 2 5 3" xfId="30816"/>
    <cellStyle name="Note 14 3 3 2 6" xfId="7445"/>
    <cellStyle name="Note 14 3 3 2 6 2" xfId="19506"/>
    <cellStyle name="Note 14 3 3 2 6 2 2" xfId="43706"/>
    <cellStyle name="Note 14 3 3 2 6 3" xfId="31646"/>
    <cellStyle name="Note 14 3 3 2 7" xfId="9561"/>
    <cellStyle name="Note 14 3 3 2 7 2" xfId="21595"/>
    <cellStyle name="Note 14 3 3 2 7 2 2" xfId="45795"/>
    <cellStyle name="Note 14 3 3 2 7 3" xfId="33762"/>
    <cellStyle name="Note 14 3 3 2 8" xfId="7993"/>
    <cellStyle name="Note 14 3 3 2 8 2" xfId="20049"/>
    <cellStyle name="Note 14 3 3 2 8 2 2" xfId="44249"/>
    <cellStyle name="Note 14 3 3 2 8 3" xfId="32194"/>
    <cellStyle name="Note 14 3 3 2 9" xfId="10107"/>
    <cellStyle name="Note 14 3 3 2 9 2" xfId="34308"/>
    <cellStyle name="Note 14 3 3 3" xfId="926"/>
    <cellStyle name="Note 14 3 3 3 10" xfId="25444"/>
    <cellStyle name="Note 14 3 3 3 2" xfId="2496"/>
    <cellStyle name="Note 14 3 3 3 2 2" xfId="5145"/>
    <cellStyle name="Note 14 3 3 3 2 2 2" xfId="17246"/>
    <cellStyle name="Note 14 3 3 3 2 2 2 2" xfId="41446"/>
    <cellStyle name="Note 14 3 3 3 2 2 3" xfId="29346"/>
    <cellStyle name="Note 14 3 3 3 2 3" xfId="5560"/>
    <cellStyle name="Note 14 3 3 3 2 3 2" xfId="17661"/>
    <cellStyle name="Note 14 3 3 3 2 3 2 2" xfId="41861"/>
    <cellStyle name="Note 14 3 3 3 2 3 3" xfId="29761"/>
    <cellStyle name="Note 14 3 3 3 2 4" xfId="9122"/>
    <cellStyle name="Note 14 3 3 3 2 4 2" xfId="21156"/>
    <cellStyle name="Note 14 3 3 3 2 4 2 2" xfId="45356"/>
    <cellStyle name="Note 14 3 3 3 2 4 3" xfId="33323"/>
    <cellStyle name="Note 14 3 3 3 2 5" xfId="11198"/>
    <cellStyle name="Note 14 3 3 3 2 5 2" xfId="23141"/>
    <cellStyle name="Note 14 3 3 3 2 5 2 2" xfId="47341"/>
    <cellStyle name="Note 14 3 3 3 2 5 3" xfId="35399"/>
    <cellStyle name="Note 14 3 3 3 2 6" xfId="12986"/>
    <cellStyle name="Note 14 3 3 3 2 6 2" xfId="24708"/>
    <cellStyle name="Note 14 3 3 3 2 6 2 2" xfId="48908"/>
    <cellStyle name="Note 14 3 3 3 2 6 3" xfId="37187"/>
    <cellStyle name="Note 14 3 3 3 2 7" xfId="14553"/>
    <cellStyle name="Note 14 3 3 3 2 7 2" xfId="38754"/>
    <cellStyle name="Note 14 3 3 3 2 8" xfId="26778"/>
    <cellStyle name="Note 14 3 3 3 3" xfId="1910"/>
    <cellStyle name="Note 14 3 3 3 3 2" xfId="4569"/>
    <cellStyle name="Note 14 3 3 3 3 2 2" xfId="16670"/>
    <cellStyle name="Note 14 3 3 3 3 2 2 2" xfId="40870"/>
    <cellStyle name="Note 14 3 3 3 3 2 3" xfId="28770"/>
    <cellStyle name="Note 14 3 3 3 3 3" xfId="3104"/>
    <cellStyle name="Note 14 3 3 3 3 3 2" xfId="15206"/>
    <cellStyle name="Note 14 3 3 3 3 3 2 2" xfId="39406"/>
    <cellStyle name="Note 14 3 3 3 3 3 3" xfId="27306"/>
    <cellStyle name="Note 14 3 3 3 3 4" xfId="8536"/>
    <cellStyle name="Note 14 3 3 3 3 4 2" xfId="20572"/>
    <cellStyle name="Note 14 3 3 3 3 4 2 2" xfId="44772"/>
    <cellStyle name="Note 14 3 3 3 3 4 3" xfId="32737"/>
    <cellStyle name="Note 14 3 3 3 3 5" xfId="10626"/>
    <cellStyle name="Note 14 3 3 3 3 5 2" xfId="22589"/>
    <cellStyle name="Note 14 3 3 3 3 5 2 2" xfId="46789"/>
    <cellStyle name="Note 14 3 3 3 3 5 3" xfId="34827"/>
    <cellStyle name="Note 14 3 3 3 3 6" xfId="12434"/>
    <cellStyle name="Note 14 3 3 3 3 6 2" xfId="24181"/>
    <cellStyle name="Note 14 3 3 3 3 6 2 2" xfId="48381"/>
    <cellStyle name="Note 14 3 3 3 3 6 3" xfId="36635"/>
    <cellStyle name="Note 14 3 3 3 3 7" xfId="14026"/>
    <cellStyle name="Note 14 3 3 3 3 7 2" xfId="38227"/>
    <cellStyle name="Note 14 3 3 3 3 8" xfId="26195"/>
    <cellStyle name="Note 14 3 3 3 4" xfId="3654"/>
    <cellStyle name="Note 14 3 3 3 4 2" xfId="15756"/>
    <cellStyle name="Note 14 3 3 3 4 2 2" xfId="39956"/>
    <cellStyle name="Note 14 3 3 3 4 3" xfId="27856"/>
    <cellStyle name="Note 14 3 3 3 5" xfId="5575"/>
    <cellStyle name="Note 14 3 3 3 5 2" xfId="17676"/>
    <cellStyle name="Note 14 3 3 3 5 2 2" xfId="41876"/>
    <cellStyle name="Note 14 3 3 3 5 3" xfId="29776"/>
    <cellStyle name="Note 14 3 3 3 6" xfId="7562"/>
    <cellStyle name="Note 14 3 3 3 6 2" xfId="19623"/>
    <cellStyle name="Note 14 3 3 3 6 2 2" xfId="43823"/>
    <cellStyle name="Note 14 3 3 3 6 3" xfId="31763"/>
    <cellStyle name="Note 14 3 3 3 7" xfId="9678"/>
    <cellStyle name="Note 14 3 3 3 7 2" xfId="21712"/>
    <cellStyle name="Note 14 3 3 3 7 2 2" xfId="45912"/>
    <cellStyle name="Note 14 3 3 3 7 3" xfId="33879"/>
    <cellStyle name="Note 14 3 3 3 8" xfId="11557"/>
    <cellStyle name="Note 14 3 3 3 8 2" xfId="23486"/>
    <cellStyle name="Note 14 3 3 3 8 2 2" xfId="47686"/>
    <cellStyle name="Note 14 3 3 3 8 3" xfId="35758"/>
    <cellStyle name="Note 14 3 3 3 9" xfId="13331"/>
    <cellStyle name="Note 14 3 3 3 9 2" xfId="37532"/>
    <cellStyle name="Note 14 3 3 4" xfId="1149"/>
    <cellStyle name="Note 14 3 3 4 10" xfId="25667"/>
    <cellStyle name="Note 14 3 3 4 2" xfId="2707"/>
    <cellStyle name="Note 14 3 3 4 2 2" xfId="5353"/>
    <cellStyle name="Note 14 3 3 4 2 2 2" xfId="17454"/>
    <cellStyle name="Note 14 3 3 4 2 2 2 2" xfId="41654"/>
    <cellStyle name="Note 14 3 3 4 2 2 3" xfId="29554"/>
    <cellStyle name="Note 14 3 3 4 2 3" xfId="5811"/>
    <cellStyle name="Note 14 3 3 4 2 3 2" xfId="17912"/>
    <cellStyle name="Note 14 3 3 4 2 3 2 2" xfId="42112"/>
    <cellStyle name="Note 14 3 3 4 2 3 3" xfId="30012"/>
    <cellStyle name="Note 14 3 3 4 2 4" xfId="9333"/>
    <cellStyle name="Note 14 3 3 4 2 4 2" xfId="21367"/>
    <cellStyle name="Note 14 3 3 4 2 4 2 2" xfId="45567"/>
    <cellStyle name="Note 14 3 3 4 2 4 3" xfId="33534"/>
    <cellStyle name="Note 14 3 3 4 2 5" xfId="11409"/>
    <cellStyle name="Note 14 3 3 4 2 5 2" xfId="23352"/>
    <cellStyle name="Note 14 3 3 4 2 5 2 2" xfId="47552"/>
    <cellStyle name="Note 14 3 3 4 2 5 3" xfId="35610"/>
    <cellStyle name="Note 14 3 3 4 2 6" xfId="13197"/>
    <cellStyle name="Note 14 3 3 4 2 6 2" xfId="24919"/>
    <cellStyle name="Note 14 3 3 4 2 6 2 2" xfId="49119"/>
    <cellStyle name="Note 14 3 3 4 2 6 3" xfId="37398"/>
    <cellStyle name="Note 14 3 3 4 2 7" xfId="14764"/>
    <cellStyle name="Note 14 3 3 4 2 7 2" xfId="38965"/>
    <cellStyle name="Note 14 3 3 4 2 8" xfId="26989"/>
    <cellStyle name="Note 14 3 3 4 3" xfId="2121"/>
    <cellStyle name="Note 14 3 3 4 3 2" xfId="4778"/>
    <cellStyle name="Note 14 3 3 4 3 2 2" xfId="16879"/>
    <cellStyle name="Note 14 3 3 4 3 2 2 2" xfId="41079"/>
    <cellStyle name="Note 14 3 3 4 3 2 3" xfId="28979"/>
    <cellStyle name="Note 14 3 3 4 3 3" xfId="6701"/>
    <cellStyle name="Note 14 3 3 4 3 3 2" xfId="18802"/>
    <cellStyle name="Note 14 3 3 4 3 3 2 2" xfId="43002"/>
    <cellStyle name="Note 14 3 3 4 3 3 3" xfId="30902"/>
    <cellStyle name="Note 14 3 3 4 3 4" xfId="8747"/>
    <cellStyle name="Note 14 3 3 4 3 4 2" xfId="20783"/>
    <cellStyle name="Note 14 3 3 4 3 4 2 2" xfId="44983"/>
    <cellStyle name="Note 14 3 3 4 3 4 3" xfId="32948"/>
    <cellStyle name="Note 14 3 3 4 3 5" xfId="10837"/>
    <cellStyle name="Note 14 3 3 4 3 5 2" xfId="22800"/>
    <cellStyle name="Note 14 3 3 4 3 5 2 2" xfId="47000"/>
    <cellStyle name="Note 14 3 3 4 3 5 3" xfId="35038"/>
    <cellStyle name="Note 14 3 3 4 3 6" xfId="12645"/>
    <cellStyle name="Note 14 3 3 4 3 6 2" xfId="24392"/>
    <cellStyle name="Note 14 3 3 4 3 6 2 2" xfId="48592"/>
    <cellStyle name="Note 14 3 3 4 3 6 3" xfId="36846"/>
    <cellStyle name="Note 14 3 3 4 3 7" xfId="14237"/>
    <cellStyle name="Note 14 3 3 4 3 7 2" xfId="38438"/>
    <cellStyle name="Note 14 3 3 4 3 8" xfId="26406"/>
    <cellStyle name="Note 14 3 3 4 4" xfId="3874"/>
    <cellStyle name="Note 14 3 3 4 4 2" xfId="15976"/>
    <cellStyle name="Note 14 3 3 4 4 2 2" xfId="40176"/>
    <cellStyle name="Note 14 3 3 4 4 3" xfId="28076"/>
    <cellStyle name="Note 14 3 3 4 5" xfId="6326"/>
    <cellStyle name="Note 14 3 3 4 5 2" xfId="18427"/>
    <cellStyle name="Note 14 3 3 4 5 2 2" xfId="42627"/>
    <cellStyle name="Note 14 3 3 4 5 3" xfId="30527"/>
    <cellStyle name="Note 14 3 3 4 6" xfId="7785"/>
    <cellStyle name="Note 14 3 3 4 6 2" xfId="19846"/>
    <cellStyle name="Note 14 3 3 4 6 2 2" xfId="44046"/>
    <cellStyle name="Note 14 3 3 4 6 3" xfId="31986"/>
    <cellStyle name="Note 14 3 3 4 7" xfId="9901"/>
    <cellStyle name="Note 14 3 3 4 7 2" xfId="21935"/>
    <cellStyle name="Note 14 3 3 4 7 2 2" xfId="46135"/>
    <cellStyle name="Note 14 3 3 4 7 3" xfId="34102"/>
    <cellStyle name="Note 14 3 3 4 8" xfId="11780"/>
    <cellStyle name="Note 14 3 3 4 8 2" xfId="23709"/>
    <cellStyle name="Note 14 3 3 4 8 2 2" xfId="47909"/>
    <cellStyle name="Note 14 3 3 4 8 3" xfId="35981"/>
    <cellStyle name="Note 14 3 3 4 9" xfId="13554"/>
    <cellStyle name="Note 14 3 3 4 9 2" xfId="37755"/>
    <cellStyle name="Note 14 3 3 5" xfId="1273"/>
    <cellStyle name="Note 14 3 3 5 2" xfId="3998"/>
    <cellStyle name="Note 14 3 3 5 2 2" xfId="16100"/>
    <cellStyle name="Note 14 3 3 5 2 2 2" xfId="40300"/>
    <cellStyle name="Note 14 3 3 5 2 3" xfId="28200"/>
    <cellStyle name="Note 14 3 3 5 3" xfId="5414"/>
    <cellStyle name="Note 14 3 3 5 3 2" xfId="17515"/>
    <cellStyle name="Note 14 3 3 5 3 2 2" xfId="41715"/>
    <cellStyle name="Note 14 3 3 5 3 3" xfId="29615"/>
    <cellStyle name="Note 14 3 3 5 4" xfId="7909"/>
    <cellStyle name="Note 14 3 3 5 4 2" xfId="19970"/>
    <cellStyle name="Note 14 3 3 5 4 2 2" xfId="44170"/>
    <cellStyle name="Note 14 3 3 5 4 3" xfId="32110"/>
    <cellStyle name="Note 14 3 3 5 5" xfId="10025"/>
    <cellStyle name="Note 14 3 3 5 5 2" xfId="22059"/>
    <cellStyle name="Note 14 3 3 5 5 2 2" xfId="46259"/>
    <cellStyle name="Note 14 3 3 5 5 3" xfId="34226"/>
    <cellStyle name="Note 14 3 3 5 6" xfId="11904"/>
    <cellStyle name="Note 14 3 3 5 6 2" xfId="23833"/>
    <cellStyle name="Note 14 3 3 5 6 2 2" xfId="48033"/>
    <cellStyle name="Note 14 3 3 5 6 3" xfId="36105"/>
    <cellStyle name="Note 14 3 3 5 7" xfId="13678"/>
    <cellStyle name="Note 14 3 3 5 7 2" xfId="37879"/>
    <cellStyle name="Note 14 3 3 5 8" xfId="25791"/>
    <cellStyle name="Note 14 3 3 6" xfId="3359"/>
    <cellStyle name="Note 14 3 3 6 2" xfId="15461"/>
    <cellStyle name="Note 14 3 3 6 2 2" xfId="39661"/>
    <cellStyle name="Note 14 3 3 6 3" xfId="27561"/>
    <cellStyle name="Note 14 3 3 7" xfId="3070"/>
    <cellStyle name="Note 14 3 3 7 2" xfId="15172"/>
    <cellStyle name="Note 14 3 3 7 2 2" xfId="39372"/>
    <cellStyle name="Note 14 3 3 7 3" xfId="27272"/>
    <cellStyle name="Note 14 3 3 8" xfId="7261"/>
    <cellStyle name="Note 14 3 3 8 2" xfId="19322"/>
    <cellStyle name="Note 14 3 3 8 2 2" xfId="43522"/>
    <cellStyle name="Note 14 3 3 8 3" xfId="31462"/>
    <cellStyle name="Note 14 3 3 9" xfId="8046"/>
    <cellStyle name="Note 14 3 3 9 2" xfId="20096"/>
    <cellStyle name="Note 14 3 3 9 2 2" xfId="44296"/>
    <cellStyle name="Note 14 3 3 9 3" xfId="32247"/>
    <cellStyle name="Note 14 3 4" xfId="725"/>
    <cellStyle name="Note 14 3 4 10" xfId="25243"/>
    <cellStyle name="Note 14 3 4 2" xfId="2295"/>
    <cellStyle name="Note 14 3 4 2 2" xfId="4947"/>
    <cellStyle name="Note 14 3 4 2 2 2" xfId="17048"/>
    <cellStyle name="Note 14 3 4 2 2 2 2" xfId="41248"/>
    <cellStyle name="Note 14 3 4 2 2 3" xfId="29148"/>
    <cellStyle name="Note 14 3 4 2 3" xfId="3467"/>
    <cellStyle name="Note 14 3 4 2 3 2" xfId="15569"/>
    <cellStyle name="Note 14 3 4 2 3 2 2" xfId="39769"/>
    <cellStyle name="Note 14 3 4 2 3 3" xfId="27669"/>
    <cellStyle name="Note 14 3 4 2 4" xfId="8921"/>
    <cellStyle name="Note 14 3 4 2 4 2" xfId="20955"/>
    <cellStyle name="Note 14 3 4 2 4 2 2" xfId="45155"/>
    <cellStyle name="Note 14 3 4 2 4 3" xfId="33122"/>
    <cellStyle name="Note 14 3 4 2 5" xfId="10997"/>
    <cellStyle name="Note 14 3 4 2 5 2" xfId="22940"/>
    <cellStyle name="Note 14 3 4 2 5 2 2" xfId="47140"/>
    <cellStyle name="Note 14 3 4 2 5 3" xfId="35198"/>
    <cellStyle name="Note 14 3 4 2 6" xfId="12785"/>
    <cellStyle name="Note 14 3 4 2 6 2" xfId="24507"/>
    <cellStyle name="Note 14 3 4 2 6 2 2" xfId="48707"/>
    <cellStyle name="Note 14 3 4 2 6 3" xfId="36986"/>
    <cellStyle name="Note 14 3 4 2 7" xfId="14352"/>
    <cellStyle name="Note 14 3 4 2 7 2" xfId="38553"/>
    <cellStyle name="Note 14 3 4 2 8" xfId="26577"/>
    <cellStyle name="Note 14 3 4 3" xfId="1709"/>
    <cellStyle name="Note 14 3 4 3 2" xfId="4371"/>
    <cellStyle name="Note 14 3 4 3 2 2" xfId="16472"/>
    <cellStyle name="Note 14 3 4 3 2 2 2" xfId="40672"/>
    <cellStyle name="Note 14 3 4 3 2 3" xfId="28572"/>
    <cellStyle name="Note 14 3 4 3 3" xfId="6225"/>
    <cellStyle name="Note 14 3 4 3 3 2" xfId="18326"/>
    <cellStyle name="Note 14 3 4 3 3 2 2" xfId="42526"/>
    <cellStyle name="Note 14 3 4 3 3 3" xfId="30426"/>
    <cellStyle name="Note 14 3 4 3 4" xfId="8335"/>
    <cellStyle name="Note 14 3 4 3 4 2" xfId="20371"/>
    <cellStyle name="Note 14 3 4 3 4 2 2" xfId="44571"/>
    <cellStyle name="Note 14 3 4 3 4 3" xfId="32536"/>
    <cellStyle name="Note 14 3 4 3 5" xfId="10425"/>
    <cellStyle name="Note 14 3 4 3 5 2" xfId="22388"/>
    <cellStyle name="Note 14 3 4 3 5 2 2" xfId="46588"/>
    <cellStyle name="Note 14 3 4 3 5 3" xfId="34626"/>
    <cellStyle name="Note 14 3 4 3 6" xfId="12233"/>
    <cellStyle name="Note 14 3 4 3 6 2" xfId="23980"/>
    <cellStyle name="Note 14 3 4 3 6 2 2" xfId="48180"/>
    <cellStyle name="Note 14 3 4 3 6 3" xfId="36434"/>
    <cellStyle name="Note 14 3 4 3 7" xfId="13825"/>
    <cellStyle name="Note 14 3 4 3 7 2" xfId="38026"/>
    <cellStyle name="Note 14 3 4 3 8" xfId="25994"/>
    <cellStyle name="Note 14 3 4 4" xfId="3458"/>
    <cellStyle name="Note 14 3 4 4 2" xfId="15560"/>
    <cellStyle name="Note 14 3 4 4 2 2" xfId="39760"/>
    <cellStyle name="Note 14 3 4 4 3" xfId="27660"/>
    <cellStyle name="Note 14 3 4 5" xfId="6102"/>
    <cellStyle name="Note 14 3 4 5 2" xfId="18203"/>
    <cellStyle name="Note 14 3 4 5 2 2" xfId="42403"/>
    <cellStyle name="Note 14 3 4 5 3" xfId="30303"/>
    <cellStyle name="Note 14 3 4 6" xfId="7361"/>
    <cellStyle name="Note 14 3 4 6 2" xfId="19422"/>
    <cellStyle name="Note 14 3 4 6 2 2" xfId="43622"/>
    <cellStyle name="Note 14 3 4 6 3" xfId="31562"/>
    <cellStyle name="Note 14 3 4 7" xfId="9477"/>
    <cellStyle name="Note 14 3 4 7 2" xfId="21511"/>
    <cellStyle name="Note 14 3 4 7 2 2" xfId="45711"/>
    <cellStyle name="Note 14 3 4 7 3" xfId="33678"/>
    <cellStyle name="Note 14 3 4 8" xfId="8170"/>
    <cellStyle name="Note 14 3 4 8 2" xfId="20208"/>
    <cellStyle name="Note 14 3 4 8 2 2" xfId="44408"/>
    <cellStyle name="Note 14 3 4 8 3" xfId="32371"/>
    <cellStyle name="Note 14 3 4 9" xfId="10266"/>
    <cellStyle name="Note 14 3 4 9 2" xfId="34467"/>
    <cellStyle name="Note 14 3 5" xfId="1007"/>
    <cellStyle name="Note 14 3 5 10" xfId="25525"/>
    <cellStyle name="Note 14 3 5 2" xfId="2565"/>
    <cellStyle name="Note 14 3 5 2 2" xfId="5214"/>
    <cellStyle name="Note 14 3 5 2 2 2" xfId="17315"/>
    <cellStyle name="Note 14 3 5 2 2 2 2" xfId="41515"/>
    <cellStyle name="Note 14 3 5 2 2 3" xfId="29415"/>
    <cellStyle name="Note 14 3 5 2 3" xfId="6124"/>
    <cellStyle name="Note 14 3 5 2 3 2" xfId="18225"/>
    <cellStyle name="Note 14 3 5 2 3 2 2" xfId="42425"/>
    <cellStyle name="Note 14 3 5 2 3 3" xfId="30325"/>
    <cellStyle name="Note 14 3 5 2 4" xfId="9191"/>
    <cellStyle name="Note 14 3 5 2 4 2" xfId="21225"/>
    <cellStyle name="Note 14 3 5 2 4 2 2" xfId="45425"/>
    <cellStyle name="Note 14 3 5 2 4 3" xfId="33392"/>
    <cellStyle name="Note 14 3 5 2 5" xfId="11267"/>
    <cellStyle name="Note 14 3 5 2 5 2" xfId="23210"/>
    <cellStyle name="Note 14 3 5 2 5 2 2" xfId="47410"/>
    <cellStyle name="Note 14 3 5 2 5 3" xfId="35468"/>
    <cellStyle name="Note 14 3 5 2 6" xfId="13055"/>
    <cellStyle name="Note 14 3 5 2 6 2" xfId="24777"/>
    <cellStyle name="Note 14 3 5 2 6 2 2" xfId="48977"/>
    <cellStyle name="Note 14 3 5 2 6 3" xfId="37256"/>
    <cellStyle name="Note 14 3 5 2 7" xfId="14622"/>
    <cellStyle name="Note 14 3 5 2 7 2" xfId="38823"/>
    <cellStyle name="Note 14 3 5 2 8" xfId="26847"/>
    <cellStyle name="Note 14 3 5 3" xfId="1979"/>
    <cellStyle name="Note 14 3 5 3 2" xfId="4638"/>
    <cellStyle name="Note 14 3 5 3 2 2" xfId="16739"/>
    <cellStyle name="Note 14 3 5 3 2 2 2" xfId="40939"/>
    <cellStyle name="Note 14 3 5 3 2 3" xfId="28839"/>
    <cellStyle name="Note 14 3 5 3 3" xfId="4284"/>
    <cellStyle name="Note 14 3 5 3 3 2" xfId="16385"/>
    <cellStyle name="Note 14 3 5 3 3 2 2" xfId="40585"/>
    <cellStyle name="Note 14 3 5 3 3 3" xfId="28485"/>
    <cellStyle name="Note 14 3 5 3 4" xfId="8605"/>
    <cellStyle name="Note 14 3 5 3 4 2" xfId="20641"/>
    <cellStyle name="Note 14 3 5 3 4 2 2" xfId="44841"/>
    <cellStyle name="Note 14 3 5 3 4 3" xfId="32806"/>
    <cellStyle name="Note 14 3 5 3 5" xfId="10695"/>
    <cellStyle name="Note 14 3 5 3 5 2" xfId="22658"/>
    <cellStyle name="Note 14 3 5 3 5 2 2" xfId="46858"/>
    <cellStyle name="Note 14 3 5 3 5 3" xfId="34896"/>
    <cellStyle name="Note 14 3 5 3 6" xfId="12503"/>
    <cellStyle name="Note 14 3 5 3 6 2" xfId="24250"/>
    <cellStyle name="Note 14 3 5 3 6 2 2" xfId="48450"/>
    <cellStyle name="Note 14 3 5 3 6 3" xfId="36704"/>
    <cellStyle name="Note 14 3 5 3 7" xfId="14095"/>
    <cellStyle name="Note 14 3 5 3 7 2" xfId="38296"/>
    <cellStyle name="Note 14 3 5 3 8" xfId="26264"/>
    <cellStyle name="Note 14 3 5 4" xfId="3734"/>
    <cellStyle name="Note 14 3 5 4 2" xfId="15836"/>
    <cellStyle name="Note 14 3 5 4 2 2" xfId="40036"/>
    <cellStyle name="Note 14 3 5 4 3" xfId="27936"/>
    <cellStyle name="Note 14 3 5 5" xfId="6455"/>
    <cellStyle name="Note 14 3 5 5 2" xfId="18556"/>
    <cellStyle name="Note 14 3 5 5 2 2" xfId="42756"/>
    <cellStyle name="Note 14 3 5 5 3" xfId="30656"/>
    <cellStyle name="Note 14 3 5 6" xfId="7643"/>
    <cellStyle name="Note 14 3 5 6 2" xfId="19704"/>
    <cellStyle name="Note 14 3 5 6 2 2" xfId="43904"/>
    <cellStyle name="Note 14 3 5 6 3" xfId="31844"/>
    <cellStyle name="Note 14 3 5 7" xfId="9759"/>
    <cellStyle name="Note 14 3 5 7 2" xfId="21793"/>
    <cellStyle name="Note 14 3 5 7 2 2" xfId="45993"/>
    <cellStyle name="Note 14 3 5 7 3" xfId="33960"/>
    <cellStyle name="Note 14 3 5 8" xfId="11638"/>
    <cellStyle name="Note 14 3 5 8 2" xfId="23567"/>
    <cellStyle name="Note 14 3 5 8 2 2" xfId="47767"/>
    <cellStyle name="Note 14 3 5 8 3" xfId="35839"/>
    <cellStyle name="Note 14 3 5 9" xfId="13412"/>
    <cellStyle name="Note 14 3 5 9 2" xfId="37613"/>
    <cellStyle name="Note 14 3 6" xfId="3220"/>
    <cellStyle name="Note 14 3 6 2" xfId="15322"/>
    <cellStyle name="Note 14 3 6 2 2" xfId="39522"/>
    <cellStyle name="Note 14 3 6 3" xfId="27422"/>
    <cellStyle name="Note 14 3 7" xfId="4169"/>
    <cellStyle name="Note 14 3 7 2" xfId="16271"/>
    <cellStyle name="Note 14 3 7 2 2" xfId="40471"/>
    <cellStyle name="Note 14 3 7 3" xfId="28371"/>
    <cellStyle name="Note 14 3 8" xfId="7119"/>
    <cellStyle name="Note 14 3 8 2" xfId="19180"/>
    <cellStyle name="Note 14 3 8 2 2" xfId="43380"/>
    <cellStyle name="Note 14 3 8 3" xfId="31320"/>
    <cellStyle name="Note 14 3 9" xfId="6870"/>
    <cellStyle name="Note 14 3 9 2" xfId="18971"/>
    <cellStyle name="Note 14 3 9 2 2" xfId="43171"/>
    <cellStyle name="Note 14 3 9 3" xfId="31071"/>
    <cellStyle name="Note 14 4" xfId="515"/>
    <cellStyle name="Note 14 4 10" xfId="25033"/>
    <cellStyle name="Note 14 4 2" xfId="614"/>
    <cellStyle name="Note 14 4 2 10" xfId="7989"/>
    <cellStyle name="Note 14 4 2 10 2" xfId="20046"/>
    <cellStyle name="Note 14 4 2 10 2 2" xfId="44246"/>
    <cellStyle name="Note 14 4 2 10 3" xfId="32190"/>
    <cellStyle name="Note 14 4 2 11" xfId="10859"/>
    <cellStyle name="Note 14 4 2 11 2" xfId="35060"/>
    <cellStyle name="Note 14 4 2 12" xfId="25132"/>
    <cellStyle name="Note 14 4 2 2" xfId="803"/>
    <cellStyle name="Note 14 4 2 2 10" xfId="25321"/>
    <cellStyle name="Note 14 4 2 2 2" xfId="2373"/>
    <cellStyle name="Note 14 4 2 2 2 2" xfId="5023"/>
    <cellStyle name="Note 14 4 2 2 2 2 2" xfId="17124"/>
    <cellStyle name="Note 14 4 2 2 2 2 2 2" xfId="41324"/>
    <cellStyle name="Note 14 4 2 2 2 2 3" xfId="29224"/>
    <cellStyle name="Note 14 4 2 2 2 3" xfId="4277"/>
    <cellStyle name="Note 14 4 2 2 2 3 2" xfId="16378"/>
    <cellStyle name="Note 14 4 2 2 2 3 2 2" xfId="40578"/>
    <cellStyle name="Note 14 4 2 2 2 3 3" xfId="28478"/>
    <cellStyle name="Note 14 4 2 2 2 4" xfId="8999"/>
    <cellStyle name="Note 14 4 2 2 2 4 2" xfId="21033"/>
    <cellStyle name="Note 14 4 2 2 2 4 2 2" xfId="45233"/>
    <cellStyle name="Note 14 4 2 2 2 4 3" xfId="33200"/>
    <cellStyle name="Note 14 4 2 2 2 5" xfId="11075"/>
    <cellStyle name="Note 14 4 2 2 2 5 2" xfId="23018"/>
    <cellStyle name="Note 14 4 2 2 2 5 2 2" xfId="47218"/>
    <cellStyle name="Note 14 4 2 2 2 5 3" xfId="35276"/>
    <cellStyle name="Note 14 4 2 2 2 6" xfId="12863"/>
    <cellStyle name="Note 14 4 2 2 2 6 2" xfId="24585"/>
    <cellStyle name="Note 14 4 2 2 2 6 2 2" xfId="48785"/>
    <cellStyle name="Note 14 4 2 2 2 6 3" xfId="37064"/>
    <cellStyle name="Note 14 4 2 2 2 7" xfId="14430"/>
    <cellStyle name="Note 14 4 2 2 2 7 2" xfId="38631"/>
    <cellStyle name="Note 14 4 2 2 2 8" xfId="26655"/>
    <cellStyle name="Note 14 4 2 2 3" xfId="1787"/>
    <cellStyle name="Note 14 4 2 2 3 2" xfId="4448"/>
    <cellStyle name="Note 14 4 2 2 3 2 2" xfId="16549"/>
    <cellStyle name="Note 14 4 2 2 3 2 2 2" xfId="40749"/>
    <cellStyle name="Note 14 4 2 2 3 2 3" xfId="28649"/>
    <cellStyle name="Note 14 4 2 2 3 3" xfId="6334"/>
    <cellStyle name="Note 14 4 2 2 3 3 2" xfId="18435"/>
    <cellStyle name="Note 14 4 2 2 3 3 2 2" xfId="42635"/>
    <cellStyle name="Note 14 4 2 2 3 3 3" xfId="30535"/>
    <cellStyle name="Note 14 4 2 2 3 4" xfId="8413"/>
    <cellStyle name="Note 14 4 2 2 3 4 2" xfId="20449"/>
    <cellStyle name="Note 14 4 2 2 3 4 2 2" xfId="44649"/>
    <cellStyle name="Note 14 4 2 2 3 4 3" xfId="32614"/>
    <cellStyle name="Note 14 4 2 2 3 5" xfId="10503"/>
    <cellStyle name="Note 14 4 2 2 3 5 2" xfId="22466"/>
    <cellStyle name="Note 14 4 2 2 3 5 2 2" xfId="46666"/>
    <cellStyle name="Note 14 4 2 2 3 5 3" xfId="34704"/>
    <cellStyle name="Note 14 4 2 2 3 6" xfId="12311"/>
    <cellStyle name="Note 14 4 2 2 3 6 2" xfId="24058"/>
    <cellStyle name="Note 14 4 2 2 3 6 2 2" xfId="48258"/>
    <cellStyle name="Note 14 4 2 2 3 6 3" xfId="36512"/>
    <cellStyle name="Note 14 4 2 2 3 7" xfId="13903"/>
    <cellStyle name="Note 14 4 2 2 3 7 2" xfId="38104"/>
    <cellStyle name="Note 14 4 2 2 3 8" xfId="26072"/>
    <cellStyle name="Note 14 4 2 2 4" xfId="3534"/>
    <cellStyle name="Note 14 4 2 2 4 2" xfId="15636"/>
    <cellStyle name="Note 14 4 2 2 4 2 2" xfId="39836"/>
    <cellStyle name="Note 14 4 2 2 4 3" xfId="27736"/>
    <cellStyle name="Note 14 4 2 2 5" xfId="3007"/>
    <cellStyle name="Note 14 4 2 2 5 2" xfId="15110"/>
    <cellStyle name="Note 14 4 2 2 5 2 2" xfId="39310"/>
    <cellStyle name="Note 14 4 2 2 5 3" xfId="27210"/>
    <cellStyle name="Note 14 4 2 2 6" xfId="7439"/>
    <cellStyle name="Note 14 4 2 2 6 2" xfId="19500"/>
    <cellStyle name="Note 14 4 2 2 6 2 2" xfId="43700"/>
    <cellStyle name="Note 14 4 2 2 6 3" xfId="31640"/>
    <cellStyle name="Note 14 4 2 2 7" xfId="9555"/>
    <cellStyle name="Note 14 4 2 2 7 2" xfId="21589"/>
    <cellStyle name="Note 14 4 2 2 7 2 2" xfId="45789"/>
    <cellStyle name="Note 14 4 2 2 7 3" xfId="33756"/>
    <cellStyle name="Note 14 4 2 2 8" xfId="8118"/>
    <cellStyle name="Note 14 4 2 2 8 2" xfId="20163"/>
    <cellStyle name="Note 14 4 2 2 8 2 2" xfId="44363"/>
    <cellStyle name="Note 14 4 2 2 8 3" xfId="32319"/>
    <cellStyle name="Note 14 4 2 2 9" xfId="10226"/>
    <cellStyle name="Note 14 4 2 2 9 2" xfId="34427"/>
    <cellStyle name="Note 14 4 2 3" xfId="915"/>
    <cellStyle name="Note 14 4 2 3 10" xfId="25433"/>
    <cellStyle name="Note 14 4 2 3 2" xfId="2485"/>
    <cellStyle name="Note 14 4 2 3 2 2" xfId="5135"/>
    <cellStyle name="Note 14 4 2 3 2 2 2" xfId="17236"/>
    <cellStyle name="Note 14 4 2 3 2 2 2 2" xfId="41436"/>
    <cellStyle name="Note 14 4 2 3 2 2 3" xfId="29336"/>
    <cellStyle name="Note 14 4 2 3 2 3" xfId="6635"/>
    <cellStyle name="Note 14 4 2 3 2 3 2" xfId="18736"/>
    <cellStyle name="Note 14 4 2 3 2 3 2 2" xfId="42936"/>
    <cellStyle name="Note 14 4 2 3 2 3 3" xfId="30836"/>
    <cellStyle name="Note 14 4 2 3 2 4" xfId="9111"/>
    <cellStyle name="Note 14 4 2 3 2 4 2" xfId="21145"/>
    <cellStyle name="Note 14 4 2 3 2 4 2 2" xfId="45345"/>
    <cellStyle name="Note 14 4 2 3 2 4 3" xfId="33312"/>
    <cellStyle name="Note 14 4 2 3 2 5" xfId="11187"/>
    <cellStyle name="Note 14 4 2 3 2 5 2" xfId="23130"/>
    <cellStyle name="Note 14 4 2 3 2 5 2 2" xfId="47330"/>
    <cellStyle name="Note 14 4 2 3 2 5 3" xfId="35388"/>
    <cellStyle name="Note 14 4 2 3 2 6" xfId="12975"/>
    <cellStyle name="Note 14 4 2 3 2 6 2" xfId="24697"/>
    <cellStyle name="Note 14 4 2 3 2 6 2 2" xfId="48897"/>
    <cellStyle name="Note 14 4 2 3 2 6 3" xfId="37176"/>
    <cellStyle name="Note 14 4 2 3 2 7" xfId="14542"/>
    <cellStyle name="Note 14 4 2 3 2 7 2" xfId="38743"/>
    <cellStyle name="Note 14 4 2 3 2 8" xfId="26767"/>
    <cellStyle name="Note 14 4 2 3 3" xfId="1899"/>
    <cellStyle name="Note 14 4 2 3 3 2" xfId="4559"/>
    <cellStyle name="Note 14 4 2 3 3 2 2" xfId="16660"/>
    <cellStyle name="Note 14 4 2 3 3 2 2 2" xfId="40860"/>
    <cellStyle name="Note 14 4 2 3 3 2 3" xfId="28760"/>
    <cellStyle name="Note 14 4 2 3 3 3" xfId="4165"/>
    <cellStyle name="Note 14 4 2 3 3 3 2" xfId="16267"/>
    <cellStyle name="Note 14 4 2 3 3 3 2 2" xfId="40467"/>
    <cellStyle name="Note 14 4 2 3 3 3 3" xfId="28367"/>
    <cellStyle name="Note 14 4 2 3 3 4" xfId="8525"/>
    <cellStyle name="Note 14 4 2 3 3 4 2" xfId="20561"/>
    <cellStyle name="Note 14 4 2 3 3 4 2 2" xfId="44761"/>
    <cellStyle name="Note 14 4 2 3 3 4 3" xfId="32726"/>
    <cellStyle name="Note 14 4 2 3 3 5" xfId="10615"/>
    <cellStyle name="Note 14 4 2 3 3 5 2" xfId="22578"/>
    <cellStyle name="Note 14 4 2 3 3 5 2 2" xfId="46778"/>
    <cellStyle name="Note 14 4 2 3 3 5 3" xfId="34816"/>
    <cellStyle name="Note 14 4 2 3 3 6" xfId="12423"/>
    <cellStyle name="Note 14 4 2 3 3 6 2" xfId="24170"/>
    <cellStyle name="Note 14 4 2 3 3 6 2 2" xfId="48370"/>
    <cellStyle name="Note 14 4 2 3 3 6 3" xfId="36624"/>
    <cellStyle name="Note 14 4 2 3 3 7" xfId="14015"/>
    <cellStyle name="Note 14 4 2 3 3 7 2" xfId="38216"/>
    <cellStyle name="Note 14 4 2 3 3 8" xfId="26184"/>
    <cellStyle name="Note 14 4 2 3 4" xfId="3644"/>
    <cellStyle name="Note 14 4 2 3 4 2" xfId="15746"/>
    <cellStyle name="Note 14 4 2 3 4 2 2" xfId="39946"/>
    <cellStyle name="Note 14 4 2 3 4 3" xfId="27846"/>
    <cellStyle name="Note 14 4 2 3 5" xfId="6651"/>
    <cellStyle name="Note 14 4 2 3 5 2" xfId="18752"/>
    <cellStyle name="Note 14 4 2 3 5 2 2" xfId="42952"/>
    <cellStyle name="Note 14 4 2 3 5 3" xfId="30852"/>
    <cellStyle name="Note 14 4 2 3 6" xfId="7551"/>
    <cellStyle name="Note 14 4 2 3 6 2" xfId="19612"/>
    <cellStyle name="Note 14 4 2 3 6 2 2" xfId="43812"/>
    <cellStyle name="Note 14 4 2 3 6 3" xfId="31752"/>
    <cellStyle name="Note 14 4 2 3 7" xfId="9667"/>
    <cellStyle name="Note 14 4 2 3 7 2" xfId="21701"/>
    <cellStyle name="Note 14 4 2 3 7 2 2" xfId="45901"/>
    <cellStyle name="Note 14 4 2 3 7 3" xfId="33868"/>
    <cellStyle name="Note 14 4 2 3 8" xfId="11546"/>
    <cellStyle name="Note 14 4 2 3 8 2" xfId="23475"/>
    <cellStyle name="Note 14 4 2 3 8 2 2" xfId="47675"/>
    <cellStyle name="Note 14 4 2 3 8 3" xfId="35747"/>
    <cellStyle name="Note 14 4 2 3 9" xfId="13320"/>
    <cellStyle name="Note 14 4 2 3 9 2" xfId="37521"/>
    <cellStyle name="Note 14 4 2 4" xfId="1138"/>
    <cellStyle name="Note 14 4 2 4 10" xfId="25656"/>
    <cellStyle name="Note 14 4 2 4 2" xfId="2696"/>
    <cellStyle name="Note 14 4 2 4 2 2" xfId="5342"/>
    <cellStyle name="Note 14 4 2 4 2 2 2" xfId="17443"/>
    <cellStyle name="Note 14 4 2 4 2 2 2 2" xfId="41643"/>
    <cellStyle name="Note 14 4 2 4 2 2 3" xfId="29543"/>
    <cellStyle name="Note 14 4 2 4 2 3" xfId="5918"/>
    <cellStyle name="Note 14 4 2 4 2 3 2" xfId="18019"/>
    <cellStyle name="Note 14 4 2 4 2 3 2 2" xfId="42219"/>
    <cellStyle name="Note 14 4 2 4 2 3 3" xfId="30119"/>
    <cellStyle name="Note 14 4 2 4 2 4" xfId="9322"/>
    <cellStyle name="Note 14 4 2 4 2 4 2" xfId="21356"/>
    <cellStyle name="Note 14 4 2 4 2 4 2 2" xfId="45556"/>
    <cellStyle name="Note 14 4 2 4 2 4 3" xfId="33523"/>
    <cellStyle name="Note 14 4 2 4 2 5" xfId="11398"/>
    <cellStyle name="Note 14 4 2 4 2 5 2" xfId="23341"/>
    <cellStyle name="Note 14 4 2 4 2 5 2 2" xfId="47541"/>
    <cellStyle name="Note 14 4 2 4 2 5 3" xfId="35599"/>
    <cellStyle name="Note 14 4 2 4 2 6" xfId="13186"/>
    <cellStyle name="Note 14 4 2 4 2 6 2" xfId="24908"/>
    <cellStyle name="Note 14 4 2 4 2 6 2 2" xfId="49108"/>
    <cellStyle name="Note 14 4 2 4 2 6 3" xfId="37387"/>
    <cellStyle name="Note 14 4 2 4 2 7" xfId="14753"/>
    <cellStyle name="Note 14 4 2 4 2 7 2" xfId="38954"/>
    <cellStyle name="Note 14 4 2 4 2 8" xfId="26978"/>
    <cellStyle name="Note 14 4 2 4 3" xfId="2110"/>
    <cellStyle name="Note 14 4 2 4 3 2" xfId="4767"/>
    <cellStyle name="Note 14 4 2 4 3 2 2" xfId="16868"/>
    <cellStyle name="Note 14 4 2 4 3 2 2 2" xfId="41068"/>
    <cellStyle name="Note 14 4 2 4 3 2 3" xfId="28968"/>
    <cellStyle name="Note 14 4 2 4 3 3" xfId="3042"/>
    <cellStyle name="Note 14 4 2 4 3 3 2" xfId="15144"/>
    <cellStyle name="Note 14 4 2 4 3 3 2 2" xfId="39344"/>
    <cellStyle name="Note 14 4 2 4 3 3 3" xfId="27244"/>
    <cellStyle name="Note 14 4 2 4 3 4" xfId="8736"/>
    <cellStyle name="Note 14 4 2 4 3 4 2" xfId="20772"/>
    <cellStyle name="Note 14 4 2 4 3 4 2 2" xfId="44972"/>
    <cellStyle name="Note 14 4 2 4 3 4 3" xfId="32937"/>
    <cellStyle name="Note 14 4 2 4 3 5" xfId="10826"/>
    <cellStyle name="Note 14 4 2 4 3 5 2" xfId="22789"/>
    <cellStyle name="Note 14 4 2 4 3 5 2 2" xfId="46989"/>
    <cellStyle name="Note 14 4 2 4 3 5 3" xfId="35027"/>
    <cellStyle name="Note 14 4 2 4 3 6" xfId="12634"/>
    <cellStyle name="Note 14 4 2 4 3 6 2" xfId="24381"/>
    <cellStyle name="Note 14 4 2 4 3 6 2 2" xfId="48581"/>
    <cellStyle name="Note 14 4 2 4 3 6 3" xfId="36835"/>
    <cellStyle name="Note 14 4 2 4 3 7" xfId="14226"/>
    <cellStyle name="Note 14 4 2 4 3 7 2" xfId="38427"/>
    <cellStyle name="Note 14 4 2 4 3 8" xfId="26395"/>
    <cellStyle name="Note 14 4 2 4 4" xfId="3863"/>
    <cellStyle name="Note 14 4 2 4 4 2" xfId="15965"/>
    <cellStyle name="Note 14 4 2 4 4 2 2" xfId="40165"/>
    <cellStyle name="Note 14 4 2 4 4 3" xfId="28065"/>
    <cellStyle name="Note 14 4 2 4 5" xfId="6518"/>
    <cellStyle name="Note 14 4 2 4 5 2" xfId="18619"/>
    <cellStyle name="Note 14 4 2 4 5 2 2" xfId="42819"/>
    <cellStyle name="Note 14 4 2 4 5 3" xfId="30719"/>
    <cellStyle name="Note 14 4 2 4 6" xfId="7774"/>
    <cellStyle name="Note 14 4 2 4 6 2" xfId="19835"/>
    <cellStyle name="Note 14 4 2 4 6 2 2" xfId="44035"/>
    <cellStyle name="Note 14 4 2 4 6 3" xfId="31975"/>
    <cellStyle name="Note 14 4 2 4 7" xfId="9890"/>
    <cellStyle name="Note 14 4 2 4 7 2" xfId="21924"/>
    <cellStyle name="Note 14 4 2 4 7 2 2" xfId="46124"/>
    <cellStyle name="Note 14 4 2 4 7 3" xfId="34091"/>
    <cellStyle name="Note 14 4 2 4 8" xfId="11769"/>
    <cellStyle name="Note 14 4 2 4 8 2" xfId="23698"/>
    <cellStyle name="Note 14 4 2 4 8 2 2" xfId="47898"/>
    <cellStyle name="Note 14 4 2 4 8 3" xfId="35970"/>
    <cellStyle name="Note 14 4 2 4 9" xfId="13543"/>
    <cellStyle name="Note 14 4 2 4 9 2" xfId="37744"/>
    <cellStyle name="Note 14 4 2 5" xfId="1264"/>
    <cellStyle name="Note 14 4 2 5 2" xfId="3989"/>
    <cellStyle name="Note 14 4 2 5 2 2" xfId="16091"/>
    <cellStyle name="Note 14 4 2 5 2 2 2" xfId="40291"/>
    <cellStyle name="Note 14 4 2 5 2 3" xfId="28191"/>
    <cellStyle name="Note 14 4 2 5 3" xfId="6020"/>
    <cellStyle name="Note 14 4 2 5 3 2" xfId="18121"/>
    <cellStyle name="Note 14 4 2 5 3 2 2" xfId="42321"/>
    <cellStyle name="Note 14 4 2 5 3 3" xfId="30221"/>
    <cellStyle name="Note 14 4 2 5 4" xfId="7900"/>
    <cellStyle name="Note 14 4 2 5 4 2" xfId="19961"/>
    <cellStyle name="Note 14 4 2 5 4 2 2" xfId="44161"/>
    <cellStyle name="Note 14 4 2 5 4 3" xfId="32101"/>
    <cellStyle name="Note 14 4 2 5 5" xfId="10016"/>
    <cellStyle name="Note 14 4 2 5 5 2" xfId="22050"/>
    <cellStyle name="Note 14 4 2 5 5 2 2" xfId="46250"/>
    <cellStyle name="Note 14 4 2 5 5 3" xfId="34217"/>
    <cellStyle name="Note 14 4 2 5 6" xfId="11895"/>
    <cellStyle name="Note 14 4 2 5 6 2" xfId="23824"/>
    <cellStyle name="Note 14 4 2 5 6 2 2" xfId="48024"/>
    <cellStyle name="Note 14 4 2 5 6 3" xfId="36096"/>
    <cellStyle name="Note 14 4 2 5 7" xfId="13669"/>
    <cellStyle name="Note 14 4 2 5 7 2" xfId="37870"/>
    <cellStyle name="Note 14 4 2 5 8" xfId="25782"/>
    <cellStyle name="Note 14 4 2 6" xfId="3349"/>
    <cellStyle name="Note 14 4 2 6 2" xfId="15451"/>
    <cellStyle name="Note 14 4 2 6 2 2" xfId="39651"/>
    <cellStyle name="Note 14 4 2 6 3" xfId="27551"/>
    <cellStyle name="Note 14 4 2 7" xfId="5694"/>
    <cellStyle name="Note 14 4 2 7 2" xfId="17795"/>
    <cellStyle name="Note 14 4 2 7 2 2" xfId="41995"/>
    <cellStyle name="Note 14 4 2 7 3" xfId="29895"/>
    <cellStyle name="Note 14 4 2 8" xfId="7250"/>
    <cellStyle name="Note 14 4 2 8 2" xfId="19311"/>
    <cellStyle name="Note 14 4 2 8 2 2" xfId="43511"/>
    <cellStyle name="Note 14 4 2 8 3" xfId="31451"/>
    <cellStyle name="Note 14 4 2 9" xfId="6838"/>
    <cellStyle name="Note 14 4 2 9 2" xfId="18939"/>
    <cellStyle name="Note 14 4 2 9 2 2" xfId="43139"/>
    <cellStyle name="Note 14 4 2 9 3" xfId="31039"/>
    <cellStyle name="Note 14 4 3" xfId="1039"/>
    <cellStyle name="Note 14 4 3 10" xfId="25557"/>
    <cellStyle name="Note 14 4 3 2" xfId="2597"/>
    <cellStyle name="Note 14 4 3 2 2" xfId="5245"/>
    <cellStyle name="Note 14 4 3 2 2 2" xfId="17346"/>
    <cellStyle name="Note 14 4 3 2 2 2 2" xfId="41546"/>
    <cellStyle name="Note 14 4 3 2 2 3" xfId="29446"/>
    <cellStyle name="Note 14 4 3 2 3" xfId="2969"/>
    <cellStyle name="Note 14 4 3 2 3 2" xfId="15074"/>
    <cellStyle name="Note 14 4 3 2 3 2 2" xfId="39274"/>
    <cellStyle name="Note 14 4 3 2 3 3" xfId="27174"/>
    <cellStyle name="Note 14 4 3 2 4" xfId="9223"/>
    <cellStyle name="Note 14 4 3 2 4 2" xfId="21257"/>
    <cellStyle name="Note 14 4 3 2 4 2 2" xfId="45457"/>
    <cellStyle name="Note 14 4 3 2 4 3" xfId="33424"/>
    <cellStyle name="Note 14 4 3 2 5" xfId="11299"/>
    <cellStyle name="Note 14 4 3 2 5 2" xfId="23242"/>
    <cellStyle name="Note 14 4 3 2 5 2 2" xfId="47442"/>
    <cellStyle name="Note 14 4 3 2 5 3" xfId="35500"/>
    <cellStyle name="Note 14 4 3 2 6" xfId="13087"/>
    <cellStyle name="Note 14 4 3 2 6 2" xfId="24809"/>
    <cellStyle name="Note 14 4 3 2 6 2 2" xfId="49009"/>
    <cellStyle name="Note 14 4 3 2 6 3" xfId="37288"/>
    <cellStyle name="Note 14 4 3 2 7" xfId="14654"/>
    <cellStyle name="Note 14 4 3 2 7 2" xfId="38855"/>
    <cellStyle name="Note 14 4 3 2 8" xfId="26879"/>
    <cellStyle name="Note 14 4 3 3" xfId="2011"/>
    <cellStyle name="Note 14 4 3 3 2" xfId="4670"/>
    <cellStyle name="Note 14 4 3 3 2 2" xfId="16771"/>
    <cellStyle name="Note 14 4 3 3 2 2 2" xfId="40971"/>
    <cellStyle name="Note 14 4 3 3 2 3" xfId="28871"/>
    <cellStyle name="Note 14 4 3 3 3" xfId="4851"/>
    <cellStyle name="Note 14 4 3 3 3 2" xfId="16952"/>
    <cellStyle name="Note 14 4 3 3 3 2 2" xfId="41152"/>
    <cellStyle name="Note 14 4 3 3 3 3" xfId="29052"/>
    <cellStyle name="Note 14 4 3 3 4" xfId="8637"/>
    <cellStyle name="Note 14 4 3 3 4 2" xfId="20673"/>
    <cellStyle name="Note 14 4 3 3 4 2 2" xfId="44873"/>
    <cellStyle name="Note 14 4 3 3 4 3" xfId="32838"/>
    <cellStyle name="Note 14 4 3 3 5" xfId="10727"/>
    <cellStyle name="Note 14 4 3 3 5 2" xfId="22690"/>
    <cellStyle name="Note 14 4 3 3 5 2 2" xfId="46890"/>
    <cellStyle name="Note 14 4 3 3 5 3" xfId="34928"/>
    <cellStyle name="Note 14 4 3 3 6" xfId="12535"/>
    <cellStyle name="Note 14 4 3 3 6 2" xfId="24282"/>
    <cellStyle name="Note 14 4 3 3 6 2 2" xfId="48482"/>
    <cellStyle name="Note 14 4 3 3 6 3" xfId="36736"/>
    <cellStyle name="Note 14 4 3 3 7" xfId="14127"/>
    <cellStyle name="Note 14 4 3 3 7 2" xfId="38328"/>
    <cellStyle name="Note 14 4 3 3 8" xfId="26296"/>
    <cellStyle name="Note 14 4 3 4" xfId="3765"/>
    <cellStyle name="Note 14 4 3 4 2" xfId="15867"/>
    <cellStyle name="Note 14 4 3 4 2 2" xfId="40067"/>
    <cellStyle name="Note 14 4 3 4 3" xfId="27967"/>
    <cellStyle name="Note 14 4 3 5" xfId="4028"/>
    <cellStyle name="Note 14 4 3 5 2" xfId="16130"/>
    <cellStyle name="Note 14 4 3 5 2 2" xfId="40330"/>
    <cellStyle name="Note 14 4 3 5 3" xfId="28230"/>
    <cellStyle name="Note 14 4 3 6" xfId="7675"/>
    <cellStyle name="Note 14 4 3 6 2" xfId="19736"/>
    <cellStyle name="Note 14 4 3 6 2 2" xfId="43936"/>
    <cellStyle name="Note 14 4 3 6 3" xfId="31876"/>
    <cellStyle name="Note 14 4 3 7" xfId="9791"/>
    <cellStyle name="Note 14 4 3 7 2" xfId="21825"/>
    <cellStyle name="Note 14 4 3 7 2 2" xfId="46025"/>
    <cellStyle name="Note 14 4 3 7 3" xfId="33992"/>
    <cellStyle name="Note 14 4 3 8" xfId="11670"/>
    <cellStyle name="Note 14 4 3 8 2" xfId="23599"/>
    <cellStyle name="Note 14 4 3 8 2 2" xfId="47799"/>
    <cellStyle name="Note 14 4 3 8 3" xfId="35871"/>
    <cellStyle name="Note 14 4 3 9" xfId="13444"/>
    <cellStyle name="Note 14 4 3 9 2" xfId="37645"/>
    <cellStyle name="Note 14 4 4" xfId="3252"/>
    <cellStyle name="Note 14 4 4 2" xfId="15354"/>
    <cellStyle name="Note 14 4 4 2 2" xfId="39554"/>
    <cellStyle name="Note 14 4 4 3" xfId="27454"/>
    <cellStyle name="Note 14 4 5" xfId="4177"/>
    <cellStyle name="Note 14 4 5 2" xfId="16279"/>
    <cellStyle name="Note 14 4 5 2 2" xfId="40479"/>
    <cellStyle name="Note 14 4 5 3" xfId="28379"/>
    <cellStyle name="Note 14 4 6" xfId="7151"/>
    <cellStyle name="Note 14 4 6 2" xfId="19212"/>
    <cellStyle name="Note 14 4 6 2 2" xfId="43412"/>
    <cellStyle name="Note 14 4 6 3" xfId="31352"/>
    <cellStyle name="Note 14 4 7" xfId="6862"/>
    <cellStyle name="Note 14 4 7 2" xfId="18963"/>
    <cellStyle name="Note 14 4 7 2 2" xfId="43163"/>
    <cellStyle name="Note 14 4 7 3" xfId="31063"/>
    <cellStyle name="Note 14 4 8" xfId="10087"/>
    <cellStyle name="Note 14 4 8 2" xfId="22121"/>
    <cellStyle name="Note 14 4 8 2 2" xfId="46321"/>
    <cellStyle name="Note 14 4 8 3" xfId="34288"/>
    <cellStyle name="Note 14 4 9" xfId="11966"/>
    <cellStyle name="Note 14 4 9 2" xfId="36167"/>
    <cellStyle name="Note 14 5" xfId="540"/>
    <cellStyle name="Note 14 5 10" xfId="11432"/>
    <cellStyle name="Note 14 5 10 2" xfId="23368"/>
    <cellStyle name="Note 14 5 10 2 2" xfId="47568"/>
    <cellStyle name="Note 14 5 10 3" xfId="35633"/>
    <cellStyle name="Note 14 5 11" xfId="13213"/>
    <cellStyle name="Note 14 5 11 2" xfId="37414"/>
    <cellStyle name="Note 14 5 12" xfId="25058"/>
    <cellStyle name="Note 14 5 2" xfId="757"/>
    <cellStyle name="Note 14 5 2 10" xfId="25275"/>
    <cellStyle name="Note 14 5 2 2" xfId="2327"/>
    <cellStyle name="Note 14 5 2 2 2" xfId="4978"/>
    <cellStyle name="Note 14 5 2 2 2 2" xfId="17079"/>
    <cellStyle name="Note 14 5 2 2 2 2 2" xfId="41279"/>
    <cellStyle name="Note 14 5 2 2 2 3" xfId="29179"/>
    <cellStyle name="Note 14 5 2 2 3" xfId="5937"/>
    <cellStyle name="Note 14 5 2 2 3 2" xfId="18038"/>
    <cellStyle name="Note 14 5 2 2 3 2 2" xfId="42238"/>
    <cellStyle name="Note 14 5 2 2 3 3" xfId="30138"/>
    <cellStyle name="Note 14 5 2 2 4" xfId="8953"/>
    <cellStyle name="Note 14 5 2 2 4 2" xfId="20987"/>
    <cellStyle name="Note 14 5 2 2 4 2 2" xfId="45187"/>
    <cellStyle name="Note 14 5 2 2 4 3" xfId="33154"/>
    <cellStyle name="Note 14 5 2 2 5" xfId="11029"/>
    <cellStyle name="Note 14 5 2 2 5 2" xfId="22972"/>
    <cellStyle name="Note 14 5 2 2 5 2 2" xfId="47172"/>
    <cellStyle name="Note 14 5 2 2 5 3" xfId="35230"/>
    <cellStyle name="Note 14 5 2 2 6" xfId="12817"/>
    <cellStyle name="Note 14 5 2 2 6 2" xfId="24539"/>
    <cellStyle name="Note 14 5 2 2 6 2 2" xfId="48739"/>
    <cellStyle name="Note 14 5 2 2 6 3" xfId="37018"/>
    <cellStyle name="Note 14 5 2 2 7" xfId="14384"/>
    <cellStyle name="Note 14 5 2 2 7 2" xfId="38585"/>
    <cellStyle name="Note 14 5 2 2 8" xfId="26609"/>
    <cellStyle name="Note 14 5 2 3" xfId="1741"/>
    <cellStyle name="Note 14 5 2 3 2" xfId="4403"/>
    <cellStyle name="Note 14 5 2 3 2 2" xfId="16504"/>
    <cellStyle name="Note 14 5 2 3 2 2 2" xfId="40704"/>
    <cellStyle name="Note 14 5 2 3 2 3" xfId="28604"/>
    <cellStyle name="Note 14 5 2 3 3" xfId="5500"/>
    <cellStyle name="Note 14 5 2 3 3 2" xfId="17601"/>
    <cellStyle name="Note 14 5 2 3 3 2 2" xfId="41801"/>
    <cellStyle name="Note 14 5 2 3 3 3" xfId="29701"/>
    <cellStyle name="Note 14 5 2 3 4" xfId="8367"/>
    <cellStyle name="Note 14 5 2 3 4 2" xfId="20403"/>
    <cellStyle name="Note 14 5 2 3 4 2 2" xfId="44603"/>
    <cellStyle name="Note 14 5 2 3 4 3" xfId="32568"/>
    <cellStyle name="Note 14 5 2 3 5" xfId="10457"/>
    <cellStyle name="Note 14 5 2 3 5 2" xfId="22420"/>
    <cellStyle name="Note 14 5 2 3 5 2 2" xfId="46620"/>
    <cellStyle name="Note 14 5 2 3 5 3" xfId="34658"/>
    <cellStyle name="Note 14 5 2 3 6" xfId="12265"/>
    <cellStyle name="Note 14 5 2 3 6 2" xfId="24012"/>
    <cellStyle name="Note 14 5 2 3 6 2 2" xfId="48212"/>
    <cellStyle name="Note 14 5 2 3 6 3" xfId="36466"/>
    <cellStyle name="Note 14 5 2 3 7" xfId="13857"/>
    <cellStyle name="Note 14 5 2 3 7 2" xfId="38058"/>
    <cellStyle name="Note 14 5 2 3 8" xfId="26026"/>
    <cellStyle name="Note 14 5 2 4" xfId="3489"/>
    <cellStyle name="Note 14 5 2 4 2" xfId="15591"/>
    <cellStyle name="Note 14 5 2 4 2 2" xfId="39791"/>
    <cellStyle name="Note 14 5 2 4 3" xfId="27691"/>
    <cellStyle name="Note 14 5 2 5" xfId="5420"/>
    <cellStyle name="Note 14 5 2 5 2" xfId="17521"/>
    <cellStyle name="Note 14 5 2 5 2 2" xfId="41721"/>
    <cellStyle name="Note 14 5 2 5 3" xfId="29621"/>
    <cellStyle name="Note 14 5 2 6" xfId="7393"/>
    <cellStyle name="Note 14 5 2 6 2" xfId="19454"/>
    <cellStyle name="Note 14 5 2 6 2 2" xfId="43654"/>
    <cellStyle name="Note 14 5 2 6 3" xfId="31594"/>
    <cellStyle name="Note 14 5 2 7" xfId="9509"/>
    <cellStyle name="Note 14 5 2 7 2" xfId="21543"/>
    <cellStyle name="Note 14 5 2 7 2 2" xfId="45743"/>
    <cellStyle name="Note 14 5 2 7 3" xfId="33710"/>
    <cellStyle name="Note 14 5 2 8" xfId="10052"/>
    <cellStyle name="Note 14 5 2 8 2" xfId="22086"/>
    <cellStyle name="Note 14 5 2 8 2 2" xfId="46286"/>
    <cellStyle name="Note 14 5 2 8 3" xfId="34253"/>
    <cellStyle name="Note 14 5 2 9" xfId="11931"/>
    <cellStyle name="Note 14 5 2 9 2" xfId="36132"/>
    <cellStyle name="Note 14 5 3" xfId="841"/>
    <cellStyle name="Note 14 5 3 10" xfId="25359"/>
    <cellStyle name="Note 14 5 3 2" xfId="2411"/>
    <cellStyle name="Note 14 5 3 2 2" xfId="5061"/>
    <cellStyle name="Note 14 5 3 2 2 2" xfId="17162"/>
    <cellStyle name="Note 14 5 3 2 2 2 2" xfId="41362"/>
    <cellStyle name="Note 14 5 3 2 2 3" xfId="29262"/>
    <cellStyle name="Note 14 5 3 2 3" xfId="6605"/>
    <cellStyle name="Note 14 5 3 2 3 2" xfId="18706"/>
    <cellStyle name="Note 14 5 3 2 3 2 2" xfId="42906"/>
    <cellStyle name="Note 14 5 3 2 3 3" xfId="30806"/>
    <cellStyle name="Note 14 5 3 2 4" xfId="9037"/>
    <cellStyle name="Note 14 5 3 2 4 2" xfId="21071"/>
    <cellStyle name="Note 14 5 3 2 4 2 2" xfId="45271"/>
    <cellStyle name="Note 14 5 3 2 4 3" xfId="33238"/>
    <cellStyle name="Note 14 5 3 2 5" xfId="11113"/>
    <cellStyle name="Note 14 5 3 2 5 2" xfId="23056"/>
    <cellStyle name="Note 14 5 3 2 5 2 2" xfId="47256"/>
    <cellStyle name="Note 14 5 3 2 5 3" xfId="35314"/>
    <cellStyle name="Note 14 5 3 2 6" xfId="12901"/>
    <cellStyle name="Note 14 5 3 2 6 2" xfId="24623"/>
    <cellStyle name="Note 14 5 3 2 6 2 2" xfId="48823"/>
    <cellStyle name="Note 14 5 3 2 6 3" xfId="37102"/>
    <cellStyle name="Note 14 5 3 2 7" xfId="14468"/>
    <cellStyle name="Note 14 5 3 2 7 2" xfId="38669"/>
    <cellStyle name="Note 14 5 3 2 8" xfId="26693"/>
    <cellStyle name="Note 14 5 3 3" xfId="1825"/>
    <cellStyle name="Note 14 5 3 3 2" xfId="4486"/>
    <cellStyle name="Note 14 5 3 3 2 2" xfId="16587"/>
    <cellStyle name="Note 14 5 3 3 2 2 2" xfId="40787"/>
    <cellStyle name="Note 14 5 3 3 2 3" xfId="28687"/>
    <cellStyle name="Note 14 5 3 3 3" xfId="6362"/>
    <cellStyle name="Note 14 5 3 3 3 2" xfId="18463"/>
    <cellStyle name="Note 14 5 3 3 3 2 2" xfId="42663"/>
    <cellStyle name="Note 14 5 3 3 3 3" xfId="30563"/>
    <cellStyle name="Note 14 5 3 3 4" xfId="8451"/>
    <cellStyle name="Note 14 5 3 3 4 2" xfId="20487"/>
    <cellStyle name="Note 14 5 3 3 4 2 2" xfId="44687"/>
    <cellStyle name="Note 14 5 3 3 4 3" xfId="32652"/>
    <cellStyle name="Note 14 5 3 3 5" xfId="10541"/>
    <cellStyle name="Note 14 5 3 3 5 2" xfId="22504"/>
    <cellStyle name="Note 14 5 3 3 5 2 2" xfId="46704"/>
    <cellStyle name="Note 14 5 3 3 5 3" xfId="34742"/>
    <cellStyle name="Note 14 5 3 3 6" xfId="12349"/>
    <cellStyle name="Note 14 5 3 3 6 2" xfId="24096"/>
    <cellStyle name="Note 14 5 3 3 6 2 2" xfId="48296"/>
    <cellStyle name="Note 14 5 3 3 6 3" xfId="36550"/>
    <cellStyle name="Note 14 5 3 3 7" xfId="13941"/>
    <cellStyle name="Note 14 5 3 3 7 2" xfId="38142"/>
    <cellStyle name="Note 14 5 3 3 8" xfId="26110"/>
    <cellStyle name="Note 14 5 3 4" xfId="3572"/>
    <cellStyle name="Note 14 5 3 4 2" xfId="15674"/>
    <cellStyle name="Note 14 5 3 4 2 2" xfId="39874"/>
    <cellStyle name="Note 14 5 3 4 3" xfId="27774"/>
    <cellStyle name="Note 14 5 3 5" xfId="6142"/>
    <cellStyle name="Note 14 5 3 5 2" xfId="18243"/>
    <cellStyle name="Note 14 5 3 5 2 2" xfId="42443"/>
    <cellStyle name="Note 14 5 3 5 3" xfId="30343"/>
    <cellStyle name="Note 14 5 3 6" xfId="7477"/>
    <cellStyle name="Note 14 5 3 6 2" xfId="19538"/>
    <cellStyle name="Note 14 5 3 6 2 2" xfId="43738"/>
    <cellStyle name="Note 14 5 3 6 3" xfId="31678"/>
    <cellStyle name="Note 14 5 3 7" xfId="9593"/>
    <cellStyle name="Note 14 5 3 7 2" xfId="21627"/>
    <cellStyle name="Note 14 5 3 7 2 2" xfId="45827"/>
    <cellStyle name="Note 14 5 3 7 3" xfId="33794"/>
    <cellStyle name="Note 14 5 3 8" xfId="11472"/>
    <cellStyle name="Note 14 5 3 8 2" xfId="23401"/>
    <cellStyle name="Note 14 5 3 8 2 2" xfId="47601"/>
    <cellStyle name="Note 14 5 3 8 3" xfId="35673"/>
    <cellStyle name="Note 14 5 3 9" xfId="13246"/>
    <cellStyle name="Note 14 5 3 9 2" xfId="37447"/>
    <cellStyle name="Note 14 5 4" xfId="1064"/>
    <cellStyle name="Note 14 5 4 10" xfId="25582"/>
    <cellStyle name="Note 14 5 4 2" xfId="2622"/>
    <cellStyle name="Note 14 5 4 2 2" xfId="5268"/>
    <cellStyle name="Note 14 5 4 2 2 2" xfId="17369"/>
    <cellStyle name="Note 14 5 4 2 2 2 2" xfId="41569"/>
    <cellStyle name="Note 14 5 4 2 2 3" xfId="29469"/>
    <cellStyle name="Note 14 5 4 2 3" xfId="5832"/>
    <cellStyle name="Note 14 5 4 2 3 2" xfId="17933"/>
    <cellStyle name="Note 14 5 4 2 3 2 2" xfId="42133"/>
    <cellStyle name="Note 14 5 4 2 3 3" xfId="30033"/>
    <cellStyle name="Note 14 5 4 2 4" xfId="9248"/>
    <cellStyle name="Note 14 5 4 2 4 2" xfId="21282"/>
    <cellStyle name="Note 14 5 4 2 4 2 2" xfId="45482"/>
    <cellStyle name="Note 14 5 4 2 4 3" xfId="33449"/>
    <cellStyle name="Note 14 5 4 2 5" xfId="11324"/>
    <cellStyle name="Note 14 5 4 2 5 2" xfId="23267"/>
    <cellStyle name="Note 14 5 4 2 5 2 2" xfId="47467"/>
    <cellStyle name="Note 14 5 4 2 5 3" xfId="35525"/>
    <cellStyle name="Note 14 5 4 2 6" xfId="13112"/>
    <cellStyle name="Note 14 5 4 2 6 2" xfId="24834"/>
    <cellStyle name="Note 14 5 4 2 6 2 2" xfId="49034"/>
    <cellStyle name="Note 14 5 4 2 6 3" xfId="37313"/>
    <cellStyle name="Note 14 5 4 2 7" xfId="14679"/>
    <cellStyle name="Note 14 5 4 2 7 2" xfId="38880"/>
    <cellStyle name="Note 14 5 4 2 8" xfId="26904"/>
    <cellStyle name="Note 14 5 4 3" xfId="2036"/>
    <cellStyle name="Note 14 5 4 3 2" xfId="4694"/>
    <cellStyle name="Note 14 5 4 3 2 2" xfId="16795"/>
    <cellStyle name="Note 14 5 4 3 2 2 2" xfId="40995"/>
    <cellStyle name="Note 14 5 4 3 2 3" xfId="28895"/>
    <cellStyle name="Note 14 5 4 3 3" xfId="5851"/>
    <cellStyle name="Note 14 5 4 3 3 2" xfId="17952"/>
    <cellStyle name="Note 14 5 4 3 3 2 2" xfId="42152"/>
    <cellStyle name="Note 14 5 4 3 3 3" xfId="30052"/>
    <cellStyle name="Note 14 5 4 3 4" xfId="8662"/>
    <cellStyle name="Note 14 5 4 3 4 2" xfId="20698"/>
    <cellStyle name="Note 14 5 4 3 4 2 2" xfId="44898"/>
    <cellStyle name="Note 14 5 4 3 4 3" xfId="32863"/>
    <cellStyle name="Note 14 5 4 3 5" xfId="10752"/>
    <cellStyle name="Note 14 5 4 3 5 2" xfId="22715"/>
    <cellStyle name="Note 14 5 4 3 5 2 2" xfId="46915"/>
    <cellStyle name="Note 14 5 4 3 5 3" xfId="34953"/>
    <cellStyle name="Note 14 5 4 3 6" xfId="12560"/>
    <cellStyle name="Note 14 5 4 3 6 2" xfId="24307"/>
    <cellStyle name="Note 14 5 4 3 6 2 2" xfId="48507"/>
    <cellStyle name="Note 14 5 4 3 6 3" xfId="36761"/>
    <cellStyle name="Note 14 5 4 3 7" xfId="14152"/>
    <cellStyle name="Note 14 5 4 3 7 2" xfId="38353"/>
    <cellStyle name="Note 14 5 4 3 8" xfId="26321"/>
    <cellStyle name="Note 14 5 4 4" xfId="3789"/>
    <cellStyle name="Note 14 5 4 4 2" xfId="15891"/>
    <cellStyle name="Note 14 5 4 4 2 2" xfId="40091"/>
    <cellStyle name="Note 14 5 4 4 3" xfId="27991"/>
    <cellStyle name="Note 14 5 4 5" xfId="6760"/>
    <cellStyle name="Note 14 5 4 5 2" xfId="18861"/>
    <cellStyle name="Note 14 5 4 5 2 2" xfId="43061"/>
    <cellStyle name="Note 14 5 4 5 3" xfId="30961"/>
    <cellStyle name="Note 14 5 4 6" xfId="7700"/>
    <cellStyle name="Note 14 5 4 6 2" xfId="19761"/>
    <cellStyle name="Note 14 5 4 6 2 2" xfId="43961"/>
    <cellStyle name="Note 14 5 4 6 3" xfId="31901"/>
    <cellStyle name="Note 14 5 4 7" xfId="9816"/>
    <cellStyle name="Note 14 5 4 7 2" xfId="21850"/>
    <cellStyle name="Note 14 5 4 7 2 2" xfId="46050"/>
    <cellStyle name="Note 14 5 4 7 3" xfId="34017"/>
    <cellStyle name="Note 14 5 4 8" xfId="11695"/>
    <cellStyle name="Note 14 5 4 8 2" xfId="23624"/>
    <cellStyle name="Note 14 5 4 8 2 2" xfId="47824"/>
    <cellStyle name="Note 14 5 4 8 3" xfId="35896"/>
    <cellStyle name="Note 14 5 4 9" xfId="13469"/>
    <cellStyle name="Note 14 5 4 9 2" xfId="37670"/>
    <cellStyle name="Note 14 5 5" xfId="1199"/>
    <cellStyle name="Note 14 5 5 2" xfId="3924"/>
    <cellStyle name="Note 14 5 5 2 2" xfId="16026"/>
    <cellStyle name="Note 14 5 5 2 2 2" xfId="40226"/>
    <cellStyle name="Note 14 5 5 2 3" xfId="28126"/>
    <cellStyle name="Note 14 5 5 3" xfId="5990"/>
    <cellStyle name="Note 14 5 5 3 2" xfId="18091"/>
    <cellStyle name="Note 14 5 5 3 2 2" xfId="42291"/>
    <cellStyle name="Note 14 5 5 3 3" xfId="30191"/>
    <cellStyle name="Note 14 5 5 4" xfId="7835"/>
    <cellStyle name="Note 14 5 5 4 2" xfId="19896"/>
    <cellStyle name="Note 14 5 5 4 2 2" xfId="44096"/>
    <cellStyle name="Note 14 5 5 4 3" xfId="32036"/>
    <cellStyle name="Note 14 5 5 5" xfId="9951"/>
    <cellStyle name="Note 14 5 5 5 2" xfId="21985"/>
    <cellStyle name="Note 14 5 5 5 2 2" xfId="46185"/>
    <cellStyle name="Note 14 5 5 5 3" xfId="34152"/>
    <cellStyle name="Note 14 5 5 6" xfId="11830"/>
    <cellStyle name="Note 14 5 5 6 2" xfId="23759"/>
    <cellStyle name="Note 14 5 5 6 2 2" xfId="47959"/>
    <cellStyle name="Note 14 5 5 6 3" xfId="36031"/>
    <cellStyle name="Note 14 5 5 7" xfId="13604"/>
    <cellStyle name="Note 14 5 5 7 2" xfId="37805"/>
    <cellStyle name="Note 14 5 5 8" xfId="25717"/>
    <cellStyle name="Note 14 5 6" xfId="3276"/>
    <cellStyle name="Note 14 5 6 2" xfId="15378"/>
    <cellStyle name="Note 14 5 6 2 2" xfId="39578"/>
    <cellStyle name="Note 14 5 6 3" xfId="27478"/>
    <cellStyle name="Note 14 5 7" xfId="5527"/>
    <cellStyle name="Note 14 5 7 2" xfId="17628"/>
    <cellStyle name="Note 14 5 7 2 2" xfId="41828"/>
    <cellStyle name="Note 14 5 7 3" xfId="29728"/>
    <cellStyle name="Note 14 5 8" xfId="7176"/>
    <cellStyle name="Note 14 5 8 2" xfId="19237"/>
    <cellStyle name="Note 14 5 8 2 2" xfId="43437"/>
    <cellStyle name="Note 14 5 8 3" xfId="31377"/>
    <cellStyle name="Note 14 5 9" xfId="8067"/>
    <cellStyle name="Note 14 5 9 2" xfId="20117"/>
    <cellStyle name="Note 14 5 9 2 2" xfId="44317"/>
    <cellStyle name="Note 14 5 9 3" xfId="32268"/>
    <cellStyle name="Note 14 6" xfId="681"/>
    <cellStyle name="Note 14 6 10" xfId="25199"/>
    <cellStyle name="Note 14 6 2" xfId="2251"/>
    <cellStyle name="Note 14 6 2 2" xfId="4903"/>
    <cellStyle name="Note 14 6 2 2 2" xfId="17004"/>
    <cellStyle name="Note 14 6 2 2 2 2" xfId="41204"/>
    <cellStyle name="Note 14 6 2 2 3" xfId="29104"/>
    <cellStyle name="Note 14 6 2 3" xfId="5139"/>
    <cellStyle name="Note 14 6 2 3 2" xfId="17240"/>
    <cellStyle name="Note 14 6 2 3 2 2" xfId="41440"/>
    <cellStyle name="Note 14 6 2 3 3" xfId="29340"/>
    <cellStyle name="Note 14 6 2 4" xfId="8877"/>
    <cellStyle name="Note 14 6 2 4 2" xfId="20911"/>
    <cellStyle name="Note 14 6 2 4 2 2" xfId="45111"/>
    <cellStyle name="Note 14 6 2 4 3" xfId="33078"/>
    <cellStyle name="Note 14 6 2 5" xfId="10953"/>
    <cellStyle name="Note 14 6 2 5 2" xfId="22896"/>
    <cellStyle name="Note 14 6 2 5 2 2" xfId="47096"/>
    <cellStyle name="Note 14 6 2 5 3" xfId="35154"/>
    <cellStyle name="Note 14 6 2 6" xfId="12741"/>
    <cellStyle name="Note 14 6 2 6 2" xfId="24463"/>
    <cellStyle name="Note 14 6 2 6 2 2" xfId="48663"/>
    <cellStyle name="Note 14 6 2 6 3" xfId="36942"/>
    <cellStyle name="Note 14 6 2 7" xfId="14308"/>
    <cellStyle name="Note 14 6 2 7 2" xfId="38509"/>
    <cellStyle name="Note 14 6 2 8" xfId="26533"/>
    <cellStyle name="Note 14 6 3" xfId="1665"/>
    <cellStyle name="Note 14 6 3 2" xfId="4327"/>
    <cellStyle name="Note 14 6 3 2 2" xfId="16428"/>
    <cellStyle name="Note 14 6 3 2 2 2" xfId="40628"/>
    <cellStyle name="Note 14 6 3 2 3" xfId="28528"/>
    <cellStyle name="Note 14 6 3 3" xfId="5570"/>
    <cellStyle name="Note 14 6 3 3 2" xfId="17671"/>
    <cellStyle name="Note 14 6 3 3 2 2" xfId="41871"/>
    <cellStyle name="Note 14 6 3 3 3" xfId="29771"/>
    <cellStyle name="Note 14 6 3 4" xfId="8291"/>
    <cellStyle name="Note 14 6 3 4 2" xfId="20327"/>
    <cellStyle name="Note 14 6 3 4 2 2" xfId="44527"/>
    <cellStyle name="Note 14 6 3 4 3" xfId="32492"/>
    <cellStyle name="Note 14 6 3 5" xfId="10381"/>
    <cellStyle name="Note 14 6 3 5 2" xfId="22344"/>
    <cellStyle name="Note 14 6 3 5 2 2" xfId="46544"/>
    <cellStyle name="Note 14 6 3 5 3" xfId="34582"/>
    <cellStyle name="Note 14 6 3 6" xfId="12189"/>
    <cellStyle name="Note 14 6 3 6 2" xfId="23936"/>
    <cellStyle name="Note 14 6 3 6 2 2" xfId="48136"/>
    <cellStyle name="Note 14 6 3 6 3" xfId="36390"/>
    <cellStyle name="Note 14 6 3 7" xfId="13781"/>
    <cellStyle name="Note 14 6 3 7 2" xfId="37982"/>
    <cellStyle name="Note 14 6 3 8" xfId="25950"/>
    <cellStyle name="Note 14 6 4" xfId="3414"/>
    <cellStyle name="Note 14 6 4 2" xfId="15516"/>
    <cellStyle name="Note 14 6 4 2 2" xfId="39716"/>
    <cellStyle name="Note 14 6 4 3" xfId="27616"/>
    <cellStyle name="Note 14 6 5" xfId="6627"/>
    <cellStyle name="Note 14 6 5 2" xfId="18728"/>
    <cellStyle name="Note 14 6 5 2 2" xfId="42928"/>
    <cellStyle name="Note 14 6 5 3" xfId="30828"/>
    <cellStyle name="Note 14 6 6" xfId="7317"/>
    <cellStyle name="Note 14 6 6 2" xfId="19378"/>
    <cellStyle name="Note 14 6 6 2 2" xfId="43578"/>
    <cellStyle name="Note 14 6 6 3" xfId="31518"/>
    <cellStyle name="Note 14 6 7" xfId="9433"/>
    <cellStyle name="Note 14 6 7 2" xfId="21467"/>
    <cellStyle name="Note 14 6 7 2 2" xfId="45667"/>
    <cellStyle name="Note 14 6 7 3" xfId="33634"/>
    <cellStyle name="Note 14 6 8" xfId="8228"/>
    <cellStyle name="Note 14 6 8 2" xfId="20264"/>
    <cellStyle name="Note 14 6 8 2 2" xfId="44464"/>
    <cellStyle name="Note 14 6 8 3" xfId="32429"/>
    <cellStyle name="Note 14 6 9" xfId="10850"/>
    <cellStyle name="Note 14 6 9 2" xfId="35051"/>
    <cellStyle name="Note 14 7" xfId="965"/>
    <cellStyle name="Note 14 7 10" xfId="25483"/>
    <cellStyle name="Note 14 7 2" xfId="2523"/>
    <cellStyle name="Note 14 7 2 2" xfId="5172"/>
    <cellStyle name="Note 14 7 2 2 2" xfId="17273"/>
    <cellStyle name="Note 14 7 2 2 2 2" xfId="41473"/>
    <cellStyle name="Note 14 7 2 2 3" xfId="29373"/>
    <cellStyle name="Note 14 7 2 3" xfId="6618"/>
    <cellStyle name="Note 14 7 2 3 2" xfId="18719"/>
    <cellStyle name="Note 14 7 2 3 2 2" xfId="42919"/>
    <cellStyle name="Note 14 7 2 3 3" xfId="30819"/>
    <cellStyle name="Note 14 7 2 4" xfId="9149"/>
    <cellStyle name="Note 14 7 2 4 2" xfId="21183"/>
    <cellStyle name="Note 14 7 2 4 2 2" xfId="45383"/>
    <cellStyle name="Note 14 7 2 4 3" xfId="33350"/>
    <cellStyle name="Note 14 7 2 5" xfId="11225"/>
    <cellStyle name="Note 14 7 2 5 2" xfId="23168"/>
    <cellStyle name="Note 14 7 2 5 2 2" xfId="47368"/>
    <cellStyle name="Note 14 7 2 5 3" xfId="35426"/>
    <cellStyle name="Note 14 7 2 6" xfId="13013"/>
    <cellStyle name="Note 14 7 2 6 2" xfId="24735"/>
    <cellStyle name="Note 14 7 2 6 2 2" xfId="48935"/>
    <cellStyle name="Note 14 7 2 6 3" xfId="37214"/>
    <cellStyle name="Note 14 7 2 7" xfId="14580"/>
    <cellStyle name="Note 14 7 2 7 2" xfId="38781"/>
    <cellStyle name="Note 14 7 2 8" xfId="26805"/>
    <cellStyle name="Note 14 7 3" xfId="1937"/>
    <cellStyle name="Note 14 7 3 2" xfId="4596"/>
    <cellStyle name="Note 14 7 3 2 2" xfId="16697"/>
    <cellStyle name="Note 14 7 3 2 2 2" xfId="40897"/>
    <cellStyle name="Note 14 7 3 2 3" xfId="28797"/>
    <cellStyle name="Note 14 7 3 3" xfId="4518"/>
    <cellStyle name="Note 14 7 3 3 2" xfId="16619"/>
    <cellStyle name="Note 14 7 3 3 2 2" xfId="40819"/>
    <cellStyle name="Note 14 7 3 3 3" xfId="28719"/>
    <cellStyle name="Note 14 7 3 4" xfId="8563"/>
    <cellStyle name="Note 14 7 3 4 2" xfId="20599"/>
    <cellStyle name="Note 14 7 3 4 2 2" xfId="44799"/>
    <cellStyle name="Note 14 7 3 4 3" xfId="32764"/>
    <cellStyle name="Note 14 7 3 5" xfId="10653"/>
    <cellStyle name="Note 14 7 3 5 2" xfId="22616"/>
    <cellStyle name="Note 14 7 3 5 2 2" xfId="46816"/>
    <cellStyle name="Note 14 7 3 5 3" xfId="34854"/>
    <cellStyle name="Note 14 7 3 6" xfId="12461"/>
    <cellStyle name="Note 14 7 3 6 2" xfId="24208"/>
    <cellStyle name="Note 14 7 3 6 2 2" xfId="48408"/>
    <cellStyle name="Note 14 7 3 6 3" xfId="36662"/>
    <cellStyle name="Note 14 7 3 7" xfId="14053"/>
    <cellStyle name="Note 14 7 3 7 2" xfId="38254"/>
    <cellStyle name="Note 14 7 3 8" xfId="26222"/>
    <cellStyle name="Note 14 7 4" xfId="3692"/>
    <cellStyle name="Note 14 7 4 2" xfId="15794"/>
    <cellStyle name="Note 14 7 4 2 2" xfId="39994"/>
    <cellStyle name="Note 14 7 4 3" xfId="27894"/>
    <cellStyle name="Note 14 7 5" xfId="6089"/>
    <cellStyle name="Note 14 7 5 2" xfId="18190"/>
    <cellStyle name="Note 14 7 5 2 2" xfId="42390"/>
    <cellStyle name="Note 14 7 5 3" xfId="30290"/>
    <cellStyle name="Note 14 7 6" xfId="7601"/>
    <cellStyle name="Note 14 7 6 2" xfId="19662"/>
    <cellStyle name="Note 14 7 6 2 2" xfId="43862"/>
    <cellStyle name="Note 14 7 6 3" xfId="31802"/>
    <cellStyle name="Note 14 7 7" xfId="9717"/>
    <cellStyle name="Note 14 7 7 2" xfId="21751"/>
    <cellStyle name="Note 14 7 7 2 2" xfId="45951"/>
    <cellStyle name="Note 14 7 7 3" xfId="33918"/>
    <cellStyle name="Note 14 7 8" xfId="11596"/>
    <cellStyle name="Note 14 7 8 2" xfId="23525"/>
    <cellStyle name="Note 14 7 8 2 2" xfId="47725"/>
    <cellStyle name="Note 14 7 8 3" xfId="35797"/>
    <cellStyle name="Note 14 7 9" xfId="13370"/>
    <cellStyle name="Note 14 7 9 2" xfId="37571"/>
    <cellStyle name="Note 14 8" xfId="2854"/>
    <cellStyle name="Note 14 8 2" xfId="14999"/>
    <cellStyle name="Note 14 8 2 2" xfId="39199"/>
    <cellStyle name="Note 14 8 3" xfId="27099"/>
    <cellStyle name="Note 14 9" xfId="3133"/>
    <cellStyle name="Note 14 9 2" xfId="15235"/>
    <cellStyle name="Note 14 9 2 2" xfId="39435"/>
    <cellStyle name="Note 14 9 3" xfId="27335"/>
    <cellStyle name="Note 15" xfId="383"/>
    <cellStyle name="Note 15 10" xfId="6814"/>
    <cellStyle name="Note 15 10 2" xfId="18915"/>
    <cellStyle name="Note 15 10 2 2" xfId="43115"/>
    <cellStyle name="Note 15 10 3" xfId="31015"/>
    <cellStyle name="Note 15 11" xfId="6941"/>
    <cellStyle name="Note 15 11 2" xfId="19029"/>
    <cellStyle name="Note 15 11 2 2" xfId="43229"/>
    <cellStyle name="Note 15 11 3" xfId="31142"/>
    <cellStyle name="Note 15 12" xfId="10871"/>
    <cellStyle name="Note 15 12 2" xfId="35072"/>
    <cellStyle name="Note 15 13" xfId="24963"/>
    <cellStyle name="Note 15 2" xfId="462"/>
    <cellStyle name="Note 15 2 10" xfId="7008"/>
    <cellStyle name="Note 15 2 10 2" xfId="19090"/>
    <cellStyle name="Note 15 2 10 2 2" xfId="43290"/>
    <cellStyle name="Note 15 2 10 3" xfId="31209"/>
    <cellStyle name="Note 15 2 11" xfId="10100"/>
    <cellStyle name="Note 15 2 11 2" xfId="22133"/>
    <cellStyle name="Note 15 2 11 2 2" xfId="46333"/>
    <cellStyle name="Note 15 2 11 3" xfId="34301"/>
    <cellStyle name="Note 15 2 12" xfId="11978"/>
    <cellStyle name="Note 15 2 12 2" xfId="36179"/>
    <cellStyle name="Note 15 2 13" xfId="24983"/>
    <cellStyle name="Note 15 2 2" xfId="564"/>
    <cellStyle name="Note 15 2 2 10" xfId="10864"/>
    <cellStyle name="Note 15 2 2 10 2" xfId="22819"/>
    <cellStyle name="Note 15 2 2 10 2 2" xfId="47019"/>
    <cellStyle name="Note 15 2 2 10 3" xfId="35065"/>
    <cellStyle name="Note 15 2 2 11" xfId="12664"/>
    <cellStyle name="Note 15 2 2 11 2" xfId="36865"/>
    <cellStyle name="Note 15 2 2 12" xfId="25082"/>
    <cellStyle name="Note 15 2 2 2" xfId="769"/>
    <cellStyle name="Note 15 2 2 2 10" xfId="25287"/>
    <cellStyle name="Note 15 2 2 2 2" xfId="2339"/>
    <cellStyle name="Note 15 2 2 2 2 2" xfId="4989"/>
    <cellStyle name="Note 15 2 2 2 2 2 2" xfId="17090"/>
    <cellStyle name="Note 15 2 2 2 2 2 2 2" xfId="41290"/>
    <cellStyle name="Note 15 2 2 2 2 2 3" xfId="29190"/>
    <cellStyle name="Note 15 2 2 2 2 3" xfId="6377"/>
    <cellStyle name="Note 15 2 2 2 2 3 2" xfId="18478"/>
    <cellStyle name="Note 15 2 2 2 2 3 2 2" xfId="42678"/>
    <cellStyle name="Note 15 2 2 2 2 3 3" xfId="30578"/>
    <cellStyle name="Note 15 2 2 2 2 4" xfId="8965"/>
    <cellStyle name="Note 15 2 2 2 2 4 2" xfId="20999"/>
    <cellStyle name="Note 15 2 2 2 2 4 2 2" xfId="45199"/>
    <cellStyle name="Note 15 2 2 2 2 4 3" xfId="33166"/>
    <cellStyle name="Note 15 2 2 2 2 5" xfId="11041"/>
    <cellStyle name="Note 15 2 2 2 2 5 2" xfId="22984"/>
    <cellStyle name="Note 15 2 2 2 2 5 2 2" xfId="47184"/>
    <cellStyle name="Note 15 2 2 2 2 5 3" xfId="35242"/>
    <cellStyle name="Note 15 2 2 2 2 6" xfId="12829"/>
    <cellStyle name="Note 15 2 2 2 2 6 2" xfId="24551"/>
    <cellStyle name="Note 15 2 2 2 2 6 2 2" xfId="48751"/>
    <cellStyle name="Note 15 2 2 2 2 6 3" xfId="37030"/>
    <cellStyle name="Note 15 2 2 2 2 7" xfId="14396"/>
    <cellStyle name="Note 15 2 2 2 2 7 2" xfId="38597"/>
    <cellStyle name="Note 15 2 2 2 2 8" xfId="26621"/>
    <cellStyle name="Note 15 2 2 2 3" xfId="1753"/>
    <cellStyle name="Note 15 2 2 2 3 2" xfId="4414"/>
    <cellStyle name="Note 15 2 2 2 3 2 2" xfId="16515"/>
    <cellStyle name="Note 15 2 2 2 3 2 2 2" xfId="40715"/>
    <cellStyle name="Note 15 2 2 2 3 2 3" xfId="28615"/>
    <cellStyle name="Note 15 2 2 2 3 3" xfId="6564"/>
    <cellStyle name="Note 15 2 2 2 3 3 2" xfId="18665"/>
    <cellStyle name="Note 15 2 2 2 3 3 2 2" xfId="42865"/>
    <cellStyle name="Note 15 2 2 2 3 3 3" xfId="30765"/>
    <cellStyle name="Note 15 2 2 2 3 4" xfId="8379"/>
    <cellStyle name="Note 15 2 2 2 3 4 2" xfId="20415"/>
    <cellStyle name="Note 15 2 2 2 3 4 2 2" xfId="44615"/>
    <cellStyle name="Note 15 2 2 2 3 4 3" xfId="32580"/>
    <cellStyle name="Note 15 2 2 2 3 5" xfId="10469"/>
    <cellStyle name="Note 15 2 2 2 3 5 2" xfId="22432"/>
    <cellStyle name="Note 15 2 2 2 3 5 2 2" xfId="46632"/>
    <cellStyle name="Note 15 2 2 2 3 5 3" xfId="34670"/>
    <cellStyle name="Note 15 2 2 2 3 6" xfId="12277"/>
    <cellStyle name="Note 15 2 2 2 3 6 2" xfId="24024"/>
    <cellStyle name="Note 15 2 2 2 3 6 2 2" xfId="48224"/>
    <cellStyle name="Note 15 2 2 2 3 6 3" xfId="36478"/>
    <cellStyle name="Note 15 2 2 2 3 7" xfId="13869"/>
    <cellStyle name="Note 15 2 2 2 3 7 2" xfId="38070"/>
    <cellStyle name="Note 15 2 2 2 3 8" xfId="26038"/>
    <cellStyle name="Note 15 2 2 2 4" xfId="3500"/>
    <cellStyle name="Note 15 2 2 2 4 2" xfId="15602"/>
    <cellStyle name="Note 15 2 2 2 4 2 2" xfId="39802"/>
    <cellStyle name="Note 15 2 2 2 4 3" xfId="27702"/>
    <cellStyle name="Note 15 2 2 2 5" xfId="5995"/>
    <cellStyle name="Note 15 2 2 2 5 2" xfId="18096"/>
    <cellStyle name="Note 15 2 2 2 5 2 2" xfId="42296"/>
    <cellStyle name="Note 15 2 2 2 5 3" xfId="30196"/>
    <cellStyle name="Note 15 2 2 2 6" xfId="7405"/>
    <cellStyle name="Note 15 2 2 2 6 2" xfId="19466"/>
    <cellStyle name="Note 15 2 2 2 6 2 2" xfId="43666"/>
    <cellStyle name="Note 15 2 2 2 6 3" xfId="31606"/>
    <cellStyle name="Note 15 2 2 2 7" xfId="9521"/>
    <cellStyle name="Note 15 2 2 2 7 2" xfId="21555"/>
    <cellStyle name="Note 15 2 2 2 7 2 2" xfId="45755"/>
    <cellStyle name="Note 15 2 2 2 7 3" xfId="33722"/>
    <cellStyle name="Note 15 2 2 2 8" xfId="10163"/>
    <cellStyle name="Note 15 2 2 2 8 2" xfId="22173"/>
    <cellStyle name="Note 15 2 2 2 8 2 2" xfId="46373"/>
    <cellStyle name="Note 15 2 2 2 8 3" xfId="34364"/>
    <cellStyle name="Note 15 2 2 2 9" xfId="12018"/>
    <cellStyle name="Note 15 2 2 2 9 2" xfId="36219"/>
    <cellStyle name="Note 15 2 2 3" xfId="865"/>
    <cellStyle name="Note 15 2 2 3 10" xfId="25383"/>
    <cellStyle name="Note 15 2 2 3 2" xfId="2435"/>
    <cellStyle name="Note 15 2 2 3 2 2" xfId="5085"/>
    <cellStyle name="Note 15 2 2 3 2 2 2" xfId="17186"/>
    <cellStyle name="Note 15 2 2 3 2 2 2 2" xfId="41386"/>
    <cellStyle name="Note 15 2 2 3 2 2 3" xfId="29286"/>
    <cellStyle name="Note 15 2 2 3 2 3" xfId="6209"/>
    <cellStyle name="Note 15 2 2 3 2 3 2" xfId="18310"/>
    <cellStyle name="Note 15 2 2 3 2 3 2 2" xfId="42510"/>
    <cellStyle name="Note 15 2 2 3 2 3 3" xfId="30410"/>
    <cellStyle name="Note 15 2 2 3 2 4" xfId="9061"/>
    <cellStyle name="Note 15 2 2 3 2 4 2" xfId="21095"/>
    <cellStyle name="Note 15 2 2 3 2 4 2 2" xfId="45295"/>
    <cellStyle name="Note 15 2 2 3 2 4 3" xfId="33262"/>
    <cellStyle name="Note 15 2 2 3 2 5" xfId="11137"/>
    <cellStyle name="Note 15 2 2 3 2 5 2" xfId="23080"/>
    <cellStyle name="Note 15 2 2 3 2 5 2 2" xfId="47280"/>
    <cellStyle name="Note 15 2 2 3 2 5 3" xfId="35338"/>
    <cellStyle name="Note 15 2 2 3 2 6" xfId="12925"/>
    <cellStyle name="Note 15 2 2 3 2 6 2" xfId="24647"/>
    <cellStyle name="Note 15 2 2 3 2 6 2 2" xfId="48847"/>
    <cellStyle name="Note 15 2 2 3 2 6 3" xfId="37126"/>
    <cellStyle name="Note 15 2 2 3 2 7" xfId="14492"/>
    <cellStyle name="Note 15 2 2 3 2 7 2" xfId="38693"/>
    <cellStyle name="Note 15 2 2 3 2 8" xfId="26717"/>
    <cellStyle name="Note 15 2 2 3 3" xfId="1849"/>
    <cellStyle name="Note 15 2 2 3 3 2" xfId="4509"/>
    <cellStyle name="Note 15 2 2 3 3 2 2" xfId="16610"/>
    <cellStyle name="Note 15 2 2 3 3 2 2 2" xfId="40810"/>
    <cellStyle name="Note 15 2 2 3 3 2 3" xfId="28710"/>
    <cellStyle name="Note 15 2 2 3 3 3" xfId="5770"/>
    <cellStyle name="Note 15 2 2 3 3 3 2" xfId="17871"/>
    <cellStyle name="Note 15 2 2 3 3 3 2 2" xfId="42071"/>
    <cellStyle name="Note 15 2 2 3 3 3 3" xfId="29971"/>
    <cellStyle name="Note 15 2 2 3 3 4" xfId="8475"/>
    <cellStyle name="Note 15 2 2 3 3 4 2" xfId="20511"/>
    <cellStyle name="Note 15 2 2 3 3 4 2 2" xfId="44711"/>
    <cellStyle name="Note 15 2 2 3 3 4 3" xfId="32676"/>
    <cellStyle name="Note 15 2 2 3 3 5" xfId="10565"/>
    <cellStyle name="Note 15 2 2 3 3 5 2" xfId="22528"/>
    <cellStyle name="Note 15 2 2 3 3 5 2 2" xfId="46728"/>
    <cellStyle name="Note 15 2 2 3 3 5 3" xfId="34766"/>
    <cellStyle name="Note 15 2 2 3 3 6" xfId="12373"/>
    <cellStyle name="Note 15 2 2 3 3 6 2" xfId="24120"/>
    <cellStyle name="Note 15 2 2 3 3 6 2 2" xfId="48320"/>
    <cellStyle name="Note 15 2 2 3 3 6 3" xfId="36574"/>
    <cellStyle name="Note 15 2 2 3 3 7" xfId="13965"/>
    <cellStyle name="Note 15 2 2 3 3 7 2" xfId="38166"/>
    <cellStyle name="Note 15 2 2 3 3 8" xfId="26134"/>
    <cellStyle name="Note 15 2 2 3 4" xfId="3595"/>
    <cellStyle name="Note 15 2 2 3 4 2" xfId="15697"/>
    <cellStyle name="Note 15 2 2 3 4 2 2" xfId="39897"/>
    <cellStyle name="Note 15 2 2 3 4 3" xfId="27797"/>
    <cellStyle name="Note 15 2 2 3 5" xfId="6052"/>
    <cellStyle name="Note 15 2 2 3 5 2" xfId="18153"/>
    <cellStyle name="Note 15 2 2 3 5 2 2" xfId="42353"/>
    <cellStyle name="Note 15 2 2 3 5 3" xfId="30253"/>
    <cellStyle name="Note 15 2 2 3 6" xfId="7501"/>
    <cellStyle name="Note 15 2 2 3 6 2" xfId="19562"/>
    <cellStyle name="Note 15 2 2 3 6 2 2" xfId="43762"/>
    <cellStyle name="Note 15 2 2 3 6 3" xfId="31702"/>
    <cellStyle name="Note 15 2 2 3 7" xfId="9617"/>
    <cellStyle name="Note 15 2 2 3 7 2" xfId="21651"/>
    <cellStyle name="Note 15 2 2 3 7 2 2" xfId="45851"/>
    <cellStyle name="Note 15 2 2 3 7 3" xfId="33818"/>
    <cellStyle name="Note 15 2 2 3 8" xfId="11496"/>
    <cellStyle name="Note 15 2 2 3 8 2" xfId="23425"/>
    <cellStyle name="Note 15 2 2 3 8 2 2" xfId="47625"/>
    <cellStyle name="Note 15 2 2 3 8 3" xfId="35697"/>
    <cellStyle name="Note 15 2 2 3 9" xfId="13270"/>
    <cellStyle name="Note 15 2 2 3 9 2" xfId="37471"/>
    <cellStyle name="Note 15 2 2 4" xfId="1088"/>
    <cellStyle name="Note 15 2 2 4 10" xfId="25606"/>
    <cellStyle name="Note 15 2 2 4 2" xfId="2646"/>
    <cellStyle name="Note 15 2 2 4 2 2" xfId="5292"/>
    <cellStyle name="Note 15 2 2 4 2 2 2" xfId="17393"/>
    <cellStyle name="Note 15 2 2 4 2 2 2 2" xfId="41593"/>
    <cellStyle name="Note 15 2 2 4 2 2 3" xfId="29493"/>
    <cellStyle name="Note 15 2 2 4 2 3" xfId="5826"/>
    <cellStyle name="Note 15 2 2 4 2 3 2" xfId="17927"/>
    <cellStyle name="Note 15 2 2 4 2 3 2 2" xfId="42127"/>
    <cellStyle name="Note 15 2 2 4 2 3 3" xfId="30027"/>
    <cellStyle name="Note 15 2 2 4 2 4" xfId="9272"/>
    <cellStyle name="Note 15 2 2 4 2 4 2" xfId="21306"/>
    <cellStyle name="Note 15 2 2 4 2 4 2 2" xfId="45506"/>
    <cellStyle name="Note 15 2 2 4 2 4 3" xfId="33473"/>
    <cellStyle name="Note 15 2 2 4 2 5" xfId="11348"/>
    <cellStyle name="Note 15 2 2 4 2 5 2" xfId="23291"/>
    <cellStyle name="Note 15 2 2 4 2 5 2 2" xfId="47491"/>
    <cellStyle name="Note 15 2 2 4 2 5 3" xfId="35549"/>
    <cellStyle name="Note 15 2 2 4 2 6" xfId="13136"/>
    <cellStyle name="Note 15 2 2 4 2 6 2" xfId="24858"/>
    <cellStyle name="Note 15 2 2 4 2 6 2 2" xfId="49058"/>
    <cellStyle name="Note 15 2 2 4 2 6 3" xfId="37337"/>
    <cellStyle name="Note 15 2 2 4 2 7" xfId="14703"/>
    <cellStyle name="Note 15 2 2 4 2 7 2" xfId="38904"/>
    <cellStyle name="Note 15 2 2 4 2 8" xfId="26928"/>
    <cellStyle name="Note 15 2 2 4 3" xfId="2060"/>
    <cellStyle name="Note 15 2 2 4 3 2" xfId="4718"/>
    <cellStyle name="Note 15 2 2 4 3 2 2" xfId="16819"/>
    <cellStyle name="Note 15 2 2 4 3 2 2 2" xfId="41019"/>
    <cellStyle name="Note 15 2 2 4 3 2 3" xfId="28919"/>
    <cellStyle name="Note 15 2 2 4 3 3" xfId="4126"/>
    <cellStyle name="Note 15 2 2 4 3 3 2" xfId="16228"/>
    <cellStyle name="Note 15 2 2 4 3 3 2 2" xfId="40428"/>
    <cellStyle name="Note 15 2 2 4 3 3 3" xfId="28328"/>
    <cellStyle name="Note 15 2 2 4 3 4" xfId="8686"/>
    <cellStyle name="Note 15 2 2 4 3 4 2" xfId="20722"/>
    <cellStyle name="Note 15 2 2 4 3 4 2 2" xfId="44922"/>
    <cellStyle name="Note 15 2 2 4 3 4 3" xfId="32887"/>
    <cellStyle name="Note 15 2 2 4 3 5" xfId="10776"/>
    <cellStyle name="Note 15 2 2 4 3 5 2" xfId="22739"/>
    <cellStyle name="Note 15 2 2 4 3 5 2 2" xfId="46939"/>
    <cellStyle name="Note 15 2 2 4 3 5 3" xfId="34977"/>
    <cellStyle name="Note 15 2 2 4 3 6" xfId="12584"/>
    <cellStyle name="Note 15 2 2 4 3 6 2" xfId="24331"/>
    <cellStyle name="Note 15 2 2 4 3 6 2 2" xfId="48531"/>
    <cellStyle name="Note 15 2 2 4 3 6 3" xfId="36785"/>
    <cellStyle name="Note 15 2 2 4 3 7" xfId="14176"/>
    <cellStyle name="Note 15 2 2 4 3 7 2" xfId="38377"/>
    <cellStyle name="Note 15 2 2 4 3 8" xfId="26345"/>
    <cellStyle name="Note 15 2 2 4 4" xfId="3813"/>
    <cellStyle name="Note 15 2 2 4 4 2" xfId="15915"/>
    <cellStyle name="Note 15 2 2 4 4 2 2" xfId="40115"/>
    <cellStyle name="Note 15 2 2 4 4 3" xfId="28015"/>
    <cellStyle name="Note 15 2 2 4 5" xfId="5505"/>
    <cellStyle name="Note 15 2 2 4 5 2" xfId="17606"/>
    <cellStyle name="Note 15 2 2 4 5 2 2" xfId="41806"/>
    <cellStyle name="Note 15 2 2 4 5 3" xfId="29706"/>
    <cellStyle name="Note 15 2 2 4 6" xfId="7724"/>
    <cellStyle name="Note 15 2 2 4 6 2" xfId="19785"/>
    <cellStyle name="Note 15 2 2 4 6 2 2" xfId="43985"/>
    <cellStyle name="Note 15 2 2 4 6 3" xfId="31925"/>
    <cellStyle name="Note 15 2 2 4 7" xfId="9840"/>
    <cellStyle name="Note 15 2 2 4 7 2" xfId="21874"/>
    <cellStyle name="Note 15 2 2 4 7 2 2" xfId="46074"/>
    <cellStyle name="Note 15 2 2 4 7 3" xfId="34041"/>
    <cellStyle name="Note 15 2 2 4 8" xfId="11719"/>
    <cellStyle name="Note 15 2 2 4 8 2" xfId="23648"/>
    <cellStyle name="Note 15 2 2 4 8 2 2" xfId="47848"/>
    <cellStyle name="Note 15 2 2 4 8 3" xfId="35920"/>
    <cellStyle name="Note 15 2 2 4 9" xfId="13493"/>
    <cellStyle name="Note 15 2 2 4 9 2" xfId="37694"/>
    <cellStyle name="Note 15 2 2 5" xfId="1221"/>
    <cellStyle name="Note 15 2 2 5 2" xfId="3946"/>
    <cellStyle name="Note 15 2 2 5 2 2" xfId="16048"/>
    <cellStyle name="Note 15 2 2 5 2 2 2" xfId="40248"/>
    <cellStyle name="Note 15 2 2 5 2 3" xfId="28148"/>
    <cellStyle name="Note 15 2 2 5 3" xfId="6595"/>
    <cellStyle name="Note 15 2 2 5 3 2" xfId="18696"/>
    <cellStyle name="Note 15 2 2 5 3 2 2" xfId="42896"/>
    <cellStyle name="Note 15 2 2 5 3 3" xfId="30796"/>
    <cellStyle name="Note 15 2 2 5 4" xfId="7857"/>
    <cellStyle name="Note 15 2 2 5 4 2" xfId="19918"/>
    <cellStyle name="Note 15 2 2 5 4 2 2" xfId="44118"/>
    <cellStyle name="Note 15 2 2 5 4 3" xfId="32058"/>
    <cellStyle name="Note 15 2 2 5 5" xfId="9973"/>
    <cellStyle name="Note 15 2 2 5 5 2" xfId="22007"/>
    <cellStyle name="Note 15 2 2 5 5 2 2" xfId="46207"/>
    <cellStyle name="Note 15 2 2 5 5 3" xfId="34174"/>
    <cellStyle name="Note 15 2 2 5 6" xfId="11852"/>
    <cellStyle name="Note 15 2 2 5 6 2" xfId="23781"/>
    <cellStyle name="Note 15 2 2 5 6 2 2" xfId="47981"/>
    <cellStyle name="Note 15 2 2 5 6 3" xfId="36053"/>
    <cellStyle name="Note 15 2 2 5 7" xfId="13626"/>
    <cellStyle name="Note 15 2 2 5 7 2" xfId="37827"/>
    <cellStyle name="Note 15 2 2 5 8" xfId="25739"/>
    <cellStyle name="Note 15 2 2 6" xfId="3299"/>
    <cellStyle name="Note 15 2 2 6 2" xfId="15401"/>
    <cellStyle name="Note 15 2 2 6 2 2" xfId="39601"/>
    <cellStyle name="Note 15 2 2 6 3" xfId="27501"/>
    <cellStyle name="Note 15 2 2 7" xfId="6737"/>
    <cellStyle name="Note 15 2 2 7 2" xfId="18838"/>
    <cellStyle name="Note 15 2 2 7 2 2" xfId="43038"/>
    <cellStyle name="Note 15 2 2 7 3" xfId="30938"/>
    <cellStyle name="Note 15 2 2 8" xfId="7200"/>
    <cellStyle name="Note 15 2 2 8 2" xfId="19261"/>
    <cellStyle name="Note 15 2 2 8 2 2" xfId="43461"/>
    <cellStyle name="Note 15 2 2 8 3" xfId="31401"/>
    <cellStyle name="Note 15 2 2 9" xfId="8061"/>
    <cellStyle name="Note 15 2 2 9 2" xfId="20111"/>
    <cellStyle name="Note 15 2 2 9 2 2" xfId="44311"/>
    <cellStyle name="Note 15 2 2 9 3" xfId="32262"/>
    <cellStyle name="Note 15 2 3" xfId="707"/>
    <cellStyle name="Note 15 2 3 10" xfId="25225"/>
    <cellStyle name="Note 15 2 3 2" xfId="2277"/>
    <cellStyle name="Note 15 2 3 2 2" xfId="4929"/>
    <cellStyle name="Note 15 2 3 2 2 2" xfId="17030"/>
    <cellStyle name="Note 15 2 3 2 2 2 2" xfId="41230"/>
    <cellStyle name="Note 15 2 3 2 2 3" xfId="29130"/>
    <cellStyle name="Note 15 2 3 2 3" xfId="6353"/>
    <cellStyle name="Note 15 2 3 2 3 2" xfId="18454"/>
    <cellStyle name="Note 15 2 3 2 3 2 2" xfId="42654"/>
    <cellStyle name="Note 15 2 3 2 3 3" xfId="30554"/>
    <cellStyle name="Note 15 2 3 2 4" xfId="8903"/>
    <cellStyle name="Note 15 2 3 2 4 2" xfId="20937"/>
    <cellStyle name="Note 15 2 3 2 4 2 2" xfId="45137"/>
    <cellStyle name="Note 15 2 3 2 4 3" xfId="33104"/>
    <cellStyle name="Note 15 2 3 2 5" xfId="10979"/>
    <cellStyle name="Note 15 2 3 2 5 2" xfId="22922"/>
    <cellStyle name="Note 15 2 3 2 5 2 2" xfId="47122"/>
    <cellStyle name="Note 15 2 3 2 5 3" xfId="35180"/>
    <cellStyle name="Note 15 2 3 2 6" xfId="12767"/>
    <cellStyle name="Note 15 2 3 2 6 2" xfId="24489"/>
    <cellStyle name="Note 15 2 3 2 6 2 2" xfId="48689"/>
    <cellStyle name="Note 15 2 3 2 6 3" xfId="36968"/>
    <cellStyle name="Note 15 2 3 2 7" xfId="14334"/>
    <cellStyle name="Note 15 2 3 2 7 2" xfId="38535"/>
    <cellStyle name="Note 15 2 3 2 8" xfId="26559"/>
    <cellStyle name="Note 15 2 3 3" xfId="1691"/>
    <cellStyle name="Note 15 2 3 3 2" xfId="4353"/>
    <cellStyle name="Note 15 2 3 3 2 2" xfId="16454"/>
    <cellStyle name="Note 15 2 3 3 2 2 2" xfId="40654"/>
    <cellStyle name="Note 15 2 3 3 2 3" xfId="28554"/>
    <cellStyle name="Note 15 2 3 3 3" xfId="6477"/>
    <cellStyle name="Note 15 2 3 3 3 2" xfId="18578"/>
    <cellStyle name="Note 15 2 3 3 3 2 2" xfId="42778"/>
    <cellStyle name="Note 15 2 3 3 3 3" xfId="30678"/>
    <cellStyle name="Note 15 2 3 3 4" xfId="8317"/>
    <cellStyle name="Note 15 2 3 3 4 2" xfId="20353"/>
    <cellStyle name="Note 15 2 3 3 4 2 2" xfId="44553"/>
    <cellStyle name="Note 15 2 3 3 4 3" xfId="32518"/>
    <cellStyle name="Note 15 2 3 3 5" xfId="10407"/>
    <cellStyle name="Note 15 2 3 3 5 2" xfId="22370"/>
    <cellStyle name="Note 15 2 3 3 5 2 2" xfId="46570"/>
    <cellStyle name="Note 15 2 3 3 5 3" xfId="34608"/>
    <cellStyle name="Note 15 2 3 3 6" xfId="12215"/>
    <cellStyle name="Note 15 2 3 3 6 2" xfId="23962"/>
    <cellStyle name="Note 15 2 3 3 6 2 2" xfId="48162"/>
    <cellStyle name="Note 15 2 3 3 6 3" xfId="36416"/>
    <cellStyle name="Note 15 2 3 3 7" xfId="13807"/>
    <cellStyle name="Note 15 2 3 3 7 2" xfId="38008"/>
    <cellStyle name="Note 15 2 3 3 8" xfId="25976"/>
    <cellStyle name="Note 15 2 3 4" xfId="3440"/>
    <cellStyle name="Note 15 2 3 4 2" xfId="15542"/>
    <cellStyle name="Note 15 2 3 4 2 2" xfId="39742"/>
    <cellStyle name="Note 15 2 3 4 3" xfId="27642"/>
    <cellStyle name="Note 15 2 3 5" xfId="6092"/>
    <cellStyle name="Note 15 2 3 5 2" xfId="18193"/>
    <cellStyle name="Note 15 2 3 5 2 2" xfId="42393"/>
    <cellStyle name="Note 15 2 3 5 3" xfId="30293"/>
    <cellStyle name="Note 15 2 3 6" xfId="7343"/>
    <cellStyle name="Note 15 2 3 6 2" xfId="19404"/>
    <cellStyle name="Note 15 2 3 6 2 2" xfId="43604"/>
    <cellStyle name="Note 15 2 3 6 3" xfId="31544"/>
    <cellStyle name="Note 15 2 3 7" xfId="9459"/>
    <cellStyle name="Note 15 2 3 7 2" xfId="21493"/>
    <cellStyle name="Note 15 2 3 7 2 2" xfId="45693"/>
    <cellStyle name="Note 15 2 3 7 3" xfId="33660"/>
    <cellStyle name="Note 15 2 3 8" xfId="10064"/>
    <cellStyle name="Note 15 2 3 8 2" xfId="22098"/>
    <cellStyle name="Note 15 2 3 8 2 2" xfId="46298"/>
    <cellStyle name="Note 15 2 3 8 3" xfId="34265"/>
    <cellStyle name="Note 15 2 3 9" xfId="11943"/>
    <cellStyle name="Note 15 2 3 9 2" xfId="36144"/>
    <cellStyle name="Note 15 2 4" xfId="645"/>
    <cellStyle name="Note 15 2 4 10" xfId="25163"/>
    <cellStyle name="Note 15 2 4 2" xfId="2215"/>
    <cellStyle name="Note 15 2 4 2 2" xfId="4868"/>
    <cellStyle name="Note 15 2 4 2 2 2" xfId="16969"/>
    <cellStyle name="Note 15 2 4 2 2 2 2" xfId="41169"/>
    <cellStyle name="Note 15 2 4 2 2 3" xfId="29069"/>
    <cellStyle name="Note 15 2 4 2 3" xfId="6446"/>
    <cellStyle name="Note 15 2 4 2 3 2" xfId="18547"/>
    <cellStyle name="Note 15 2 4 2 3 2 2" xfId="42747"/>
    <cellStyle name="Note 15 2 4 2 3 3" xfId="30647"/>
    <cellStyle name="Note 15 2 4 2 4" xfId="8841"/>
    <cellStyle name="Note 15 2 4 2 4 2" xfId="20875"/>
    <cellStyle name="Note 15 2 4 2 4 2 2" xfId="45075"/>
    <cellStyle name="Note 15 2 4 2 4 3" xfId="33042"/>
    <cellStyle name="Note 15 2 4 2 5" xfId="10917"/>
    <cellStyle name="Note 15 2 4 2 5 2" xfId="22860"/>
    <cellStyle name="Note 15 2 4 2 5 2 2" xfId="47060"/>
    <cellStyle name="Note 15 2 4 2 5 3" xfId="35118"/>
    <cellStyle name="Note 15 2 4 2 6" xfId="12705"/>
    <cellStyle name="Note 15 2 4 2 6 2" xfId="24427"/>
    <cellStyle name="Note 15 2 4 2 6 2 2" xfId="48627"/>
    <cellStyle name="Note 15 2 4 2 6 3" xfId="36906"/>
    <cellStyle name="Note 15 2 4 2 7" xfId="14272"/>
    <cellStyle name="Note 15 2 4 2 7 2" xfId="38473"/>
    <cellStyle name="Note 15 2 4 2 8" xfId="26497"/>
    <cellStyle name="Note 15 2 4 3" xfId="1629"/>
    <cellStyle name="Note 15 2 4 3 2" xfId="4291"/>
    <cellStyle name="Note 15 2 4 3 2 2" xfId="16392"/>
    <cellStyle name="Note 15 2 4 3 2 2 2" xfId="40592"/>
    <cellStyle name="Note 15 2 4 3 2 3" xfId="28492"/>
    <cellStyle name="Note 15 2 4 3 3" xfId="5699"/>
    <cellStyle name="Note 15 2 4 3 3 2" xfId="17800"/>
    <cellStyle name="Note 15 2 4 3 3 2 2" xfId="42000"/>
    <cellStyle name="Note 15 2 4 3 3 3" xfId="29900"/>
    <cellStyle name="Note 15 2 4 3 4" xfId="8255"/>
    <cellStyle name="Note 15 2 4 3 4 2" xfId="20291"/>
    <cellStyle name="Note 15 2 4 3 4 2 2" xfId="44491"/>
    <cellStyle name="Note 15 2 4 3 4 3" xfId="32456"/>
    <cellStyle name="Note 15 2 4 3 5" xfId="10345"/>
    <cellStyle name="Note 15 2 4 3 5 2" xfId="22308"/>
    <cellStyle name="Note 15 2 4 3 5 2 2" xfId="46508"/>
    <cellStyle name="Note 15 2 4 3 5 3" xfId="34546"/>
    <cellStyle name="Note 15 2 4 3 6" xfId="12153"/>
    <cellStyle name="Note 15 2 4 3 6 2" xfId="23900"/>
    <cellStyle name="Note 15 2 4 3 6 2 2" xfId="48100"/>
    <cellStyle name="Note 15 2 4 3 6 3" xfId="36354"/>
    <cellStyle name="Note 15 2 4 3 7" xfId="13745"/>
    <cellStyle name="Note 15 2 4 3 7 2" xfId="37946"/>
    <cellStyle name="Note 15 2 4 3 8" xfId="25914"/>
    <cellStyle name="Note 15 2 4 4" xfId="3379"/>
    <cellStyle name="Note 15 2 4 4 2" xfId="15481"/>
    <cellStyle name="Note 15 2 4 4 2 2" xfId="39681"/>
    <cellStyle name="Note 15 2 4 4 3" xfId="27581"/>
    <cellStyle name="Note 15 2 4 5" xfId="6736"/>
    <cellStyle name="Note 15 2 4 5 2" xfId="18837"/>
    <cellStyle name="Note 15 2 4 5 2 2" xfId="43037"/>
    <cellStyle name="Note 15 2 4 5 3" xfId="30937"/>
    <cellStyle name="Note 15 2 4 6" xfId="7281"/>
    <cellStyle name="Note 15 2 4 6 2" xfId="19342"/>
    <cellStyle name="Note 15 2 4 6 2 2" xfId="43542"/>
    <cellStyle name="Note 15 2 4 6 3" xfId="31482"/>
    <cellStyle name="Note 15 2 4 7" xfId="9397"/>
    <cellStyle name="Note 15 2 4 7 2" xfId="21431"/>
    <cellStyle name="Note 15 2 4 7 2 2" xfId="45631"/>
    <cellStyle name="Note 15 2 4 7 3" xfId="33598"/>
    <cellStyle name="Note 15 2 4 8" xfId="6829"/>
    <cellStyle name="Note 15 2 4 8 2" xfId="18930"/>
    <cellStyle name="Note 15 2 4 8 2 2" xfId="43130"/>
    <cellStyle name="Note 15 2 4 8 3" xfId="31030"/>
    <cellStyle name="Note 15 2 4 9" xfId="8037"/>
    <cellStyle name="Note 15 2 4 9 2" xfId="32238"/>
    <cellStyle name="Note 15 2 5" xfId="989"/>
    <cellStyle name="Note 15 2 5 10" xfId="25507"/>
    <cellStyle name="Note 15 2 5 2" xfId="2547"/>
    <cellStyle name="Note 15 2 5 2 2" xfId="5196"/>
    <cellStyle name="Note 15 2 5 2 2 2" xfId="17297"/>
    <cellStyle name="Note 15 2 5 2 2 2 2" xfId="41497"/>
    <cellStyle name="Note 15 2 5 2 2 3" xfId="29397"/>
    <cellStyle name="Note 15 2 5 2 3" xfId="6589"/>
    <cellStyle name="Note 15 2 5 2 3 2" xfId="18690"/>
    <cellStyle name="Note 15 2 5 2 3 2 2" xfId="42890"/>
    <cellStyle name="Note 15 2 5 2 3 3" xfId="30790"/>
    <cellStyle name="Note 15 2 5 2 4" xfId="9173"/>
    <cellStyle name="Note 15 2 5 2 4 2" xfId="21207"/>
    <cellStyle name="Note 15 2 5 2 4 2 2" xfId="45407"/>
    <cellStyle name="Note 15 2 5 2 4 3" xfId="33374"/>
    <cellStyle name="Note 15 2 5 2 5" xfId="11249"/>
    <cellStyle name="Note 15 2 5 2 5 2" xfId="23192"/>
    <cellStyle name="Note 15 2 5 2 5 2 2" xfId="47392"/>
    <cellStyle name="Note 15 2 5 2 5 3" xfId="35450"/>
    <cellStyle name="Note 15 2 5 2 6" xfId="13037"/>
    <cellStyle name="Note 15 2 5 2 6 2" xfId="24759"/>
    <cellStyle name="Note 15 2 5 2 6 2 2" xfId="48959"/>
    <cellStyle name="Note 15 2 5 2 6 3" xfId="37238"/>
    <cellStyle name="Note 15 2 5 2 7" xfId="14604"/>
    <cellStyle name="Note 15 2 5 2 7 2" xfId="38805"/>
    <cellStyle name="Note 15 2 5 2 8" xfId="26829"/>
    <cellStyle name="Note 15 2 5 3" xfId="1961"/>
    <cellStyle name="Note 15 2 5 3 2" xfId="4620"/>
    <cellStyle name="Note 15 2 5 3 2 2" xfId="16721"/>
    <cellStyle name="Note 15 2 5 3 2 2 2" xfId="40921"/>
    <cellStyle name="Note 15 2 5 3 2 3" xfId="28821"/>
    <cellStyle name="Note 15 2 5 3 3" xfId="3449"/>
    <cellStyle name="Note 15 2 5 3 3 2" xfId="15551"/>
    <cellStyle name="Note 15 2 5 3 3 2 2" xfId="39751"/>
    <cellStyle name="Note 15 2 5 3 3 3" xfId="27651"/>
    <cellStyle name="Note 15 2 5 3 4" xfId="8587"/>
    <cellStyle name="Note 15 2 5 3 4 2" xfId="20623"/>
    <cellStyle name="Note 15 2 5 3 4 2 2" xfId="44823"/>
    <cellStyle name="Note 15 2 5 3 4 3" xfId="32788"/>
    <cellStyle name="Note 15 2 5 3 5" xfId="10677"/>
    <cellStyle name="Note 15 2 5 3 5 2" xfId="22640"/>
    <cellStyle name="Note 15 2 5 3 5 2 2" xfId="46840"/>
    <cellStyle name="Note 15 2 5 3 5 3" xfId="34878"/>
    <cellStyle name="Note 15 2 5 3 6" xfId="12485"/>
    <cellStyle name="Note 15 2 5 3 6 2" xfId="24232"/>
    <cellStyle name="Note 15 2 5 3 6 2 2" xfId="48432"/>
    <cellStyle name="Note 15 2 5 3 6 3" xfId="36686"/>
    <cellStyle name="Note 15 2 5 3 7" xfId="14077"/>
    <cellStyle name="Note 15 2 5 3 7 2" xfId="38278"/>
    <cellStyle name="Note 15 2 5 3 8" xfId="26246"/>
    <cellStyle name="Note 15 2 5 4" xfId="3716"/>
    <cellStyle name="Note 15 2 5 4 2" xfId="15818"/>
    <cellStyle name="Note 15 2 5 4 2 2" xfId="40018"/>
    <cellStyle name="Note 15 2 5 4 3" xfId="27918"/>
    <cellStyle name="Note 15 2 5 5" xfId="6732"/>
    <cellStyle name="Note 15 2 5 5 2" xfId="18833"/>
    <cellStyle name="Note 15 2 5 5 2 2" xfId="43033"/>
    <cellStyle name="Note 15 2 5 5 3" xfId="30933"/>
    <cellStyle name="Note 15 2 5 6" xfId="7625"/>
    <cellStyle name="Note 15 2 5 6 2" xfId="19686"/>
    <cellStyle name="Note 15 2 5 6 2 2" xfId="43886"/>
    <cellStyle name="Note 15 2 5 6 3" xfId="31826"/>
    <cellStyle name="Note 15 2 5 7" xfId="9741"/>
    <cellStyle name="Note 15 2 5 7 2" xfId="21775"/>
    <cellStyle name="Note 15 2 5 7 2 2" xfId="45975"/>
    <cellStyle name="Note 15 2 5 7 3" xfId="33942"/>
    <cellStyle name="Note 15 2 5 8" xfId="11620"/>
    <cellStyle name="Note 15 2 5 8 2" xfId="23549"/>
    <cellStyle name="Note 15 2 5 8 2 2" xfId="47749"/>
    <cellStyle name="Note 15 2 5 8 3" xfId="35821"/>
    <cellStyle name="Note 15 2 5 9" xfId="13394"/>
    <cellStyle name="Note 15 2 5 9 2" xfId="37595"/>
    <cellStyle name="Note 15 2 6" xfId="1163"/>
    <cellStyle name="Note 15 2 6 2" xfId="3888"/>
    <cellStyle name="Note 15 2 6 2 2" xfId="15990"/>
    <cellStyle name="Note 15 2 6 2 2 2" xfId="40190"/>
    <cellStyle name="Note 15 2 6 2 3" xfId="28090"/>
    <cellStyle name="Note 15 2 6 3" xfId="6150"/>
    <cellStyle name="Note 15 2 6 3 2" xfId="18251"/>
    <cellStyle name="Note 15 2 6 3 2 2" xfId="42451"/>
    <cellStyle name="Note 15 2 6 3 3" xfId="30351"/>
    <cellStyle name="Note 15 2 6 4" xfId="7799"/>
    <cellStyle name="Note 15 2 6 4 2" xfId="19860"/>
    <cellStyle name="Note 15 2 6 4 2 2" xfId="44060"/>
    <cellStyle name="Note 15 2 6 4 3" xfId="32000"/>
    <cellStyle name="Note 15 2 6 5" xfId="9915"/>
    <cellStyle name="Note 15 2 6 5 2" xfId="21949"/>
    <cellStyle name="Note 15 2 6 5 2 2" xfId="46149"/>
    <cellStyle name="Note 15 2 6 5 3" xfId="34116"/>
    <cellStyle name="Note 15 2 6 6" xfId="11794"/>
    <cellStyle name="Note 15 2 6 6 2" xfId="23723"/>
    <cellStyle name="Note 15 2 6 6 2 2" xfId="47923"/>
    <cellStyle name="Note 15 2 6 6 3" xfId="35995"/>
    <cellStyle name="Note 15 2 6 7" xfId="13568"/>
    <cellStyle name="Note 15 2 6 7 2" xfId="37769"/>
    <cellStyle name="Note 15 2 6 8" xfId="25681"/>
    <cellStyle name="Note 15 2 7" xfId="3199"/>
    <cellStyle name="Note 15 2 7 2" xfId="15301"/>
    <cellStyle name="Note 15 2 7 2 2" xfId="39501"/>
    <cellStyle name="Note 15 2 7 3" xfId="27401"/>
    <cellStyle name="Note 15 2 8" xfId="5959"/>
    <cellStyle name="Note 15 2 8 2" xfId="18060"/>
    <cellStyle name="Note 15 2 8 2 2" xfId="42260"/>
    <cellStyle name="Note 15 2 8 3" xfId="30160"/>
    <cellStyle name="Note 15 2 9" xfId="7098"/>
    <cellStyle name="Note 15 2 9 2" xfId="19159"/>
    <cellStyle name="Note 15 2 9 2 2" xfId="43359"/>
    <cellStyle name="Note 15 2 9 3" xfId="31299"/>
    <cellStyle name="Note 15 3" xfId="519"/>
    <cellStyle name="Note 15 3 10" xfId="25037"/>
    <cellStyle name="Note 15 3 2" xfId="618"/>
    <cellStyle name="Note 15 3 2 10" xfId="8116"/>
    <cellStyle name="Note 15 3 2 10 2" xfId="20161"/>
    <cellStyle name="Note 15 3 2 10 2 2" xfId="44361"/>
    <cellStyle name="Note 15 3 2 10 3" xfId="32317"/>
    <cellStyle name="Note 15 3 2 11" xfId="10291"/>
    <cellStyle name="Note 15 3 2 11 2" xfId="34492"/>
    <cellStyle name="Note 15 3 2 12" xfId="25136"/>
    <cellStyle name="Note 15 3 2 2" xfId="804"/>
    <cellStyle name="Note 15 3 2 2 10" xfId="25322"/>
    <cellStyle name="Note 15 3 2 2 2" xfId="2374"/>
    <cellStyle name="Note 15 3 2 2 2 2" xfId="5024"/>
    <cellStyle name="Note 15 3 2 2 2 2 2" xfId="17125"/>
    <cellStyle name="Note 15 3 2 2 2 2 2 2" xfId="41325"/>
    <cellStyle name="Note 15 3 2 2 2 2 3" xfId="29225"/>
    <cellStyle name="Note 15 3 2 2 2 3" xfId="5321"/>
    <cellStyle name="Note 15 3 2 2 2 3 2" xfId="17422"/>
    <cellStyle name="Note 15 3 2 2 2 3 2 2" xfId="41622"/>
    <cellStyle name="Note 15 3 2 2 2 3 3" xfId="29522"/>
    <cellStyle name="Note 15 3 2 2 2 4" xfId="9000"/>
    <cellStyle name="Note 15 3 2 2 2 4 2" xfId="21034"/>
    <cellStyle name="Note 15 3 2 2 2 4 2 2" xfId="45234"/>
    <cellStyle name="Note 15 3 2 2 2 4 3" xfId="33201"/>
    <cellStyle name="Note 15 3 2 2 2 5" xfId="11076"/>
    <cellStyle name="Note 15 3 2 2 2 5 2" xfId="23019"/>
    <cellStyle name="Note 15 3 2 2 2 5 2 2" xfId="47219"/>
    <cellStyle name="Note 15 3 2 2 2 5 3" xfId="35277"/>
    <cellStyle name="Note 15 3 2 2 2 6" xfId="12864"/>
    <cellStyle name="Note 15 3 2 2 2 6 2" xfId="24586"/>
    <cellStyle name="Note 15 3 2 2 2 6 2 2" xfId="48786"/>
    <cellStyle name="Note 15 3 2 2 2 6 3" xfId="37065"/>
    <cellStyle name="Note 15 3 2 2 2 7" xfId="14431"/>
    <cellStyle name="Note 15 3 2 2 2 7 2" xfId="38632"/>
    <cellStyle name="Note 15 3 2 2 2 8" xfId="26656"/>
    <cellStyle name="Note 15 3 2 2 3" xfId="1788"/>
    <cellStyle name="Note 15 3 2 2 3 2" xfId="4449"/>
    <cellStyle name="Note 15 3 2 2 3 2 2" xfId="16550"/>
    <cellStyle name="Note 15 3 2 2 3 2 2 2" xfId="40750"/>
    <cellStyle name="Note 15 3 2 2 3 2 3" xfId="28650"/>
    <cellStyle name="Note 15 3 2 2 3 3" xfId="6767"/>
    <cellStyle name="Note 15 3 2 2 3 3 2" xfId="18868"/>
    <cellStyle name="Note 15 3 2 2 3 3 2 2" xfId="43068"/>
    <cellStyle name="Note 15 3 2 2 3 3 3" xfId="30968"/>
    <cellStyle name="Note 15 3 2 2 3 4" xfId="8414"/>
    <cellStyle name="Note 15 3 2 2 3 4 2" xfId="20450"/>
    <cellStyle name="Note 15 3 2 2 3 4 2 2" xfId="44650"/>
    <cellStyle name="Note 15 3 2 2 3 4 3" xfId="32615"/>
    <cellStyle name="Note 15 3 2 2 3 5" xfId="10504"/>
    <cellStyle name="Note 15 3 2 2 3 5 2" xfId="22467"/>
    <cellStyle name="Note 15 3 2 2 3 5 2 2" xfId="46667"/>
    <cellStyle name="Note 15 3 2 2 3 5 3" xfId="34705"/>
    <cellStyle name="Note 15 3 2 2 3 6" xfId="12312"/>
    <cellStyle name="Note 15 3 2 2 3 6 2" xfId="24059"/>
    <cellStyle name="Note 15 3 2 2 3 6 2 2" xfId="48259"/>
    <cellStyle name="Note 15 3 2 2 3 6 3" xfId="36513"/>
    <cellStyle name="Note 15 3 2 2 3 7" xfId="13904"/>
    <cellStyle name="Note 15 3 2 2 3 7 2" xfId="38105"/>
    <cellStyle name="Note 15 3 2 2 3 8" xfId="26073"/>
    <cellStyle name="Note 15 3 2 2 4" xfId="3535"/>
    <cellStyle name="Note 15 3 2 2 4 2" xfId="15637"/>
    <cellStyle name="Note 15 3 2 2 4 2 2" xfId="39837"/>
    <cellStyle name="Note 15 3 2 2 4 3" xfId="27737"/>
    <cellStyle name="Note 15 3 2 2 5" xfId="5705"/>
    <cellStyle name="Note 15 3 2 2 5 2" xfId="17806"/>
    <cellStyle name="Note 15 3 2 2 5 2 2" xfId="42006"/>
    <cellStyle name="Note 15 3 2 2 5 3" xfId="29906"/>
    <cellStyle name="Note 15 3 2 2 6" xfId="7440"/>
    <cellStyle name="Note 15 3 2 2 6 2" xfId="19501"/>
    <cellStyle name="Note 15 3 2 2 6 2 2" xfId="43701"/>
    <cellStyle name="Note 15 3 2 2 6 3" xfId="31641"/>
    <cellStyle name="Note 15 3 2 2 7" xfId="9556"/>
    <cellStyle name="Note 15 3 2 2 7 2" xfId="21590"/>
    <cellStyle name="Note 15 3 2 2 7 2 2" xfId="45790"/>
    <cellStyle name="Note 15 3 2 2 7 3" xfId="33757"/>
    <cellStyle name="Note 15 3 2 2 8" xfId="10155"/>
    <cellStyle name="Note 15 3 2 2 8 2" xfId="22165"/>
    <cellStyle name="Note 15 3 2 2 8 2 2" xfId="46365"/>
    <cellStyle name="Note 15 3 2 2 8 3" xfId="34356"/>
    <cellStyle name="Note 15 3 2 2 9" xfId="12010"/>
    <cellStyle name="Note 15 3 2 2 9 2" xfId="36211"/>
    <cellStyle name="Note 15 3 2 3" xfId="919"/>
    <cellStyle name="Note 15 3 2 3 10" xfId="25437"/>
    <cellStyle name="Note 15 3 2 3 2" xfId="2489"/>
    <cellStyle name="Note 15 3 2 3 2 2" xfId="5138"/>
    <cellStyle name="Note 15 3 2 3 2 2 2" xfId="17239"/>
    <cellStyle name="Note 15 3 2 3 2 2 2 2" xfId="41439"/>
    <cellStyle name="Note 15 3 2 3 2 2 3" xfId="29339"/>
    <cellStyle name="Note 15 3 2 3 2 3" xfId="3121"/>
    <cellStyle name="Note 15 3 2 3 2 3 2" xfId="15223"/>
    <cellStyle name="Note 15 3 2 3 2 3 2 2" xfId="39423"/>
    <cellStyle name="Note 15 3 2 3 2 3 3" xfId="27323"/>
    <cellStyle name="Note 15 3 2 3 2 4" xfId="9115"/>
    <cellStyle name="Note 15 3 2 3 2 4 2" xfId="21149"/>
    <cellStyle name="Note 15 3 2 3 2 4 2 2" xfId="45349"/>
    <cellStyle name="Note 15 3 2 3 2 4 3" xfId="33316"/>
    <cellStyle name="Note 15 3 2 3 2 5" xfId="11191"/>
    <cellStyle name="Note 15 3 2 3 2 5 2" xfId="23134"/>
    <cellStyle name="Note 15 3 2 3 2 5 2 2" xfId="47334"/>
    <cellStyle name="Note 15 3 2 3 2 5 3" xfId="35392"/>
    <cellStyle name="Note 15 3 2 3 2 6" xfId="12979"/>
    <cellStyle name="Note 15 3 2 3 2 6 2" xfId="24701"/>
    <cellStyle name="Note 15 3 2 3 2 6 2 2" xfId="48901"/>
    <cellStyle name="Note 15 3 2 3 2 6 3" xfId="37180"/>
    <cellStyle name="Note 15 3 2 3 2 7" xfId="14546"/>
    <cellStyle name="Note 15 3 2 3 2 7 2" xfId="38747"/>
    <cellStyle name="Note 15 3 2 3 2 8" xfId="26771"/>
    <cellStyle name="Note 15 3 2 3 3" xfId="1903"/>
    <cellStyle name="Note 15 3 2 3 3 2" xfId="4562"/>
    <cellStyle name="Note 15 3 2 3 3 2 2" xfId="16663"/>
    <cellStyle name="Note 15 3 2 3 3 2 2 2" xfId="40863"/>
    <cellStyle name="Note 15 3 2 3 3 2 3" xfId="28763"/>
    <cellStyle name="Note 15 3 2 3 3 3" xfId="4695"/>
    <cellStyle name="Note 15 3 2 3 3 3 2" xfId="16796"/>
    <cellStyle name="Note 15 3 2 3 3 3 2 2" xfId="40996"/>
    <cellStyle name="Note 15 3 2 3 3 3 3" xfId="28896"/>
    <cellStyle name="Note 15 3 2 3 3 4" xfId="8529"/>
    <cellStyle name="Note 15 3 2 3 3 4 2" xfId="20565"/>
    <cellStyle name="Note 15 3 2 3 3 4 2 2" xfId="44765"/>
    <cellStyle name="Note 15 3 2 3 3 4 3" xfId="32730"/>
    <cellStyle name="Note 15 3 2 3 3 5" xfId="10619"/>
    <cellStyle name="Note 15 3 2 3 3 5 2" xfId="22582"/>
    <cellStyle name="Note 15 3 2 3 3 5 2 2" xfId="46782"/>
    <cellStyle name="Note 15 3 2 3 3 5 3" xfId="34820"/>
    <cellStyle name="Note 15 3 2 3 3 6" xfId="12427"/>
    <cellStyle name="Note 15 3 2 3 3 6 2" xfId="24174"/>
    <cellStyle name="Note 15 3 2 3 3 6 2 2" xfId="48374"/>
    <cellStyle name="Note 15 3 2 3 3 6 3" xfId="36628"/>
    <cellStyle name="Note 15 3 2 3 3 7" xfId="14019"/>
    <cellStyle name="Note 15 3 2 3 3 7 2" xfId="38220"/>
    <cellStyle name="Note 15 3 2 3 3 8" xfId="26188"/>
    <cellStyle name="Note 15 3 2 3 4" xfId="3647"/>
    <cellStyle name="Note 15 3 2 3 4 2" xfId="15749"/>
    <cellStyle name="Note 15 3 2 3 4 2 2" xfId="39949"/>
    <cellStyle name="Note 15 3 2 3 4 3" xfId="27849"/>
    <cellStyle name="Note 15 3 2 3 5" xfId="3039"/>
    <cellStyle name="Note 15 3 2 3 5 2" xfId="15141"/>
    <cellStyle name="Note 15 3 2 3 5 2 2" xfId="39341"/>
    <cellStyle name="Note 15 3 2 3 5 3" xfId="27241"/>
    <cellStyle name="Note 15 3 2 3 6" xfId="7555"/>
    <cellStyle name="Note 15 3 2 3 6 2" xfId="19616"/>
    <cellStyle name="Note 15 3 2 3 6 2 2" xfId="43816"/>
    <cellStyle name="Note 15 3 2 3 6 3" xfId="31756"/>
    <cellStyle name="Note 15 3 2 3 7" xfId="9671"/>
    <cellStyle name="Note 15 3 2 3 7 2" xfId="21705"/>
    <cellStyle name="Note 15 3 2 3 7 2 2" xfId="45905"/>
    <cellStyle name="Note 15 3 2 3 7 3" xfId="33872"/>
    <cellStyle name="Note 15 3 2 3 8" xfId="11550"/>
    <cellStyle name="Note 15 3 2 3 8 2" xfId="23479"/>
    <cellStyle name="Note 15 3 2 3 8 2 2" xfId="47679"/>
    <cellStyle name="Note 15 3 2 3 8 3" xfId="35751"/>
    <cellStyle name="Note 15 3 2 3 9" xfId="13324"/>
    <cellStyle name="Note 15 3 2 3 9 2" xfId="37525"/>
    <cellStyle name="Note 15 3 2 4" xfId="1142"/>
    <cellStyle name="Note 15 3 2 4 10" xfId="25660"/>
    <cellStyle name="Note 15 3 2 4 2" xfId="2700"/>
    <cellStyle name="Note 15 3 2 4 2 2" xfId="5346"/>
    <cellStyle name="Note 15 3 2 4 2 2 2" xfId="17447"/>
    <cellStyle name="Note 15 3 2 4 2 2 2 2" xfId="41647"/>
    <cellStyle name="Note 15 3 2 4 2 2 3" xfId="29547"/>
    <cellStyle name="Note 15 3 2 4 2 3" xfId="5813"/>
    <cellStyle name="Note 15 3 2 4 2 3 2" xfId="17914"/>
    <cellStyle name="Note 15 3 2 4 2 3 2 2" xfId="42114"/>
    <cellStyle name="Note 15 3 2 4 2 3 3" xfId="30014"/>
    <cellStyle name="Note 15 3 2 4 2 4" xfId="9326"/>
    <cellStyle name="Note 15 3 2 4 2 4 2" xfId="21360"/>
    <cellStyle name="Note 15 3 2 4 2 4 2 2" xfId="45560"/>
    <cellStyle name="Note 15 3 2 4 2 4 3" xfId="33527"/>
    <cellStyle name="Note 15 3 2 4 2 5" xfId="11402"/>
    <cellStyle name="Note 15 3 2 4 2 5 2" xfId="23345"/>
    <cellStyle name="Note 15 3 2 4 2 5 2 2" xfId="47545"/>
    <cellStyle name="Note 15 3 2 4 2 5 3" xfId="35603"/>
    <cellStyle name="Note 15 3 2 4 2 6" xfId="13190"/>
    <cellStyle name="Note 15 3 2 4 2 6 2" xfId="24912"/>
    <cellStyle name="Note 15 3 2 4 2 6 2 2" xfId="49112"/>
    <cellStyle name="Note 15 3 2 4 2 6 3" xfId="37391"/>
    <cellStyle name="Note 15 3 2 4 2 7" xfId="14757"/>
    <cellStyle name="Note 15 3 2 4 2 7 2" xfId="38958"/>
    <cellStyle name="Note 15 3 2 4 2 8" xfId="26982"/>
    <cellStyle name="Note 15 3 2 4 3" xfId="2114"/>
    <cellStyle name="Note 15 3 2 4 3 2" xfId="4771"/>
    <cellStyle name="Note 15 3 2 4 3 2 2" xfId="16872"/>
    <cellStyle name="Note 15 3 2 4 3 2 2 2" xfId="41072"/>
    <cellStyle name="Note 15 3 2 4 3 2 3" xfId="28972"/>
    <cellStyle name="Note 15 3 2 4 3 3" xfId="6630"/>
    <cellStyle name="Note 15 3 2 4 3 3 2" xfId="18731"/>
    <cellStyle name="Note 15 3 2 4 3 3 2 2" xfId="42931"/>
    <cellStyle name="Note 15 3 2 4 3 3 3" xfId="30831"/>
    <cellStyle name="Note 15 3 2 4 3 4" xfId="8740"/>
    <cellStyle name="Note 15 3 2 4 3 4 2" xfId="20776"/>
    <cellStyle name="Note 15 3 2 4 3 4 2 2" xfId="44976"/>
    <cellStyle name="Note 15 3 2 4 3 4 3" xfId="32941"/>
    <cellStyle name="Note 15 3 2 4 3 5" xfId="10830"/>
    <cellStyle name="Note 15 3 2 4 3 5 2" xfId="22793"/>
    <cellStyle name="Note 15 3 2 4 3 5 2 2" xfId="46993"/>
    <cellStyle name="Note 15 3 2 4 3 5 3" xfId="35031"/>
    <cellStyle name="Note 15 3 2 4 3 6" xfId="12638"/>
    <cellStyle name="Note 15 3 2 4 3 6 2" xfId="24385"/>
    <cellStyle name="Note 15 3 2 4 3 6 2 2" xfId="48585"/>
    <cellStyle name="Note 15 3 2 4 3 6 3" xfId="36839"/>
    <cellStyle name="Note 15 3 2 4 3 7" xfId="14230"/>
    <cellStyle name="Note 15 3 2 4 3 7 2" xfId="38431"/>
    <cellStyle name="Note 15 3 2 4 3 8" xfId="26399"/>
    <cellStyle name="Note 15 3 2 4 4" xfId="3867"/>
    <cellStyle name="Note 15 3 2 4 4 2" xfId="15969"/>
    <cellStyle name="Note 15 3 2 4 4 2 2" xfId="40169"/>
    <cellStyle name="Note 15 3 2 4 4 3" xfId="28069"/>
    <cellStyle name="Note 15 3 2 4 5" xfId="6229"/>
    <cellStyle name="Note 15 3 2 4 5 2" xfId="18330"/>
    <cellStyle name="Note 15 3 2 4 5 2 2" xfId="42530"/>
    <cellStyle name="Note 15 3 2 4 5 3" xfId="30430"/>
    <cellStyle name="Note 15 3 2 4 6" xfId="7778"/>
    <cellStyle name="Note 15 3 2 4 6 2" xfId="19839"/>
    <cellStyle name="Note 15 3 2 4 6 2 2" xfId="44039"/>
    <cellStyle name="Note 15 3 2 4 6 3" xfId="31979"/>
    <cellStyle name="Note 15 3 2 4 7" xfId="9894"/>
    <cellStyle name="Note 15 3 2 4 7 2" xfId="21928"/>
    <cellStyle name="Note 15 3 2 4 7 2 2" xfId="46128"/>
    <cellStyle name="Note 15 3 2 4 7 3" xfId="34095"/>
    <cellStyle name="Note 15 3 2 4 8" xfId="11773"/>
    <cellStyle name="Note 15 3 2 4 8 2" xfId="23702"/>
    <cellStyle name="Note 15 3 2 4 8 2 2" xfId="47902"/>
    <cellStyle name="Note 15 3 2 4 8 3" xfId="35974"/>
    <cellStyle name="Note 15 3 2 4 9" xfId="13547"/>
    <cellStyle name="Note 15 3 2 4 9 2" xfId="37748"/>
    <cellStyle name="Note 15 3 2 5" xfId="1267"/>
    <cellStyle name="Note 15 3 2 5 2" xfId="3992"/>
    <cellStyle name="Note 15 3 2 5 2 2" xfId="16094"/>
    <cellStyle name="Note 15 3 2 5 2 2 2" xfId="40294"/>
    <cellStyle name="Note 15 3 2 5 2 3" xfId="28194"/>
    <cellStyle name="Note 15 3 2 5 3" xfId="5665"/>
    <cellStyle name="Note 15 3 2 5 3 2" xfId="17766"/>
    <cellStyle name="Note 15 3 2 5 3 2 2" xfId="41966"/>
    <cellStyle name="Note 15 3 2 5 3 3" xfId="29866"/>
    <cellStyle name="Note 15 3 2 5 4" xfId="7903"/>
    <cellStyle name="Note 15 3 2 5 4 2" xfId="19964"/>
    <cellStyle name="Note 15 3 2 5 4 2 2" xfId="44164"/>
    <cellStyle name="Note 15 3 2 5 4 3" xfId="32104"/>
    <cellStyle name="Note 15 3 2 5 5" xfId="10019"/>
    <cellStyle name="Note 15 3 2 5 5 2" xfId="22053"/>
    <cellStyle name="Note 15 3 2 5 5 2 2" xfId="46253"/>
    <cellStyle name="Note 15 3 2 5 5 3" xfId="34220"/>
    <cellStyle name="Note 15 3 2 5 6" xfId="11898"/>
    <cellStyle name="Note 15 3 2 5 6 2" xfId="23827"/>
    <cellStyle name="Note 15 3 2 5 6 2 2" xfId="48027"/>
    <cellStyle name="Note 15 3 2 5 6 3" xfId="36099"/>
    <cellStyle name="Note 15 3 2 5 7" xfId="13672"/>
    <cellStyle name="Note 15 3 2 5 7 2" xfId="37873"/>
    <cellStyle name="Note 15 3 2 5 8" xfId="25785"/>
    <cellStyle name="Note 15 3 2 6" xfId="3352"/>
    <cellStyle name="Note 15 3 2 6 2" xfId="15454"/>
    <cellStyle name="Note 15 3 2 6 2 2" xfId="39654"/>
    <cellStyle name="Note 15 3 2 6 3" xfId="27554"/>
    <cellStyle name="Note 15 3 2 7" xfId="6172"/>
    <cellStyle name="Note 15 3 2 7 2" xfId="18273"/>
    <cellStyle name="Note 15 3 2 7 2 2" xfId="42473"/>
    <cellStyle name="Note 15 3 2 7 3" xfId="30373"/>
    <cellStyle name="Note 15 3 2 8" xfId="7254"/>
    <cellStyle name="Note 15 3 2 8 2" xfId="19315"/>
    <cellStyle name="Note 15 3 2 8 2 2" xfId="43515"/>
    <cellStyle name="Note 15 3 2 8 3" xfId="31455"/>
    <cellStyle name="Note 15 3 2 9" xfId="8179"/>
    <cellStyle name="Note 15 3 2 9 2" xfId="20216"/>
    <cellStyle name="Note 15 3 2 9 2 2" xfId="44416"/>
    <cellStyle name="Note 15 3 2 9 3" xfId="32380"/>
    <cellStyle name="Note 15 3 3" xfId="1043"/>
    <cellStyle name="Note 15 3 3 10" xfId="25561"/>
    <cellStyle name="Note 15 3 3 2" xfId="2601"/>
    <cellStyle name="Note 15 3 3 2 2" xfId="5249"/>
    <cellStyle name="Note 15 3 3 2 2 2" xfId="17350"/>
    <cellStyle name="Note 15 3 3 2 2 2 2" xfId="41550"/>
    <cellStyle name="Note 15 3 3 2 2 3" xfId="29450"/>
    <cellStyle name="Note 15 3 3 2 3" xfId="2972"/>
    <cellStyle name="Note 15 3 3 2 3 2" xfId="15077"/>
    <cellStyle name="Note 15 3 3 2 3 2 2" xfId="39277"/>
    <cellStyle name="Note 15 3 3 2 3 3" xfId="27177"/>
    <cellStyle name="Note 15 3 3 2 4" xfId="9227"/>
    <cellStyle name="Note 15 3 3 2 4 2" xfId="21261"/>
    <cellStyle name="Note 15 3 3 2 4 2 2" xfId="45461"/>
    <cellStyle name="Note 15 3 3 2 4 3" xfId="33428"/>
    <cellStyle name="Note 15 3 3 2 5" xfId="11303"/>
    <cellStyle name="Note 15 3 3 2 5 2" xfId="23246"/>
    <cellStyle name="Note 15 3 3 2 5 2 2" xfId="47446"/>
    <cellStyle name="Note 15 3 3 2 5 3" xfId="35504"/>
    <cellStyle name="Note 15 3 3 2 6" xfId="13091"/>
    <cellStyle name="Note 15 3 3 2 6 2" xfId="24813"/>
    <cellStyle name="Note 15 3 3 2 6 2 2" xfId="49013"/>
    <cellStyle name="Note 15 3 3 2 6 3" xfId="37292"/>
    <cellStyle name="Note 15 3 3 2 7" xfId="14658"/>
    <cellStyle name="Note 15 3 3 2 7 2" xfId="38859"/>
    <cellStyle name="Note 15 3 3 2 8" xfId="26883"/>
    <cellStyle name="Note 15 3 3 3" xfId="2015"/>
    <cellStyle name="Note 15 3 3 3 2" xfId="4674"/>
    <cellStyle name="Note 15 3 3 3 2 2" xfId="16775"/>
    <cellStyle name="Note 15 3 3 3 2 2 2" xfId="40975"/>
    <cellStyle name="Note 15 3 3 3 2 3" xfId="28875"/>
    <cellStyle name="Note 15 3 3 3 3" xfId="4274"/>
    <cellStyle name="Note 15 3 3 3 3 2" xfId="16375"/>
    <cellStyle name="Note 15 3 3 3 3 2 2" xfId="40575"/>
    <cellStyle name="Note 15 3 3 3 3 3" xfId="28475"/>
    <cellStyle name="Note 15 3 3 3 4" xfId="8641"/>
    <cellStyle name="Note 15 3 3 3 4 2" xfId="20677"/>
    <cellStyle name="Note 15 3 3 3 4 2 2" xfId="44877"/>
    <cellStyle name="Note 15 3 3 3 4 3" xfId="32842"/>
    <cellStyle name="Note 15 3 3 3 5" xfId="10731"/>
    <cellStyle name="Note 15 3 3 3 5 2" xfId="22694"/>
    <cellStyle name="Note 15 3 3 3 5 2 2" xfId="46894"/>
    <cellStyle name="Note 15 3 3 3 5 3" xfId="34932"/>
    <cellStyle name="Note 15 3 3 3 6" xfId="12539"/>
    <cellStyle name="Note 15 3 3 3 6 2" xfId="24286"/>
    <cellStyle name="Note 15 3 3 3 6 2 2" xfId="48486"/>
    <cellStyle name="Note 15 3 3 3 6 3" xfId="36740"/>
    <cellStyle name="Note 15 3 3 3 7" xfId="14131"/>
    <cellStyle name="Note 15 3 3 3 7 2" xfId="38332"/>
    <cellStyle name="Note 15 3 3 3 8" xfId="26300"/>
    <cellStyle name="Note 15 3 3 4" xfId="3769"/>
    <cellStyle name="Note 15 3 3 4 2" xfId="15871"/>
    <cellStyle name="Note 15 3 3 4 2 2" xfId="40071"/>
    <cellStyle name="Note 15 3 3 4 3" xfId="27971"/>
    <cellStyle name="Note 15 3 3 5" xfId="5532"/>
    <cellStyle name="Note 15 3 3 5 2" xfId="17633"/>
    <cellStyle name="Note 15 3 3 5 2 2" xfId="41833"/>
    <cellStyle name="Note 15 3 3 5 3" xfId="29733"/>
    <cellStyle name="Note 15 3 3 6" xfId="7679"/>
    <cellStyle name="Note 15 3 3 6 2" xfId="19740"/>
    <cellStyle name="Note 15 3 3 6 2 2" xfId="43940"/>
    <cellStyle name="Note 15 3 3 6 3" xfId="31880"/>
    <cellStyle name="Note 15 3 3 7" xfId="9795"/>
    <cellStyle name="Note 15 3 3 7 2" xfId="21829"/>
    <cellStyle name="Note 15 3 3 7 2 2" xfId="46029"/>
    <cellStyle name="Note 15 3 3 7 3" xfId="33996"/>
    <cellStyle name="Note 15 3 3 8" xfId="11674"/>
    <cellStyle name="Note 15 3 3 8 2" xfId="23603"/>
    <cellStyle name="Note 15 3 3 8 2 2" xfId="47803"/>
    <cellStyle name="Note 15 3 3 8 3" xfId="35875"/>
    <cellStyle name="Note 15 3 3 9" xfId="13448"/>
    <cellStyle name="Note 15 3 3 9 2" xfId="37649"/>
    <cellStyle name="Note 15 3 4" xfId="3255"/>
    <cellStyle name="Note 15 3 4 2" xfId="15357"/>
    <cellStyle name="Note 15 3 4 2 2" xfId="39557"/>
    <cellStyle name="Note 15 3 4 3" xfId="27457"/>
    <cellStyle name="Note 15 3 5" xfId="6619"/>
    <cellStyle name="Note 15 3 5 2" xfId="18720"/>
    <cellStyle name="Note 15 3 5 2 2" xfId="42920"/>
    <cellStyle name="Note 15 3 5 3" xfId="30820"/>
    <cellStyle name="Note 15 3 6" xfId="7155"/>
    <cellStyle name="Note 15 3 6 2" xfId="19216"/>
    <cellStyle name="Note 15 3 6 2 2" xfId="43416"/>
    <cellStyle name="Note 15 3 6 3" xfId="31356"/>
    <cellStyle name="Note 15 3 7" xfId="6861"/>
    <cellStyle name="Note 15 3 7 2" xfId="18962"/>
    <cellStyle name="Note 15 3 7 2 2" xfId="43162"/>
    <cellStyle name="Note 15 3 7 3" xfId="31062"/>
    <cellStyle name="Note 15 3 8" xfId="6959"/>
    <cellStyle name="Note 15 3 8 2" xfId="19043"/>
    <cellStyle name="Note 15 3 8 2 2" xfId="43243"/>
    <cellStyle name="Note 15 3 8 3" xfId="31160"/>
    <cellStyle name="Note 15 3 9" xfId="6893"/>
    <cellStyle name="Note 15 3 9 2" xfId="31094"/>
    <cellStyle name="Note 15 4" xfId="544"/>
    <cellStyle name="Note 15 4 10" xfId="10217"/>
    <cellStyle name="Note 15 4 10 2" xfId="22223"/>
    <cellStyle name="Note 15 4 10 2 2" xfId="46423"/>
    <cellStyle name="Note 15 4 10 3" xfId="34418"/>
    <cellStyle name="Note 15 4 11" xfId="12068"/>
    <cellStyle name="Note 15 4 11 2" xfId="36269"/>
    <cellStyle name="Note 15 4 12" xfId="25062"/>
    <cellStyle name="Note 15 4 2" xfId="761"/>
    <cellStyle name="Note 15 4 2 10" xfId="25279"/>
    <cellStyle name="Note 15 4 2 2" xfId="2331"/>
    <cellStyle name="Note 15 4 2 2 2" xfId="4982"/>
    <cellStyle name="Note 15 4 2 2 2 2" xfId="17083"/>
    <cellStyle name="Note 15 4 2 2 2 2 2" xfId="41283"/>
    <cellStyle name="Note 15 4 2 2 2 3" xfId="29183"/>
    <cellStyle name="Note 15 4 2 2 3" xfId="6344"/>
    <cellStyle name="Note 15 4 2 2 3 2" xfId="18445"/>
    <cellStyle name="Note 15 4 2 2 3 2 2" xfId="42645"/>
    <cellStyle name="Note 15 4 2 2 3 3" xfId="30545"/>
    <cellStyle name="Note 15 4 2 2 4" xfId="8957"/>
    <cellStyle name="Note 15 4 2 2 4 2" xfId="20991"/>
    <cellStyle name="Note 15 4 2 2 4 2 2" xfId="45191"/>
    <cellStyle name="Note 15 4 2 2 4 3" xfId="33158"/>
    <cellStyle name="Note 15 4 2 2 5" xfId="11033"/>
    <cellStyle name="Note 15 4 2 2 5 2" xfId="22976"/>
    <cellStyle name="Note 15 4 2 2 5 2 2" xfId="47176"/>
    <cellStyle name="Note 15 4 2 2 5 3" xfId="35234"/>
    <cellStyle name="Note 15 4 2 2 6" xfId="12821"/>
    <cellStyle name="Note 15 4 2 2 6 2" xfId="24543"/>
    <cellStyle name="Note 15 4 2 2 6 2 2" xfId="48743"/>
    <cellStyle name="Note 15 4 2 2 6 3" xfId="37022"/>
    <cellStyle name="Note 15 4 2 2 7" xfId="14388"/>
    <cellStyle name="Note 15 4 2 2 7 2" xfId="38589"/>
    <cellStyle name="Note 15 4 2 2 8" xfId="26613"/>
    <cellStyle name="Note 15 4 2 3" xfId="1745"/>
    <cellStyle name="Note 15 4 2 3 2" xfId="4407"/>
    <cellStyle name="Note 15 4 2 3 2 2" xfId="16508"/>
    <cellStyle name="Note 15 4 2 3 2 2 2" xfId="40708"/>
    <cellStyle name="Note 15 4 2 3 2 3" xfId="28608"/>
    <cellStyle name="Note 15 4 2 3 3" xfId="6018"/>
    <cellStyle name="Note 15 4 2 3 3 2" xfId="18119"/>
    <cellStyle name="Note 15 4 2 3 3 2 2" xfId="42319"/>
    <cellStyle name="Note 15 4 2 3 3 3" xfId="30219"/>
    <cellStyle name="Note 15 4 2 3 4" xfId="8371"/>
    <cellStyle name="Note 15 4 2 3 4 2" xfId="20407"/>
    <cellStyle name="Note 15 4 2 3 4 2 2" xfId="44607"/>
    <cellStyle name="Note 15 4 2 3 4 3" xfId="32572"/>
    <cellStyle name="Note 15 4 2 3 5" xfId="10461"/>
    <cellStyle name="Note 15 4 2 3 5 2" xfId="22424"/>
    <cellStyle name="Note 15 4 2 3 5 2 2" xfId="46624"/>
    <cellStyle name="Note 15 4 2 3 5 3" xfId="34662"/>
    <cellStyle name="Note 15 4 2 3 6" xfId="12269"/>
    <cellStyle name="Note 15 4 2 3 6 2" xfId="24016"/>
    <cellStyle name="Note 15 4 2 3 6 2 2" xfId="48216"/>
    <cellStyle name="Note 15 4 2 3 6 3" xfId="36470"/>
    <cellStyle name="Note 15 4 2 3 7" xfId="13861"/>
    <cellStyle name="Note 15 4 2 3 7 2" xfId="38062"/>
    <cellStyle name="Note 15 4 2 3 8" xfId="26030"/>
    <cellStyle name="Note 15 4 2 4" xfId="3493"/>
    <cellStyle name="Note 15 4 2 4 2" xfId="15595"/>
    <cellStyle name="Note 15 4 2 4 2 2" xfId="39795"/>
    <cellStyle name="Note 15 4 2 4 3" xfId="27695"/>
    <cellStyle name="Note 15 4 2 5" xfId="4148"/>
    <cellStyle name="Note 15 4 2 5 2" xfId="16250"/>
    <cellStyle name="Note 15 4 2 5 2 2" xfId="40450"/>
    <cellStyle name="Note 15 4 2 5 3" xfId="28350"/>
    <cellStyle name="Note 15 4 2 6" xfId="7397"/>
    <cellStyle name="Note 15 4 2 6 2" xfId="19458"/>
    <cellStyle name="Note 15 4 2 6 2 2" xfId="43658"/>
    <cellStyle name="Note 15 4 2 6 3" xfId="31598"/>
    <cellStyle name="Note 15 4 2 7" xfId="9513"/>
    <cellStyle name="Note 15 4 2 7 2" xfId="21547"/>
    <cellStyle name="Note 15 4 2 7 2 2" xfId="45747"/>
    <cellStyle name="Note 15 4 2 7 3" xfId="33714"/>
    <cellStyle name="Note 15 4 2 8" xfId="8101"/>
    <cellStyle name="Note 15 4 2 8 2" xfId="20150"/>
    <cellStyle name="Note 15 4 2 8 2 2" xfId="44350"/>
    <cellStyle name="Note 15 4 2 8 3" xfId="32302"/>
    <cellStyle name="Note 15 4 2 9" xfId="10209"/>
    <cellStyle name="Note 15 4 2 9 2" xfId="34410"/>
    <cellStyle name="Note 15 4 3" xfId="845"/>
    <cellStyle name="Note 15 4 3 10" xfId="25363"/>
    <cellStyle name="Note 15 4 3 2" xfId="2415"/>
    <cellStyle name="Note 15 4 3 2 2" xfId="5065"/>
    <cellStyle name="Note 15 4 3 2 2 2" xfId="17166"/>
    <cellStyle name="Note 15 4 3 2 2 2 2" xfId="41366"/>
    <cellStyle name="Note 15 4 3 2 2 3" xfId="29266"/>
    <cellStyle name="Note 15 4 3 2 3" xfId="5468"/>
    <cellStyle name="Note 15 4 3 2 3 2" xfId="17569"/>
    <cellStyle name="Note 15 4 3 2 3 2 2" xfId="41769"/>
    <cellStyle name="Note 15 4 3 2 3 3" xfId="29669"/>
    <cellStyle name="Note 15 4 3 2 4" xfId="9041"/>
    <cellStyle name="Note 15 4 3 2 4 2" xfId="21075"/>
    <cellStyle name="Note 15 4 3 2 4 2 2" xfId="45275"/>
    <cellStyle name="Note 15 4 3 2 4 3" xfId="33242"/>
    <cellStyle name="Note 15 4 3 2 5" xfId="11117"/>
    <cellStyle name="Note 15 4 3 2 5 2" xfId="23060"/>
    <cellStyle name="Note 15 4 3 2 5 2 2" xfId="47260"/>
    <cellStyle name="Note 15 4 3 2 5 3" xfId="35318"/>
    <cellStyle name="Note 15 4 3 2 6" xfId="12905"/>
    <cellStyle name="Note 15 4 3 2 6 2" xfId="24627"/>
    <cellStyle name="Note 15 4 3 2 6 2 2" xfId="48827"/>
    <cellStyle name="Note 15 4 3 2 6 3" xfId="37106"/>
    <cellStyle name="Note 15 4 3 2 7" xfId="14472"/>
    <cellStyle name="Note 15 4 3 2 7 2" xfId="38673"/>
    <cellStyle name="Note 15 4 3 2 8" xfId="26697"/>
    <cellStyle name="Note 15 4 3 3" xfId="1829"/>
    <cellStyle name="Note 15 4 3 3 2" xfId="4490"/>
    <cellStyle name="Note 15 4 3 3 2 2" xfId="16591"/>
    <cellStyle name="Note 15 4 3 3 2 2 2" xfId="40791"/>
    <cellStyle name="Note 15 4 3 3 2 3" xfId="28691"/>
    <cellStyle name="Note 15 4 3 3 3" xfId="6783"/>
    <cellStyle name="Note 15 4 3 3 3 2" xfId="18884"/>
    <cellStyle name="Note 15 4 3 3 3 2 2" xfId="43084"/>
    <cellStyle name="Note 15 4 3 3 3 3" xfId="30984"/>
    <cellStyle name="Note 15 4 3 3 4" xfId="8455"/>
    <cellStyle name="Note 15 4 3 3 4 2" xfId="20491"/>
    <cellStyle name="Note 15 4 3 3 4 2 2" xfId="44691"/>
    <cellStyle name="Note 15 4 3 3 4 3" xfId="32656"/>
    <cellStyle name="Note 15 4 3 3 5" xfId="10545"/>
    <cellStyle name="Note 15 4 3 3 5 2" xfId="22508"/>
    <cellStyle name="Note 15 4 3 3 5 2 2" xfId="46708"/>
    <cellStyle name="Note 15 4 3 3 5 3" xfId="34746"/>
    <cellStyle name="Note 15 4 3 3 6" xfId="12353"/>
    <cellStyle name="Note 15 4 3 3 6 2" xfId="24100"/>
    <cellStyle name="Note 15 4 3 3 6 2 2" xfId="48300"/>
    <cellStyle name="Note 15 4 3 3 6 3" xfId="36554"/>
    <cellStyle name="Note 15 4 3 3 7" xfId="13945"/>
    <cellStyle name="Note 15 4 3 3 7 2" xfId="38146"/>
    <cellStyle name="Note 15 4 3 3 8" xfId="26114"/>
    <cellStyle name="Note 15 4 3 4" xfId="3576"/>
    <cellStyle name="Note 15 4 3 4 2" xfId="15678"/>
    <cellStyle name="Note 15 4 3 4 2 2" xfId="39878"/>
    <cellStyle name="Note 15 4 3 4 3" xfId="27778"/>
    <cellStyle name="Note 15 4 3 5" xfId="6500"/>
    <cellStyle name="Note 15 4 3 5 2" xfId="18601"/>
    <cellStyle name="Note 15 4 3 5 2 2" xfId="42801"/>
    <cellStyle name="Note 15 4 3 5 3" xfId="30701"/>
    <cellStyle name="Note 15 4 3 6" xfId="7481"/>
    <cellStyle name="Note 15 4 3 6 2" xfId="19542"/>
    <cellStyle name="Note 15 4 3 6 2 2" xfId="43742"/>
    <cellStyle name="Note 15 4 3 6 3" xfId="31682"/>
    <cellStyle name="Note 15 4 3 7" xfId="9597"/>
    <cellStyle name="Note 15 4 3 7 2" xfId="21631"/>
    <cellStyle name="Note 15 4 3 7 2 2" xfId="45831"/>
    <cellStyle name="Note 15 4 3 7 3" xfId="33798"/>
    <cellStyle name="Note 15 4 3 8" xfId="11476"/>
    <cellStyle name="Note 15 4 3 8 2" xfId="23405"/>
    <cellStyle name="Note 15 4 3 8 2 2" xfId="47605"/>
    <cellStyle name="Note 15 4 3 8 3" xfId="35677"/>
    <cellStyle name="Note 15 4 3 9" xfId="13250"/>
    <cellStyle name="Note 15 4 3 9 2" xfId="37451"/>
    <cellStyle name="Note 15 4 4" xfId="1068"/>
    <cellStyle name="Note 15 4 4 10" xfId="25586"/>
    <cellStyle name="Note 15 4 4 2" xfId="2626"/>
    <cellStyle name="Note 15 4 4 2 2" xfId="5272"/>
    <cellStyle name="Note 15 4 4 2 2 2" xfId="17373"/>
    <cellStyle name="Note 15 4 4 2 2 2 2" xfId="41573"/>
    <cellStyle name="Note 15 4 4 2 2 3" xfId="29473"/>
    <cellStyle name="Note 15 4 4 2 3" xfId="5831"/>
    <cellStyle name="Note 15 4 4 2 3 2" xfId="17932"/>
    <cellStyle name="Note 15 4 4 2 3 2 2" xfId="42132"/>
    <cellStyle name="Note 15 4 4 2 3 3" xfId="30032"/>
    <cellStyle name="Note 15 4 4 2 4" xfId="9252"/>
    <cellStyle name="Note 15 4 4 2 4 2" xfId="21286"/>
    <cellStyle name="Note 15 4 4 2 4 2 2" xfId="45486"/>
    <cellStyle name="Note 15 4 4 2 4 3" xfId="33453"/>
    <cellStyle name="Note 15 4 4 2 5" xfId="11328"/>
    <cellStyle name="Note 15 4 4 2 5 2" xfId="23271"/>
    <cellStyle name="Note 15 4 4 2 5 2 2" xfId="47471"/>
    <cellStyle name="Note 15 4 4 2 5 3" xfId="35529"/>
    <cellStyle name="Note 15 4 4 2 6" xfId="13116"/>
    <cellStyle name="Note 15 4 4 2 6 2" xfId="24838"/>
    <cellStyle name="Note 15 4 4 2 6 2 2" xfId="49038"/>
    <cellStyle name="Note 15 4 4 2 6 3" xfId="37317"/>
    <cellStyle name="Note 15 4 4 2 7" xfId="14683"/>
    <cellStyle name="Note 15 4 4 2 7 2" xfId="38884"/>
    <cellStyle name="Note 15 4 4 2 8" xfId="26908"/>
    <cellStyle name="Note 15 4 4 3" xfId="2040"/>
    <cellStyle name="Note 15 4 4 3 2" xfId="4698"/>
    <cellStyle name="Note 15 4 4 3 2 2" xfId="16799"/>
    <cellStyle name="Note 15 4 4 3 2 2 2" xfId="40999"/>
    <cellStyle name="Note 15 4 4 3 2 3" xfId="28899"/>
    <cellStyle name="Note 15 4 4 3 3" xfId="5850"/>
    <cellStyle name="Note 15 4 4 3 3 2" xfId="17951"/>
    <cellStyle name="Note 15 4 4 3 3 2 2" xfId="42151"/>
    <cellStyle name="Note 15 4 4 3 3 3" xfId="30051"/>
    <cellStyle name="Note 15 4 4 3 4" xfId="8666"/>
    <cellStyle name="Note 15 4 4 3 4 2" xfId="20702"/>
    <cellStyle name="Note 15 4 4 3 4 2 2" xfId="44902"/>
    <cellStyle name="Note 15 4 4 3 4 3" xfId="32867"/>
    <cellStyle name="Note 15 4 4 3 5" xfId="10756"/>
    <cellStyle name="Note 15 4 4 3 5 2" xfId="22719"/>
    <cellStyle name="Note 15 4 4 3 5 2 2" xfId="46919"/>
    <cellStyle name="Note 15 4 4 3 5 3" xfId="34957"/>
    <cellStyle name="Note 15 4 4 3 6" xfId="12564"/>
    <cellStyle name="Note 15 4 4 3 6 2" xfId="24311"/>
    <cellStyle name="Note 15 4 4 3 6 2 2" xfId="48511"/>
    <cellStyle name="Note 15 4 4 3 6 3" xfId="36765"/>
    <cellStyle name="Note 15 4 4 3 7" xfId="14156"/>
    <cellStyle name="Note 15 4 4 3 7 2" xfId="38357"/>
    <cellStyle name="Note 15 4 4 3 8" xfId="26325"/>
    <cellStyle name="Note 15 4 4 4" xfId="3793"/>
    <cellStyle name="Note 15 4 4 4 2" xfId="15895"/>
    <cellStyle name="Note 15 4 4 4 2 2" xfId="40095"/>
    <cellStyle name="Note 15 4 4 4 3" xfId="27995"/>
    <cellStyle name="Note 15 4 4 5" xfId="5458"/>
    <cellStyle name="Note 15 4 4 5 2" xfId="17559"/>
    <cellStyle name="Note 15 4 4 5 2 2" xfId="41759"/>
    <cellStyle name="Note 15 4 4 5 3" xfId="29659"/>
    <cellStyle name="Note 15 4 4 6" xfId="7704"/>
    <cellStyle name="Note 15 4 4 6 2" xfId="19765"/>
    <cellStyle name="Note 15 4 4 6 2 2" xfId="43965"/>
    <cellStyle name="Note 15 4 4 6 3" xfId="31905"/>
    <cellStyle name="Note 15 4 4 7" xfId="9820"/>
    <cellStyle name="Note 15 4 4 7 2" xfId="21854"/>
    <cellStyle name="Note 15 4 4 7 2 2" xfId="46054"/>
    <cellStyle name="Note 15 4 4 7 3" xfId="34021"/>
    <cellStyle name="Note 15 4 4 8" xfId="11699"/>
    <cellStyle name="Note 15 4 4 8 2" xfId="23628"/>
    <cellStyle name="Note 15 4 4 8 2 2" xfId="47828"/>
    <cellStyle name="Note 15 4 4 8 3" xfId="35900"/>
    <cellStyle name="Note 15 4 4 9" xfId="13473"/>
    <cellStyle name="Note 15 4 4 9 2" xfId="37674"/>
    <cellStyle name="Note 15 4 5" xfId="1202"/>
    <cellStyle name="Note 15 4 5 2" xfId="3927"/>
    <cellStyle name="Note 15 4 5 2 2" xfId="16029"/>
    <cellStyle name="Note 15 4 5 2 2 2" xfId="40229"/>
    <cellStyle name="Note 15 4 5 2 3" xfId="28129"/>
    <cellStyle name="Note 15 4 5 3" xfId="5640"/>
    <cellStyle name="Note 15 4 5 3 2" xfId="17741"/>
    <cellStyle name="Note 15 4 5 3 2 2" xfId="41941"/>
    <cellStyle name="Note 15 4 5 3 3" xfId="29841"/>
    <cellStyle name="Note 15 4 5 4" xfId="7838"/>
    <cellStyle name="Note 15 4 5 4 2" xfId="19899"/>
    <cellStyle name="Note 15 4 5 4 2 2" xfId="44099"/>
    <cellStyle name="Note 15 4 5 4 3" xfId="32039"/>
    <cellStyle name="Note 15 4 5 5" xfId="9954"/>
    <cellStyle name="Note 15 4 5 5 2" xfId="21988"/>
    <cellStyle name="Note 15 4 5 5 2 2" xfId="46188"/>
    <cellStyle name="Note 15 4 5 5 3" xfId="34155"/>
    <cellStyle name="Note 15 4 5 6" xfId="11833"/>
    <cellStyle name="Note 15 4 5 6 2" xfId="23762"/>
    <cellStyle name="Note 15 4 5 6 2 2" xfId="47962"/>
    <cellStyle name="Note 15 4 5 6 3" xfId="36034"/>
    <cellStyle name="Note 15 4 5 7" xfId="13607"/>
    <cellStyle name="Note 15 4 5 7 2" xfId="37808"/>
    <cellStyle name="Note 15 4 5 8" xfId="25720"/>
    <cellStyle name="Note 15 4 6" xfId="3280"/>
    <cellStyle name="Note 15 4 6 2" xfId="15382"/>
    <cellStyle name="Note 15 4 6 2 2" xfId="39582"/>
    <cellStyle name="Note 15 4 6 3" xfId="27482"/>
    <cellStyle name="Note 15 4 7" xfId="6741"/>
    <cellStyle name="Note 15 4 7 2" xfId="18842"/>
    <cellStyle name="Note 15 4 7 2 2" xfId="43042"/>
    <cellStyle name="Note 15 4 7 3" xfId="30942"/>
    <cellStyle name="Note 15 4 8" xfId="7180"/>
    <cellStyle name="Note 15 4 8 2" xfId="19241"/>
    <cellStyle name="Note 15 4 8 2 2" xfId="43441"/>
    <cellStyle name="Note 15 4 8 3" xfId="31381"/>
    <cellStyle name="Note 15 4 9" xfId="8066"/>
    <cellStyle name="Note 15 4 9 2" xfId="20116"/>
    <cellStyle name="Note 15 4 9 2 2" xfId="44316"/>
    <cellStyle name="Note 15 4 9 3" xfId="32267"/>
    <cellStyle name="Note 15 5" xfId="685"/>
    <cellStyle name="Note 15 5 10" xfId="25203"/>
    <cellStyle name="Note 15 5 2" xfId="2255"/>
    <cellStyle name="Note 15 5 2 2" xfId="4907"/>
    <cellStyle name="Note 15 5 2 2 2" xfId="17008"/>
    <cellStyle name="Note 15 5 2 2 2 2" xfId="41208"/>
    <cellStyle name="Note 15 5 2 2 3" xfId="29108"/>
    <cellStyle name="Note 15 5 2 3" xfId="5847"/>
    <cellStyle name="Note 15 5 2 3 2" xfId="17948"/>
    <cellStyle name="Note 15 5 2 3 2 2" xfId="42148"/>
    <cellStyle name="Note 15 5 2 3 3" xfId="30048"/>
    <cellStyle name="Note 15 5 2 4" xfId="8881"/>
    <cellStyle name="Note 15 5 2 4 2" xfId="20915"/>
    <cellStyle name="Note 15 5 2 4 2 2" xfId="45115"/>
    <cellStyle name="Note 15 5 2 4 3" xfId="33082"/>
    <cellStyle name="Note 15 5 2 5" xfId="10957"/>
    <cellStyle name="Note 15 5 2 5 2" xfId="22900"/>
    <cellStyle name="Note 15 5 2 5 2 2" xfId="47100"/>
    <cellStyle name="Note 15 5 2 5 3" xfId="35158"/>
    <cellStyle name="Note 15 5 2 6" xfId="12745"/>
    <cellStyle name="Note 15 5 2 6 2" xfId="24467"/>
    <cellStyle name="Note 15 5 2 6 2 2" xfId="48667"/>
    <cellStyle name="Note 15 5 2 6 3" xfId="36946"/>
    <cellStyle name="Note 15 5 2 7" xfId="14312"/>
    <cellStyle name="Note 15 5 2 7 2" xfId="38513"/>
    <cellStyle name="Note 15 5 2 8" xfId="26537"/>
    <cellStyle name="Note 15 5 3" xfId="1669"/>
    <cellStyle name="Note 15 5 3 2" xfId="4331"/>
    <cellStyle name="Note 15 5 3 2 2" xfId="16432"/>
    <cellStyle name="Note 15 5 3 2 2 2" xfId="40632"/>
    <cellStyle name="Note 15 5 3 2 3" xfId="28532"/>
    <cellStyle name="Note 15 5 3 3" xfId="6063"/>
    <cellStyle name="Note 15 5 3 3 2" xfId="18164"/>
    <cellStyle name="Note 15 5 3 3 2 2" xfId="42364"/>
    <cellStyle name="Note 15 5 3 3 3" xfId="30264"/>
    <cellStyle name="Note 15 5 3 4" xfId="8295"/>
    <cellStyle name="Note 15 5 3 4 2" xfId="20331"/>
    <cellStyle name="Note 15 5 3 4 2 2" xfId="44531"/>
    <cellStyle name="Note 15 5 3 4 3" xfId="32496"/>
    <cellStyle name="Note 15 5 3 5" xfId="10385"/>
    <cellStyle name="Note 15 5 3 5 2" xfId="22348"/>
    <cellStyle name="Note 15 5 3 5 2 2" xfId="46548"/>
    <cellStyle name="Note 15 5 3 5 3" xfId="34586"/>
    <cellStyle name="Note 15 5 3 6" xfId="12193"/>
    <cellStyle name="Note 15 5 3 6 2" xfId="23940"/>
    <cellStyle name="Note 15 5 3 6 2 2" xfId="48140"/>
    <cellStyle name="Note 15 5 3 6 3" xfId="36394"/>
    <cellStyle name="Note 15 5 3 7" xfId="13785"/>
    <cellStyle name="Note 15 5 3 7 2" xfId="37986"/>
    <cellStyle name="Note 15 5 3 8" xfId="25954"/>
    <cellStyle name="Note 15 5 4" xfId="3418"/>
    <cellStyle name="Note 15 5 4 2" xfId="15520"/>
    <cellStyle name="Note 15 5 4 2 2" xfId="39720"/>
    <cellStyle name="Note 15 5 4 3" xfId="27620"/>
    <cellStyle name="Note 15 5 5" xfId="3051"/>
    <cellStyle name="Note 15 5 5 2" xfId="15153"/>
    <cellStyle name="Note 15 5 5 2 2" xfId="39353"/>
    <cellStyle name="Note 15 5 5 3" xfId="27253"/>
    <cellStyle name="Note 15 5 6" xfId="7321"/>
    <cellStyle name="Note 15 5 6 2" xfId="19382"/>
    <cellStyle name="Note 15 5 6 2 2" xfId="43582"/>
    <cellStyle name="Note 15 5 6 3" xfId="31522"/>
    <cellStyle name="Note 15 5 7" xfId="9437"/>
    <cellStyle name="Note 15 5 7 2" xfId="21471"/>
    <cellStyle name="Note 15 5 7 2 2" xfId="45671"/>
    <cellStyle name="Note 15 5 7 3" xfId="33638"/>
    <cellStyle name="Note 15 5 8" xfId="8178"/>
    <cellStyle name="Note 15 5 8 2" xfId="20215"/>
    <cellStyle name="Note 15 5 8 2 2" xfId="44415"/>
    <cellStyle name="Note 15 5 8 3" xfId="32379"/>
    <cellStyle name="Note 15 5 9" xfId="10275"/>
    <cellStyle name="Note 15 5 9 2" xfId="34476"/>
    <cellStyle name="Note 15 6" xfId="969"/>
    <cellStyle name="Note 15 6 10" xfId="25487"/>
    <cellStyle name="Note 15 6 2" xfId="2527"/>
    <cellStyle name="Note 15 6 2 2" xfId="5176"/>
    <cellStyle name="Note 15 6 2 2 2" xfId="17277"/>
    <cellStyle name="Note 15 6 2 2 2 2" xfId="41477"/>
    <cellStyle name="Note 15 6 2 2 3" xfId="29377"/>
    <cellStyle name="Note 15 6 2 3" xfId="3160"/>
    <cellStyle name="Note 15 6 2 3 2" xfId="15262"/>
    <cellStyle name="Note 15 6 2 3 2 2" xfId="39462"/>
    <cellStyle name="Note 15 6 2 3 3" xfId="27362"/>
    <cellStyle name="Note 15 6 2 4" xfId="9153"/>
    <cellStyle name="Note 15 6 2 4 2" xfId="21187"/>
    <cellStyle name="Note 15 6 2 4 2 2" xfId="45387"/>
    <cellStyle name="Note 15 6 2 4 3" xfId="33354"/>
    <cellStyle name="Note 15 6 2 5" xfId="11229"/>
    <cellStyle name="Note 15 6 2 5 2" xfId="23172"/>
    <cellStyle name="Note 15 6 2 5 2 2" xfId="47372"/>
    <cellStyle name="Note 15 6 2 5 3" xfId="35430"/>
    <cellStyle name="Note 15 6 2 6" xfId="13017"/>
    <cellStyle name="Note 15 6 2 6 2" xfId="24739"/>
    <cellStyle name="Note 15 6 2 6 2 2" xfId="48939"/>
    <cellStyle name="Note 15 6 2 6 3" xfId="37218"/>
    <cellStyle name="Note 15 6 2 7" xfId="14584"/>
    <cellStyle name="Note 15 6 2 7 2" xfId="38785"/>
    <cellStyle name="Note 15 6 2 8" xfId="26809"/>
    <cellStyle name="Note 15 6 3" xfId="1941"/>
    <cellStyle name="Note 15 6 3 2" xfId="4600"/>
    <cellStyle name="Note 15 6 3 2 2" xfId="16701"/>
    <cellStyle name="Note 15 6 3 2 2 2" xfId="40901"/>
    <cellStyle name="Note 15 6 3 2 3" xfId="28801"/>
    <cellStyle name="Note 15 6 3 3" xfId="3822"/>
    <cellStyle name="Note 15 6 3 3 2" xfId="15924"/>
    <cellStyle name="Note 15 6 3 3 2 2" xfId="40124"/>
    <cellStyle name="Note 15 6 3 3 3" xfId="28024"/>
    <cellStyle name="Note 15 6 3 4" xfId="8567"/>
    <cellStyle name="Note 15 6 3 4 2" xfId="20603"/>
    <cellStyle name="Note 15 6 3 4 2 2" xfId="44803"/>
    <cellStyle name="Note 15 6 3 4 3" xfId="32768"/>
    <cellStyle name="Note 15 6 3 5" xfId="10657"/>
    <cellStyle name="Note 15 6 3 5 2" xfId="22620"/>
    <cellStyle name="Note 15 6 3 5 2 2" xfId="46820"/>
    <cellStyle name="Note 15 6 3 5 3" xfId="34858"/>
    <cellStyle name="Note 15 6 3 6" xfId="12465"/>
    <cellStyle name="Note 15 6 3 6 2" xfId="24212"/>
    <cellStyle name="Note 15 6 3 6 2 2" xfId="48412"/>
    <cellStyle name="Note 15 6 3 6 3" xfId="36666"/>
    <cellStyle name="Note 15 6 3 7" xfId="14057"/>
    <cellStyle name="Note 15 6 3 7 2" xfId="38258"/>
    <cellStyle name="Note 15 6 3 8" xfId="26226"/>
    <cellStyle name="Note 15 6 4" xfId="3696"/>
    <cellStyle name="Note 15 6 4 2" xfId="15798"/>
    <cellStyle name="Note 15 6 4 2 2" xfId="39998"/>
    <cellStyle name="Note 15 6 4 3" xfId="27898"/>
    <cellStyle name="Note 15 6 5" xfId="3071"/>
    <cellStyle name="Note 15 6 5 2" xfId="15173"/>
    <cellStyle name="Note 15 6 5 2 2" xfId="39373"/>
    <cellStyle name="Note 15 6 5 3" xfId="27273"/>
    <cellStyle name="Note 15 6 6" xfId="7605"/>
    <cellStyle name="Note 15 6 6 2" xfId="19666"/>
    <cellStyle name="Note 15 6 6 2 2" xfId="43866"/>
    <cellStyle name="Note 15 6 6 3" xfId="31806"/>
    <cellStyle name="Note 15 6 7" xfId="9721"/>
    <cellStyle name="Note 15 6 7 2" xfId="21755"/>
    <cellStyle name="Note 15 6 7 2 2" xfId="45955"/>
    <cellStyle name="Note 15 6 7 3" xfId="33922"/>
    <cellStyle name="Note 15 6 8" xfId="11600"/>
    <cellStyle name="Note 15 6 8 2" xfId="23529"/>
    <cellStyle name="Note 15 6 8 2 2" xfId="47729"/>
    <cellStyle name="Note 15 6 8 3" xfId="35801"/>
    <cellStyle name="Note 15 6 9" xfId="13374"/>
    <cellStyle name="Note 15 6 9 2" xfId="37575"/>
    <cellStyle name="Note 15 7" xfId="3139"/>
    <cellStyle name="Note 15 7 2" xfId="15241"/>
    <cellStyle name="Note 15 7 2 2" xfId="39441"/>
    <cellStyle name="Note 15 7 3" xfId="27341"/>
    <cellStyle name="Note 15 8" xfId="4010"/>
    <cellStyle name="Note 15 8 2" xfId="16112"/>
    <cellStyle name="Note 15 8 2 2" xfId="40312"/>
    <cellStyle name="Note 15 8 3" xfId="28212"/>
    <cellStyle name="Note 15 9" xfId="7023"/>
    <cellStyle name="Note 15 9 2" xfId="19104"/>
    <cellStyle name="Note 15 9 2 2" xfId="43304"/>
    <cellStyle name="Note 15 9 3" xfId="31224"/>
    <cellStyle name="Note 16" xfId="1340"/>
    <cellStyle name="Note 16 2" xfId="4049"/>
    <cellStyle name="Note 16 2 2" xfId="16151"/>
    <cellStyle name="Note 16 2 2 2" xfId="40351"/>
    <cellStyle name="Note 16 2 3" xfId="28251"/>
    <cellStyle name="Note 16 3" xfId="6003"/>
    <cellStyle name="Note 16 3 2" xfId="18104"/>
    <cellStyle name="Note 16 3 2 2" xfId="42304"/>
    <cellStyle name="Note 16 3 3" xfId="30204"/>
    <cellStyle name="Note 16 4" xfId="7976"/>
    <cellStyle name="Note 16 4 2" xfId="20037"/>
    <cellStyle name="Note 16 4 2 2" xfId="44237"/>
    <cellStyle name="Note 16 4 3" xfId="32177"/>
    <cellStyle name="Note 16 5" xfId="10092"/>
    <cellStyle name="Note 16 5 2" xfId="22126"/>
    <cellStyle name="Note 16 5 2 2" xfId="46326"/>
    <cellStyle name="Note 16 5 3" xfId="34293"/>
    <cellStyle name="Note 16 6" xfId="11971"/>
    <cellStyle name="Note 16 6 2" xfId="23844"/>
    <cellStyle name="Note 16 6 2 2" xfId="48044"/>
    <cellStyle name="Note 16 6 3" xfId="36172"/>
    <cellStyle name="Note 16 7" xfId="13689"/>
    <cellStyle name="Note 16 7 2" xfId="37890"/>
    <cellStyle name="Note 16 8" xfId="25802"/>
    <cellStyle name="Note 17" xfId="1468"/>
    <cellStyle name="Note 17 2" xfId="4149"/>
    <cellStyle name="Note 17 2 2" xfId="16251"/>
    <cellStyle name="Note 17 2 2 2" xfId="40451"/>
    <cellStyle name="Note 17 2 3" xfId="28351"/>
    <cellStyle name="Note 17 3" xfId="4017"/>
    <cellStyle name="Note 17 3 2" xfId="16119"/>
    <cellStyle name="Note 17 3 2 2" xfId="40319"/>
    <cellStyle name="Note 17 3 3" xfId="28219"/>
    <cellStyle name="Note 17 4" xfId="8099"/>
    <cellStyle name="Note 17 4 2" xfId="20148"/>
    <cellStyle name="Note 17 4 2 2" xfId="44348"/>
    <cellStyle name="Note 17 4 3" xfId="32300"/>
    <cellStyle name="Note 17 5" xfId="10207"/>
    <cellStyle name="Note 17 5 2" xfId="22217"/>
    <cellStyle name="Note 17 5 2 2" xfId="46417"/>
    <cellStyle name="Note 17 5 3" xfId="34408"/>
    <cellStyle name="Note 17 6" xfId="12062"/>
    <cellStyle name="Note 17 6 2" xfId="23860"/>
    <cellStyle name="Note 17 6 2 2" xfId="48060"/>
    <cellStyle name="Note 17 6 3" xfId="36263"/>
    <cellStyle name="Note 17 7" xfId="13705"/>
    <cellStyle name="Note 17 7 2" xfId="37906"/>
    <cellStyle name="Note 17 8" xfId="25826"/>
    <cellStyle name="Note 18" xfId="2811"/>
    <cellStyle name="Note 18 2" xfId="14964"/>
    <cellStyle name="Note 18 2 2" xfId="39164"/>
    <cellStyle name="Note 18 3" xfId="27064"/>
    <cellStyle name="Note 2" xfId="156"/>
    <cellStyle name="Note 2 10" xfId="2828"/>
    <cellStyle name="Note 2 10 2" xfId="14981"/>
    <cellStyle name="Note 2 10 2 2" xfId="39181"/>
    <cellStyle name="Note 2 10 3" xfId="27081"/>
    <cellStyle name="Note 2 11" xfId="2851"/>
    <cellStyle name="Note 2 11 2" xfId="14996"/>
    <cellStyle name="Note 2 11 2 2" xfId="39196"/>
    <cellStyle name="Note 2 11 3" xfId="27096"/>
    <cellStyle name="Note 2 12" xfId="2911"/>
    <cellStyle name="Note 2 12 2" xfId="15016"/>
    <cellStyle name="Note 2 12 2 2" xfId="39216"/>
    <cellStyle name="Note 2 12 3" xfId="27116"/>
    <cellStyle name="Note 2 13" xfId="3085"/>
    <cellStyle name="Note 2 13 2" xfId="15187"/>
    <cellStyle name="Note 2 13 2 2" xfId="39387"/>
    <cellStyle name="Note 2 13 3" xfId="27287"/>
    <cellStyle name="Note 2 14" xfId="5768"/>
    <cellStyle name="Note 2 14 2" xfId="17869"/>
    <cellStyle name="Note 2 14 2 2" xfId="42069"/>
    <cellStyle name="Note 2 14 3" xfId="29969"/>
    <cellStyle name="Note 2 15" xfId="6963"/>
    <cellStyle name="Note 2 15 2" xfId="19047"/>
    <cellStyle name="Note 2 15 2 2" xfId="43247"/>
    <cellStyle name="Note 2 15 3" xfId="31164"/>
    <cellStyle name="Note 2 16" xfId="8136"/>
    <cellStyle name="Note 2 16 2" xfId="20179"/>
    <cellStyle name="Note 2 16 2 2" xfId="44379"/>
    <cellStyle name="Note 2 16 3" xfId="32337"/>
    <cellStyle name="Note 2 17" xfId="11447"/>
    <cellStyle name="Note 2 17 2" xfId="23379"/>
    <cellStyle name="Note 2 17 2 2" xfId="47579"/>
    <cellStyle name="Note 2 17 3" xfId="35648"/>
    <cellStyle name="Note 2 18" xfId="13224"/>
    <cellStyle name="Note 2 18 2" xfId="37425"/>
    <cellStyle name="Note 2 19" xfId="321"/>
    <cellStyle name="Note 2 2" xfId="463"/>
    <cellStyle name="Note 2 2 10" xfId="6876"/>
    <cellStyle name="Note 2 2 10 2" xfId="18976"/>
    <cellStyle name="Note 2 2 10 2 2" xfId="43176"/>
    <cellStyle name="Note 2 2 10 3" xfId="31077"/>
    <cellStyle name="Note 2 2 11" xfId="6927"/>
    <cellStyle name="Note 2 2 11 2" xfId="19016"/>
    <cellStyle name="Note 2 2 11 2 2" xfId="43216"/>
    <cellStyle name="Note 2 2 11 3" xfId="31128"/>
    <cellStyle name="Note 2 2 12" xfId="10115"/>
    <cellStyle name="Note 2 2 12 2" xfId="34316"/>
    <cellStyle name="Note 2 2 13" xfId="24984"/>
    <cellStyle name="Note 2 2 2" xfId="565"/>
    <cellStyle name="Note 2 2 2 10" xfId="11436"/>
    <cellStyle name="Note 2 2 2 10 2" xfId="23371"/>
    <cellStyle name="Note 2 2 2 10 2 2" xfId="47571"/>
    <cellStyle name="Note 2 2 2 10 3" xfId="35637"/>
    <cellStyle name="Note 2 2 2 11" xfId="13216"/>
    <cellStyle name="Note 2 2 2 11 2" xfId="37417"/>
    <cellStyle name="Note 2 2 2 12" xfId="25083"/>
    <cellStyle name="Note 2 2 2 2" xfId="770"/>
    <cellStyle name="Note 2 2 2 2 10" xfId="25288"/>
    <cellStyle name="Note 2 2 2 2 2" xfId="2340"/>
    <cellStyle name="Note 2 2 2 2 2 2" xfId="4990"/>
    <cellStyle name="Note 2 2 2 2 2 2 2" xfId="17091"/>
    <cellStyle name="Note 2 2 2 2 2 2 2 2" xfId="41291"/>
    <cellStyle name="Note 2 2 2 2 2 2 3" xfId="29191"/>
    <cellStyle name="Note 2 2 2 2 2 3" xfId="3049"/>
    <cellStyle name="Note 2 2 2 2 2 3 2" xfId="15151"/>
    <cellStyle name="Note 2 2 2 2 2 3 2 2" xfId="39351"/>
    <cellStyle name="Note 2 2 2 2 2 3 3" xfId="27251"/>
    <cellStyle name="Note 2 2 2 2 2 4" xfId="8966"/>
    <cellStyle name="Note 2 2 2 2 2 4 2" xfId="21000"/>
    <cellStyle name="Note 2 2 2 2 2 4 2 2" xfId="45200"/>
    <cellStyle name="Note 2 2 2 2 2 4 3" xfId="33167"/>
    <cellStyle name="Note 2 2 2 2 2 5" xfId="11042"/>
    <cellStyle name="Note 2 2 2 2 2 5 2" xfId="22985"/>
    <cellStyle name="Note 2 2 2 2 2 5 2 2" xfId="47185"/>
    <cellStyle name="Note 2 2 2 2 2 5 3" xfId="35243"/>
    <cellStyle name="Note 2 2 2 2 2 6" xfId="12830"/>
    <cellStyle name="Note 2 2 2 2 2 6 2" xfId="24552"/>
    <cellStyle name="Note 2 2 2 2 2 6 2 2" xfId="48752"/>
    <cellStyle name="Note 2 2 2 2 2 6 3" xfId="37031"/>
    <cellStyle name="Note 2 2 2 2 2 7" xfId="14397"/>
    <cellStyle name="Note 2 2 2 2 2 7 2" xfId="38598"/>
    <cellStyle name="Note 2 2 2 2 2 8" xfId="26622"/>
    <cellStyle name="Note 2 2 2 2 3" xfId="1754"/>
    <cellStyle name="Note 2 2 2 2 3 2" xfId="4415"/>
    <cellStyle name="Note 2 2 2 2 3 2 2" xfId="16516"/>
    <cellStyle name="Note 2 2 2 2 3 2 2 2" xfId="40716"/>
    <cellStyle name="Note 2 2 2 2 3 2 3" xfId="28616"/>
    <cellStyle name="Note 2 2 2 2 3 3" xfId="5412"/>
    <cellStyle name="Note 2 2 2 2 3 3 2" xfId="17513"/>
    <cellStyle name="Note 2 2 2 2 3 3 2 2" xfId="41713"/>
    <cellStyle name="Note 2 2 2 2 3 3 3" xfId="29613"/>
    <cellStyle name="Note 2 2 2 2 3 4" xfId="8380"/>
    <cellStyle name="Note 2 2 2 2 3 4 2" xfId="20416"/>
    <cellStyle name="Note 2 2 2 2 3 4 2 2" xfId="44616"/>
    <cellStyle name="Note 2 2 2 2 3 4 3" xfId="32581"/>
    <cellStyle name="Note 2 2 2 2 3 5" xfId="10470"/>
    <cellStyle name="Note 2 2 2 2 3 5 2" xfId="22433"/>
    <cellStyle name="Note 2 2 2 2 3 5 2 2" xfId="46633"/>
    <cellStyle name="Note 2 2 2 2 3 5 3" xfId="34671"/>
    <cellStyle name="Note 2 2 2 2 3 6" xfId="12278"/>
    <cellStyle name="Note 2 2 2 2 3 6 2" xfId="24025"/>
    <cellStyle name="Note 2 2 2 2 3 6 2 2" xfId="48225"/>
    <cellStyle name="Note 2 2 2 2 3 6 3" xfId="36479"/>
    <cellStyle name="Note 2 2 2 2 3 7" xfId="13870"/>
    <cellStyle name="Note 2 2 2 2 3 7 2" xfId="38071"/>
    <cellStyle name="Note 2 2 2 2 3 8" xfId="26039"/>
    <cellStyle name="Note 2 2 2 2 4" xfId="3501"/>
    <cellStyle name="Note 2 2 2 2 4 2" xfId="15603"/>
    <cellStyle name="Note 2 2 2 2 4 2 2" xfId="39803"/>
    <cellStyle name="Note 2 2 2 2 4 3" xfId="27703"/>
    <cellStyle name="Note 2 2 2 2 5" xfId="6427"/>
    <cellStyle name="Note 2 2 2 2 5 2" xfId="18528"/>
    <cellStyle name="Note 2 2 2 2 5 2 2" xfId="42728"/>
    <cellStyle name="Note 2 2 2 2 5 3" xfId="30628"/>
    <cellStyle name="Note 2 2 2 2 6" xfId="7406"/>
    <cellStyle name="Note 2 2 2 2 6 2" xfId="19467"/>
    <cellStyle name="Note 2 2 2 2 6 2 2" xfId="43667"/>
    <cellStyle name="Note 2 2 2 2 6 3" xfId="31607"/>
    <cellStyle name="Note 2 2 2 2 7" xfId="9522"/>
    <cellStyle name="Note 2 2 2 2 7 2" xfId="21556"/>
    <cellStyle name="Note 2 2 2 2 7 2 2" xfId="45756"/>
    <cellStyle name="Note 2 2 2 2 7 3" xfId="33723"/>
    <cellStyle name="Note 2 2 2 2 8" xfId="10048"/>
    <cellStyle name="Note 2 2 2 2 8 2" xfId="22082"/>
    <cellStyle name="Note 2 2 2 2 8 2 2" xfId="46282"/>
    <cellStyle name="Note 2 2 2 2 8 3" xfId="34249"/>
    <cellStyle name="Note 2 2 2 2 9" xfId="11927"/>
    <cellStyle name="Note 2 2 2 2 9 2" xfId="36128"/>
    <cellStyle name="Note 2 2 2 3" xfId="866"/>
    <cellStyle name="Note 2 2 2 3 10" xfId="25384"/>
    <cellStyle name="Note 2 2 2 3 2" xfId="2436"/>
    <cellStyle name="Note 2 2 2 3 2 2" xfId="5086"/>
    <cellStyle name="Note 2 2 2 3 2 2 2" xfId="17187"/>
    <cellStyle name="Note 2 2 2 3 2 2 2 2" xfId="41387"/>
    <cellStyle name="Note 2 2 2 3 2 2 3" xfId="29287"/>
    <cellStyle name="Note 2 2 2 3 2 3" xfId="6641"/>
    <cellStyle name="Note 2 2 2 3 2 3 2" xfId="18742"/>
    <cellStyle name="Note 2 2 2 3 2 3 2 2" xfId="42942"/>
    <cellStyle name="Note 2 2 2 3 2 3 3" xfId="30842"/>
    <cellStyle name="Note 2 2 2 3 2 4" xfId="9062"/>
    <cellStyle name="Note 2 2 2 3 2 4 2" xfId="21096"/>
    <cellStyle name="Note 2 2 2 3 2 4 2 2" xfId="45296"/>
    <cellStyle name="Note 2 2 2 3 2 4 3" xfId="33263"/>
    <cellStyle name="Note 2 2 2 3 2 5" xfId="11138"/>
    <cellStyle name="Note 2 2 2 3 2 5 2" xfId="23081"/>
    <cellStyle name="Note 2 2 2 3 2 5 2 2" xfId="47281"/>
    <cellStyle name="Note 2 2 2 3 2 5 3" xfId="35339"/>
    <cellStyle name="Note 2 2 2 3 2 6" xfId="12926"/>
    <cellStyle name="Note 2 2 2 3 2 6 2" xfId="24648"/>
    <cellStyle name="Note 2 2 2 3 2 6 2 2" xfId="48848"/>
    <cellStyle name="Note 2 2 2 3 2 6 3" xfId="37127"/>
    <cellStyle name="Note 2 2 2 3 2 7" xfId="14493"/>
    <cellStyle name="Note 2 2 2 3 2 7 2" xfId="38694"/>
    <cellStyle name="Note 2 2 2 3 2 8" xfId="26718"/>
    <cellStyle name="Note 2 2 2 3 3" xfId="1850"/>
    <cellStyle name="Note 2 2 2 3 3 2" xfId="4510"/>
    <cellStyle name="Note 2 2 2 3 3 2 2" xfId="16611"/>
    <cellStyle name="Note 2 2 2 3 3 2 2 2" xfId="40811"/>
    <cellStyle name="Note 2 2 2 3 3 2 3" xfId="28711"/>
    <cellStyle name="Note 2 2 2 3 3 3" xfId="5954"/>
    <cellStyle name="Note 2 2 2 3 3 3 2" xfId="18055"/>
    <cellStyle name="Note 2 2 2 3 3 3 2 2" xfId="42255"/>
    <cellStyle name="Note 2 2 2 3 3 3 3" xfId="30155"/>
    <cellStyle name="Note 2 2 2 3 3 4" xfId="8476"/>
    <cellStyle name="Note 2 2 2 3 3 4 2" xfId="20512"/>
    <cellStyle name="Note 2 2 2 3 3 4 2 2" xfId="44712"/>
    <cellStyle name="Note 2 2 2 3 3 4 3" xfId="32677"/>
    <cellStyle name="Note 2 2 2 3 3 5" xfId="10566"/>
    <cellStyle name="Note 2 2 2 3 3 5 2" xfId="22529"/>
    <cellStyle name="Note 2 2 2 3 3 5 2 2" xfId="46729"/>
    <cellStyle name="Note 2 2 2 3 3 5 3" xfId="34767"/>
    <cellStyle name="Note 2 2 2 3 3 6" xfId="12374"/>
    <cellStyle name="Note 2 2 2 3 3 6 2" xfId="24121"/>
    <cellStyle name="Note 2 2 2 3 3 6 2 2" xfId="48321"/>
    <cellStyle name="Note 2 2 2 3 3 6 3" xfId="36575"/>
    <cellStyle name="Note 2 2 2 3 3 7" xfId="13966"/>
    <cellStyle name="Note 2 2 2 3 3 7 2" xfId="38167"/>
    <cellStyle name="Note 2 2 2 3 3 8" xfId="26135"/>
    <cellStyle name="Note 2 2 2 3 4" xfId="3596"/>
    <cellStyle name="Note 2 2 2 3 4 2" xfId="15698"/>
    <cellStyle name="Note 2 2 2 3 4 2 2" xfId="39898"/>
    <cellStyle name="Note 2 2 2 3 4 3" xfId="27798"/>
    <cellStyle name="Note 2 2 2 3 5" xfId="6483"/>
    <cellStyle name="Note 2 2 2 3 5 2" xfId="18584"/>
    <cellStyle name="Note 2 2 2 3 5 2 2" xfId="42784"/>
    <cellStyle name="Note 2 2 2 3 5 3" xfId="30684"/>
    <cellStyle name="Note 2 2 2 3 6" xfId="7502"/>
    <cellStyle name="Note 2 2 2 3 6 2" xfId="19563"/>
    <cellStyle name="Note 2 2 2 3 6 2 2" xfId="43763"/>
    <cellStyle name="Note 2 2 2 3 6 3" xfId="31703"/>
    <cellStyle name="Note 2 2 2 3 7" xfId="9618"/>
    <cellStyle name="Note 2 2 2 3 7 2" xfId="21652"/>
    <cellStyle name="Note 2 2 2 3 7 2 2" xfId="45852"/>
    <cellStyle name="Note 2 2 2 3 7 3" xfId="33819"/>
    <cellStyle name="Note 2 2 2 3 8" xfId="11497"/>
    <cellStyle name="Note 2 2 2 3 8 2" xfId="23426"/>
    <cellStyle name="Note 2 2 2 3 8 2 2" xfId="47626"/>
    <cellStyle name="Note 2 2 2 3 8 3" xfId="35698"/>
    <cellStyle name="Note 2 2 2 3 9" xfId="13271"/>
    <cellStyle name="Note 2 2 2 3 9 2" xfId="37472"/>
    <cellStyle name="Note 2 2 2 4" xfId="1089"/>
    <cellStyle name="Note 2 2 2 4 10" xfId="25607"/>
    <cellStyle name="Note 2 2 2 4 2" xfId="2647"/>
    <cellStyle name="Note 2 2 2 4 2 2" xfId="5293"/>
    <cellStyle name="Note 2 2 2 4 2 2 2" xfId="17394"/>
    <cellStyle name="Note 2 2 2 4 2 2 2 2" xfId="41594"/>
    <cellStyle name="Note 2 2 2 4 2 2 3" xfId="29494"/>
    <cellStyle name="Note 2 2 2 4 2 3" xfId="5727"/>
    <cellStyle name="Note 2 2 2 4 2 3 2" xfId="17828"/>
    <cellStyle name="Note 2 2 2 4 2 3 2 2" xfId="42028"/>
    <cellStyle name="Note 2 2 2 4 2 3 3" xfId="29928"/>
    <cellStyle name="Note 2 2 2 4 2 4" xfId="9273"/>
    <cellStyle name="Note 2 2 2 4 2 4 2" xfId="21307"/>
    <cellStyle name="Note 2 2 2 4 2 4 2 2" xfId="45507"/>
    <cellStyle name="Note 2 2 2 4 2 4 3" xfId="33474"/>
    <cellStyle name="Note 2 2 2 4 2 5" xfId="11349"/>
    <cellStyle name="Note 2 2 2 4 2 5 2" xfId="23292"/>
    <cellStyle name="Note 2 2 2 4 2 5 2 2" xfId="47492"/>
    <cellStyle name="Note 2 2 2 4 2 5 3" xfId="35550"/>
    <cellStyle name="Note 2 2 2 4 2 6" xfId="13137"/>
    <cellStyle name="Note 2 2 2 4 2 6 2" xfId="24859"/>
    <cellStyle name="Note 2 2 2 4 2 6 2 2" xfId="49059"/>
    <cellStyle name="Note 2 2 2 4 2 6 3" xfId="37338"/>
    <cellStyle name="Note 2 2 2 4 2 7" xfId="14704"/>
    <cellStyle name="Note 2 2 2 4 2 7 2" xfId="38905"/>
    <cellStyle name="Note 2 2 2 4 2 8" xfId="26929"/>
    <cellStyle name="Note 2 2 2 4 3" xfId="2061"/>
    <cellStyle name="Note 2 2 2 4 3 2" xfId="4719"/>
    <cellStyle name="Note 2 2 2 4 3 2 2" xfId="16820"/>
    <cellStyle name="Note 2 2 2 4 3 2 2 2" xfId="41020"/>
    <cellStyle name="Note 2 2 2 4 3 2 3" xfId="28920"/>
    <cellStyle name="Note 2 2 2 4 3 3" xfId="4179"/>
    <cellStyle name="Note 2 2 2 4 3 3 2" xfId="16281"/>
    <cellStyle name="Note 2 2 2 4 3 3 2 2" xfId="40481"/>
    <cellStyle name="Note 2 2 2 4 3 3 3" xfId="28381"/>
    <cellStyle name="Note 2 2 2 4 3 4" xfId="8687"/>
    <cellStyle name="Note 2 2 2 4 3 4 2" xfId="20723"/>
    <cellStyle name="Note 2 2 2 4 3 4 2 2" xfId="44923"/>
    <cellStyle name="Note 2 2 2 4 3 4 3" xfId="32888"/>
    <cellStyle name="Note 2 2 2 4 3 5" xfId="10777"/>
    <cellStyle name="Note 2 2 2 4 3 5 2" xfId="22740"/>
    <cellStyle name="Note 2 2 2 4 3 5 2 2" xfId="46940"/>
    <cellStyle name="Note 2 2 2 4 3 5 3" xfId="34978"/>
    <cellStyle name="Note 2 2 2 4 3 6" xfId="12585"/>
    <cellStyle name="Note 2 2 2 4 3 6 2" xfId="24332"/>
    <cellStyle name="Note 2 2 2 4 3 6 2 2" xfId="48532"/>
    <cellStyle name="Note 2 2 2 4 3 6 3" xfId="36786"/>
    <cellStyle name="Note 2 2 2 4 3 7" xfId="14177"/>
    <cellStyle name="Note 2 2 2 4 3 7 2" xfId="38378"/>
    <cellStyle name="Note 2 2 2 4 3 8" xfId="26346"/>
    <cellStyle name="Note 2 2 2 4 4" xfId="3814"/>
    <cellStyle name="Note 2 2 2 4 4 2" xfId="15916"/>
    <cellStyle name="Note 2 2 2 4 4 2 2" xfId="40116"/>
    <cellStyle name="Note 2 2 2 4 4 3" xfId="28016"/>
    <cellStyle name="Note 2 2 2 4 5" xfId="5974"/>
    <cellStyle name="Note 2 2 2 4 5 2" xfId="18075"/>
    <cellStyle name="Note 2 2 2 4 5 2 2" xfId="42275"/>
    <cellStyle name="Note 2 2 2 4 5 3" xfId="30175"/>
    <cellStyle name="Note 2 2 2 4 6" xfId="7725"/>
    <cellStyle name="Note 2 2 2 4 6 2" xfId="19786"/>
    <cellStyle name="Note 2 2 2 4 6 2 2" xfId="43986"/>
    <cellStyle name="Note 2 2 2 4 6 3" xfId="31926"/>
    <cellStyle name="Note 2 2 2 4 7" xfId="9841"/>
    <cellStyle name="Note 2 2 2 4 7 2" xfId="21875"/>
    <cellStyle name="Note 2 2 2 4 7 2 2" xfId="46075"/>
    <cellStyle name="Note 2 2 2 4 7 3" xfId="34042"/>
    <cellStyle name="Note 2 2 2 4 8" xfId="11720"/>
    <cellStyle name="Note 2 2 2 4 8 2" xfId="23649"/>
    <cellStyle name="Note 2 2 2 4 8 2 2" xfId="47849"/>
    <cellStyle name="Note 2 2 2 4 8 3" xfId="35921"/>
    <cellStyle name="Note 2 2 2 4 9" xfId="13494"/>
    <cellStyle name="Note 2 2 2 4 9 2" xfId="37695"/>
    <cellStyle name="Note 2 2 2 5" xfId="1222"/>
    <cellStyle name="Note 2 2 2 5 2" xfId="3947"/>
    <cellStyle name="Note 2 2 2 5 2 2" xfId="16049"/>
    <cellStyle name="Note 2 2 2 5 2 2 2" xfId="40249"/>
    <cellStyle name="Note 2 2 2 5 2 3" xfId="28149"/>
    <cellStyle name="Note 2 2 2 5 3" xfId="5443"/>
    <cellStyle name="Note 2 2 2 5 3 2" xfId="17544"/>
    <cellStyle name="Note 2 2 2 5 3 2 2" xfId="41744"/>
    <cellStyle name="Note 2 2 2 5 3 3" xfId="29644"/>
    <cellStyle name="Note 2 2 2 5 4" xfId="7858"/>
    <cellStyle name="Note 2 2 2 5 4 2" xfId="19919"/>
    <cellStyle name="Note 2 2 2 5 4 2 2" xfId="44119"/>
    <cellStyle name="Note 2 2 2 5 4 3" xfId="32059"/>
    <cellStyle name="Note 2 2 2 5 5" xfId="9974"/>
    <cellStyle name="Note 2 2 2 5 5 2" xfId="22008"/>
    <cellStyle name="Note 2 2 2 5 5 2 2" xfId="46208"/>
    <cellStyle name="Note 2 2 2 5 5 3" xfId="34175"/>
    <cellStyle name="Note 2 2 2 5 6" xfId="11853"/>
    <cellStyle name="Note 2 2 2 5 6 2" xfId="23782"/>
    <cellStyle name="Note 2 2 2 5 6 2 2" xfId="47982"/>
    <cellStyle name="Note 2 2 2 5 6 3" xfId="36054"/>
    <cellStyle name="Note 2 2 2 5 7" xfId="13627"/>
    <cellStyle name="Note 2 2 2 5 7 2" xfId="37828"/>
    <cellStyle name="Note 2 2 2 5 8" xfId="25740"/>
    <cellStyle name="Note 2 2 2 6" xfId="3300"/>
    <cellStyle name="Note 2 2 2 6 2" xfId="15402"/>
    <cellStyle name="Note 2 2 2 6 2 2" xfId="39602"/>
    <cellStyle name="Note 2 2 2 6 3" xfId="27502"/>
    <cellStyle name="Note 2 2 2 7" xfId="5592"/>
    <cellStyle name="Note 2 2 2 7 2" xfId="17693"/>
    <cellStyle name="Note 2 2 2 7 2 2" xfId="41893"/>
    <cellStyle name="Note 2 2 2 7 3" xfId="29793"/>
    <cellStyle name="Note 2 2 2 8" xfId="7201"/>
    <cellStyle name="Note 2 2 2 8 2" xfId="19262"/>
    <cellStyle name="Note 2 2 2 8 2 2" xfId="43462"/>
    <cellStyle name="Note 2 2 2 8 3" xfId="31402"/>
    <cellStyle name="Note 2 2 2 9" xfId="7938"/>
    <cellStyle name="Note 2 2 2 9 2" xfId="19999"/>
    <cellStyle name="Note 2 2 2 9 2 2" xfId="44199"/>
    <cellStyle name="Note 2 2 2 9 3" xfId="32139"/>
    <cellStyle name="Note 2 2 3" xfId="708"/>
    <cellStyle name="Note 2 2 3 10" xfId="25226"/>
    <cellStyle name="Note 2 2 3 2" xfId="2278"/>
    <cellStyle name="Note 2 2 3 2 2" xfId="4930"/>
    <cellStyle name="Note 2 2 3 2 2 2" xfId="17031"/>
    <cellStyle name="Note 2 2 3 2 2 2 2" xfId="41231"/>
    <cellStyle name="Note 2 2 3 2 2 3" xfId="29131"/>
    <cellStyle name="Note 2 2 3 2 3" xfId="6786"/>
    <cellStyle name="Note 2 2 3 2 3 2" xfId="18887"/>
    <cellStyle name="Note 2 2 3 2 3 2 2" xfId="43087"/>
    <cellStyle name="Note 2 2 3 2 3 3" xfId="30987"/>
    <cellStyle name="Note 2 2 3 2 4" xfId="8904"/>
    <cellStyle name="Note 2 2 3 2 4 2" xfId="20938"/>
    <cellStyle name="Note 2 2 3 2 4 2 2" xfId="45138"/>
    <cellStyle name="Note 2 2 3 2 4 3" xfId="33105"/>
    <cellStyle name="Note 2 2 3 2 5" xfId="10980"/>
    <cellStyle name="Note 2 2 3 2 5 2" xfId="22923"/>
    <cellStyle name="Note 2 2 3 2 5 2 2" xfId="47123"/>
    <cellStyle name="Note 2 2 3 2 5 3" xfId="35181"/>
    <cellStyle name="Note 2 2 3 2 6" xfId="12768"/>
    <cellStyle name="Note 2 2 3 2 6 2" xfId="24490"/>
    <cellStyle name="Note 2 2 3 2 6 2 2" xfId="48690"/>
    <cellStyle name="Note 2 2 3 2 6 3" xfId="36969"/>
    <cellStyle name="Note 2 2 3 2 7" xfId="14335"/>
    <cellStyle name="Note 2 2 3 2 7 2" xfId="38536"/>
    <cellStyle name="Note 2 2 3 2 8" xfId="26560"/>
    <cellStyle name="Note 2 2 3 3" xfId="1692"/>
    <cellStyle name="Note 2 2 3 3 2" xfId="4354"/>
    <cellStyle name="Note 2 2 3 3 2 2" xfId="16455"/>
    <cellStyle name="Note 2 2 3 3 2 2 2" xfId="40655"/>
    <cellStyle name="Note 2 2 3 3 2 3" xfId="28555"/>
    <cellStyle name="Note 2 2 3 3 3" xfId="4130"/>
    <cellStyle name="Note 2 2 3 3 3 2" xfId="16232"/>
    <cellStyle name="Note 2 2 3 3 3 2 2" xfId="40432"/>
    <cellStyle name="Note 2 2 3 3 3 3" xfId="28332"/>
    <cellStyle name="Note 2 2 3 3 4" xfId="8318"/>
    <cellStyle name="Note 2 2 3 3 4 2" xfId="20354"/>
    <cellStyle name="Note 2 2 3 3 4 2 2" xfId="44554"/>
    <cellStyle name="Note 2 2 3 3 4 3" xfId="32519"/>
    <cellStyle name="Note 2 2 3 3 5" xfId="10408"/>
    <cellStyle name="Note 2 2 3 3 5 2" xfId="22371"/>
    <cellStyle name="Note 2 2 3 3 5 2 2" xfId="46571"/>
    <cellStyle name="Note 2 2 3 3 5 3" xfId="34609"/>
    <cellStyle name="Note 2 2 3 3 6" xfId="12216"/>
    <cellStyle name="Note 2 2 3 3 6 2" xfId="23963"/>
    <cellStyle name="Note 2 2 3 3 6 2 2" xfId="48163"/>
    <cellStyle name="Note 2 2 3 3 6 3" xfId="36417"/>
    <cellStyle name="Note 2 2 3 3 7" xfId="13808"/>
    <cellStyle name="Note 2 2 3 3 7 2" xfId="38009"/>
    <cellStyle name="Note 2 2 3 3 8" xfId="25977"/>
    <cellStyle name="Note 2 2 3 4" xfId="3441"/>
    <cellStyle name="Note 2 2 3 4 2" xfId="15543"/>
    <cellStyle name="Note 2 2 3 4 2 2" xfId="39743"/>
    <cellStyle name="Note 2 2 3 4 3" xfId="27643"/>
    <cellStyle name="Note 2 2 3 5" xfId="6523"/>
    <cellStyle name="Note 2 2 3 5 2" xfId="18624"/>
    <cellStyle name="Note 2 2 3 5 2 2" xfId="42824"/>
    <cellStyle name="Note 2 2 3 5 3" xfId="30724"/>
    <cellStyle name="Note 2 2 3 6" xfId="7344"/>
    <cellStyle name="Note 2 2 3 6 2" xfId="19405"/>
    <cellStyle name="Note 2 2 3 6 2 2" xfId="43605"/>
    <cellStyle name="Note 2 2 3 6 3" xfId="31545"/>
    <cellStyle name="Note 2 2 3 7" xfId="9460"/>
    <cellStyle name="Note 2 2 3 7 2" xfId="21494"/>
    <cellStyle name="Note 2 2 3 7 2 2" xfId="45694"/>
    <cellStyle name="Note 2 2 3 7 3" xfId="33661"/>
    <cellStyle name="Note 2 2 3 8" xfId="7975"/>
    <cellStyle name="Note 2 2 3 8 2" xfId="20036"/>
    <cellStyle name="Note 2 2 3 8 2 2" xfId="44236"/>
    <cellStyle name="Note 2 2 3 8 3" xfId="32176"/>
    <cellStyle name="Note 2 2 3 9" xfId="7987"/>
    <cellStyle name="Note 2 2 3 9 2" xfId="32188"/>
    <cellStyle name="Note 2 2 4" xfId="644"/>
    <cellStyle name="Note 2 2 4 10" xfId="25162"/>
    <cellStyle name="Note 2 2 4 2" xfId="2214"/>
    <cellStyle name="Note 2 2 4 2 2" xfId="4867"/>
    <cellStyle name="Note 2 2 4 2 2 2" xfId="16968"/>
    <cellStyle name="Note 2 2 4 2 2 2 2" xfId="41168"/>
    <cellStyle name="Note 2 2 4 2 2 3" xfId="29068"/>
    <cellStyle name="Note 2 2 4 2 3" xfId="6014"/>
    <cellStyle name="Note 2 2 4 2 3 2" xfId="18115"/>
    <cellStyle name="Note 2 2 4 2 3 2 2" xfId="42315"/>
    <cellStyle name="Note 2 2 4 2 3 3" xfId="30215"/>
    <cellStyle name="Note 2 2 4 2 4" xfId="8840"/>
    <cellStyle name="Note 2 2 4 2 4 2" xfId="20874"/>
    <cellStyle name="Note 2 2 4 2 4 2 2" xfId="45074"/>
    <cellStyle name="Note 2 2 4 2 4 3" xfId="33041"/>
    <cellStyle name="Note 2 2 4 2 5" xfId="10916"/>
    <cellStyle name="Note 2 2 4 2 5 2" xfId="22859"/>
    <cellStyle name="Note 2 2 4 2 5 2 2" xfId="47059"/>
    <cellStyle name="Note 2 2 4 2 5 3" xfId="35117"/>
    <cellStyle name="Note 2 2 4 2 6" xfId="12704"/>
    <cellStyle name="Note 2 2 4 2 6 2" xfId="24426"/>
    <cellStyle name="Note 2 2 4 2 6 2 2" xfId="48626"/>
    <cellStyle name="Note 2 2 4 2 6 3" xfId="36905"/>
    <cellStyle name="Note 2 2 4 2 7" xfId="14271"/>
    <cellStyle name="Note 2 2 4 2 7 2" xfId="38472"/>
    <cellStyle name="Note 2 2 4 2 8" xfId="26496"/>
    <cellStyle name="Note 2 2 4 3" xfId="1628"/>
    <cellStyle name="Note 2 2 4 3 2" xfId="4290"/>
    <cellStyle name="Note 2 2 4 3 2 2" xfId="16391"/>
    <cellStyle name="Note 2 2 4 3 2 2 2" xfId="40591"/>
    <cellStyle name="Note 2 2 4 3 2 3" xfId="28491"/>
    <cellStyle name="Note 2 2 4 3 3" xfId="3117"/>
    <cellStyle name="Note 2 2 4 3 3 2" xfId="15219"/>
    <cellStyle name="Note 2 2 4 3 3 2 2" xfId="39419"/>
    <cellStyle name="Note 2 2 4 3 3 3" xfId="27319"/>
    <cellStyle name="Note 2 2 4 3 4" xfId="8254"/>
    <cellStyle name="Note 2 2 4 3 4 2" xfId="20290"/>
    <cellStyle name="Note 2 2 4 3 4 2 2" xfId="44490"/>
    <cellStyle name="Note 2 2 4 3 4 3" xfId="32455"/>
    <cellStyle name="Note 2 2 4 3 5" xfId="10344"/>
    <cellStyle name="Note 2 2 4 3 5 2" xfId="22307"/>
    <cellStyle name="Note 2 2 4 3 5 2 2" xfId="46507"/>
    <cellStyle name="Note 2 2 4 3 5 3" xfId="34545"/>
    <cellStyle name="Note 2 2 4 3 6" xfId="12152"/>
    <cellStyle name="Note 2 2 4 3 6 2" xfId="23899"/>
    <cellStyle name="Note 2 2 4 3 6 2 2" xfId="48099"/>
    <cellStyle name="Note 2 2 4 3 6 3" xfId="36353"/>
    <cellStyle name="Note 2 2 4 3 7" xfId="13744"/>
    <cellStyle name="Note 2 2 4 3 7 2" xfId="37945"/>
    <cellStyle name="Note 2 2 4 3 8" xfId="25913"/>
    <cellStyle name="Note 2 2 4 4" xfId="3378"/>
    <cellStyle name="Note 2 2 4 4 2" xfId="15480"/>
    <cellStyle name="Note 2 2 4 4 2 2" xfId="39680"/>
    <cellStyle name="Note 2 2 4 4 3" xfId="27580"/>
    <cellStyle name="Note 2 2 4 5" xfId="6303"/>
    <cellStyle name="Note 2 2 4 5 2" xfId="18404"/>
    <cellStyle name="Note 2 2 4 5 2 2" xfId="42604"/>
    <cellStyle name="Note 2 2 4 5 3" xfId="30504"/>
    <cellStyle name="Note 2 2 4 6" xfId="7280"/>
    <cellStyle name="Note 2 2 4 6 2" xfId="19341"/>
    <cellStyle name="Note 2 2 4 6 2 2" xfId="43541"/>
    <cellStyle name="Note 2 2 4 6 3" xfId="31481"/>
    <cellStyle name="Note 2 2 4 7" xfId="9396"/>
    <cellStyle name="Note 2 2 4 7 2" xfId="21430"/>
    <cellStyle name="Note 2 2 4 7 2 2" xfId="45630"/>
    <cellStyle name="Note 2 2 4 7 3" xfId="33597"/>
    <cellStyle name="Note 2 2 4 8" xfId="8177"/>
    <cellStyle name="Note 2 2 4 8 2" xfId="20214"/>
    <cellStyle name="Note 2 2 4 8 2 2" xfId="44414"/>
    <cellStyle name="Note 2 2 4 8 3" xfId="32378"/>
    <cellStyle name="Note 2 2 4 9" xfId="8122"/>
    <cellStyle name="Note 2 2 4 9 2" xfId="32323"/>
    <cellStyle name="Note 2 2 5" xfId="990"/>
    <cellStyle name="Note 2 2 5 10" xfId="25508"/>
    <cellStyle name="Note 2 2 5 2" xfId="2548"/>
    <cellStyle name="Note 2 2 5 2 2" xfId="5197"/>
    <cellStyle name="Note 2 2 5 2 2 2" xfId="17298"/>
    <cellStyle name="Note 2 2 5 2 2 2 2" xfId="41498"/>
    <cellStyle name="Note 2 2 5 2 2 3" xfId="29398"/>
    <cellStyle name="Note 2 2 5 2 3" xfId="5437"/>
    <cellStyle name="Note 2 2 5 2 3 2" xfId="17538"/>
    <cellStyle name="Note 2 2 5 2 3 2 2" xfId="41738"/>
    <cellStyle name="Note 2 2 5 2 3 3" xfId="29638"/>
    <cellStyle name="Note 2 2 5 2 4" xfId="9174"/>
    <cellStyle name="Note 2 2 5 2 4 2" xfId="21208"/>
    <cellStyle name="Note 2 2 5 2 4 2 2" xfId="45408"/>
    <cellStyle name="Note 2 2 5 2 4 3" xfId="33375"/>
    <cellStyle name="Note 2 2 5 2 5" xfId="11250"/>
    <cellStyle name="Note 2 2 5 2 5 2" xfId="23193"/>
    <cellStyle name="Note 2 2 5 2 5 2 2" xfId="47393"/>
    <cellStyle name="Note 2 2 5 2 5 3" xfId="35451"/>
    <cellStyle name="Note 2 2 5 2 6" xfId="13038"/>
    <cellStyle name="Note 2 2 5 2 6 2" xfId="24760"/>
    <cellStyle name="Note 2 2 5 2 6 2 2" xfId="48960"/>
    <cellStyle name="Note 2 2 5 2 6 3" xfId="37239"/>
    <cellStyle name="Note 2 2 5 2 7" xfId="14605"/>
    <cellStyle name="Note 2 2 5 2 7 2" xfId="38806"/>
    <cellStyle name="Note 2 2 5 2 8" xfId="26830"/>
    <cellStyle name="Note 2 2 5 3" xfId="1962"/>
    <cellStyle name="Note 2 2 5 3 2" xfId="4621"/>
    <cellStyle name="Note 2 2 5 3 2 2" xfId="16722"/>
    <cellStyle name="Note 2 2 5 3 2 2 2" xfId="40922"/>
    <cellStyle name="Note 2 2 5 3 2 3" xfId="28822"/>
    <cellStyle name="Note 2 2 5 3 3" xfId="3605"/>
    <cellStyle name="Note 2 2 5 3 3 2" xfId="15707"/>
    <cellStyle name="Note 2 2 5 3 3 2 2" xfId="39907"/>
    <cellStyle name="Note 2 2 5 3 3 3" xfId="27807"/>
    <cellStyle name="Note 2 2 5 3 4" xfId="8588"/>
    <cellStyle name="Note 2 2 5 3 4 2" xfId="20624"/>
    <cellStyle name="Note 2 2 5 3 4 2 2" xfId="44824"/>
    <cellStyle name="Note 2 2 5 3 4 3" xfId="32789"/>
    <cellStyle name="Note 2 2 5 3 5" xfId="10678"/>
    <cellStyle name="Note 2 2 5 3 5 2" xfId="22641"/>
    <cellStyle name="Note 2 2 5 3 5 2 2" xfId="46841"/>
    <cellStyle name="Note 2 2 5 3 5 3" xfId="34879"/>
    <cellStyle name="Note 2 2 5 3 6" xfId="12486"/>
    <cellStyle name="Note 2 2 5 3 6 2" xfId="24233"/>
    <cellStyle name="Note 2 2 5 3 6 2 2" xfId="48433"/>
    <cellStyle name="Note 2 2 5 3 6 3" xfId="36687"/>
    <cellStyle name="Note 2 2 5 3 7" xfId="14078"/>
    <cellStyle name="Note 2 2 5 3 7 2" xfId="38279"/>
    <cellStyle name="Note 2 2 5 3 8" xfId="26247"/>
    <cellStyle name="Note 2 2 5 4" xfId="3717"/>
    <cellStyle name="Note 2 2 5 4 2" xfId="15819"/>
    <cellStyle name="Note 2 2 5 4 2 2" xfId="40019"/>
    <cellStyle name="Note 2 2 5 4 3" xfId="27919"/>
    <cellStyle name="Note 2 2 5 5" xfId="5587"/>
    <cellStyle name="Note 2 2 5 5 2" xfId="17688"/>
    <cellStyle name="Note 2 2 5 5 2 2" xfId="41888"/>
    <cellStyle name="Note 2 2 5 5 3" xfId="29788"/>
    <cellStyle name="Note 2 2 5 6" xfId="7626"/>
    <cellStyle name="Note 2 2 5 6 2" xfId="19687"/>
    <cellStyle name="Note 2 2 5 6 2 2" xfId="43887"/>
    <cellStyle name="Note 2 2 5 6 3" xfId="31827"/>
    <cellStyle name="Note 2 2 5 7" xfId="9742"/>
    <cellStyle name="Note 2 2 5 7 2" xfId="21776"/>
    <cellStyle name="Note 2 2 5 7 2 2" xfId="45976"/>
    <cellStyle name="Note 2 2 5 7 3" xfId="33943"/>
    <cellStyle name="Note 2 2 5 8" xfId="11621"/>
    <cellStyle name="Note 2 2 5 8 2" xfId="23550"/>
    <cellStyle name="Note 2 2 5 8 2 2" xfId="47750"/>
    <cellStyle name="Note 2 2 5 8 3" xfId="35822"/>
    <cellStyle name="Note 2 2 5 9" xfId="13395"/>
    <cellStyle name="Note 2 2 5 9 2" xfId="37596"/>
    <cellStyle name="Note 2 2 6" xfId="1164"/>
    <cellStyle name="Note 2 2 6 2" xfId="3889"/>
    <cellStyle name="Note 2 2 6 2 2" xfId="15991"/>
    <cellStyle name="Note 2 2 6 2 2 2" xfId="40191"/>
    <cellStyle name="Note 2 2 6 2 3" xfId="28091"/>
    <cellStyle name="Note 2 2 6 3" xfId="6579"/>
    <cellStyle name="Note 2 2 6 3 2" xfId="18680"/>
    <cellStyle name="Note 2 2 6 3 2 2" xfId="42880"/>
    <cellStyle name="Note 2 2 6 3 3" xfId="30780"/>
    <cellStyle name="Note 2 2 6 4" xfId="7800"/>
    <cellStyle name="Note 2 2 6 4 2" xfId="19861"/>
    <cellStyle name="Note 2 2 6 4 2 2" xfId="44061"/>
    <cellStyle name="Note 2 2 6 4 3" xfId="32001"/>
    <cellStyle name="Note 2 2 6 5" xfId="9916"/>
    <cellStyle name="Note 2 2 6 5 2" xfId="21950"/>
    <cellStyle name="Note 2 2 6 5 2 2" xfId="46150"/>
    <cellStyle name="Note 2 2 6 5 3" xfId="34117"/>
    <cellStyle name="Note 2 2 6 6" xfId="11795"/>
    <cellStyle name="Note 2 2 6 6 2" xfId="23724"/>
    <cellStyle name="Note 2 2 6 6 2 2" xfId="47924"/>
    <cellStyle name="Note 2 2 6 6 3" xfId="35996"/>
    <cellStyle name="Note 2 2 6 7" xfId="13569"/>
    <cellStyle name="Note 2 2 6 7 2" xfId="37770"/>
    <cellStyle name="Note 2 2 6 8" xfId="25682"/>
    <cellStyle name="Note 2 2 7" xfId="3200"/>
    <cellStyle name="Note 2 2 7 2" xfId="15302"/>
    <cellStyle name="Note 2 2 7 2 2" xfId="39502"/>
    <cellStyle name="Note 2 2 7 3" xfId="27402"/>
    <cellStyle name="Note 2 2 8" xfId="6390"/>
    <cellStyle name="Note 2 2 8 2" xfId="18491"/>
    <cellStyle name="Note 2 2 8 2 2" xfId="42691"/>
    <cellStyle name="Note 2 2 8 3" xfId="30591"/>
    <cellStyle name="Note 2 2 9" xfId="7099"/>
    <cellStyle name="Note 2 2 9 2" xfId="19160"/>
    <cellStyle name="Note 2 2 9 2 2" xfId="43360"/>
    <cellStyle name="Note 2 2 9 3" xfId="31300"/>
    <cellStyle name="Note 2 20" xfId="24949"/>
    <cellStyle name="Note 2 3" xfId="484"/>
    <cellStyle name="Note 2 3 10" xfId="7020"/>
    <cellStyle name="Note 2 3 10 2" xfId="19101"/>
    <cellStyle name="Note 2 3 10 2 2" xfId="43301"/>
    <cellStyle name="Note 2 3 10 3" xfId="31221"/>
    <cellStyle name="Note 2 3 11" xfId="8756"/>
    <cellStyle name="Note 2 3 11 2" xfId="32957"/>
    <cellStyle name="Note 2 3 12" xfId="25002"/>
    <cellStyle name="Note 2 3 2" xfId="583"/>
    <cellStyle name="Note 2 3 2 10" xfId="6877"/>
    <cellStyle name="Note 2 3 2 10 2" xfId="18977"/>
    <cellStyle name="Note 2 3 2 10 2 2" xfId="43177"/>
    <cellStyle name="Note 2 3 2 10 3" xfId="31078"/>
    <cellStyle name="Note 2 3 2 11" xfId="7084"/>
    <cellStyle name="Note 2 3 2 11 2" xfId="31285"/>
    <cellStyle name="Note 2 3 2 12" xfId="25101"/>
    <cellStyle name="Note 2 3 2 2" xfId="783"/>
    <cellStyle name="Note 2 3 2 2 10" xfId="25301"/>
    <cellStyle name="Note 2 3 2 2 2" xfId="2353"/>
    <cellStyle name="Note 2 3 2 2 2 2" xfId="5003"/>
    <cellStyle name="Note 2 3 2 2 2 2 2" xfId="17104"/>
    <cellStyle name="Note 2 3 2 2 2 2 2 2" xfId="41304"/>
    <cellStyle name="Note 2 3 2 2 2 2 3" xfId="29204"/>
    <cellStyle name="Note 2 3 2 2 2 3" xfId="3868"/>
    <cellStyle name="Note 2 3 2 2 2 3 2" xfId="15970"/>
    <cellStyle name="Note 2 3 2 2 2 3 2 2" xfId="40170"/>
    <cellStyle name="Note 2 3 2 2 2 3 3" xfId="28070"/>
    <cellStyle name="Note 2 3 2 2 2 4" xfId="8979"/>
    <cellStyle name="Note 2 3 2 2 2 4 2" xfId="21013"/>
    <cellStyle name="Note 2 3 2 2 2 4 2 2" xfId="45213"/>
    <cellStyle name="Note 2 3 2 2 2 4 3" xfId="33180"/>
    <cellStyle name="Note 2 3 2 2 2 5" xfId="11055"/>
    <cellStyle name="Note 2 3 2 2 2 5 2" xfId="22998"/>
    <cellStyle name="Note 2 3 2 2 2 5 2 2" xfId="47198"/>
    <cellStyle name="Note 2 3 2 2 2 5 3" xfId="35256"/>
    <cellStyle name="Note 2 3 2 2 2 6" xfId="12843"/>
    <cellStyle name="Note 2 3 2 2 2 6 2" xfId="24565"/>
    <cellStyle name="Note 2 3 2 2 2 6 2 2" xfId="48765"/>
    <cellStyle name="Note 2 3 2 2 2 6 3" xfId="37044"/>
    <cellStyle name="Note 2 3 2 2 2 7" xfId="14410"/>
    <cellStyle name="Note 2 3 2 2 2 7 2" xfId="38611"/>
    <cellStyle name="Note 2 3 2 2 2 8" xfId="26635"/>
    <cellStyle name="Note 2 3 2 2 3" xfId="1767"/>
    <cellStyle name="Note 2 3 2 2 3 2" xfId="4428"/>
    <cellStyle name="Note 2 3 2 2 3 2 2" xfId="16529"/>
    <cellStyle name="Note 2 3 2 2 3 2 2 2" xfId="40729"/>
    <cellStyle name="Note 2 3 2 2 3 2 3" xfId="28629"/>
    <cellStyle name="Note 2 3 2 2 3 3" xfId="3047"/>
    <cellStyle name="Note 2 3 2 2 3 3 2" xfId="15149"/>
    <cellStyle name="Note 2 3 2 2 3 3 2 2" xfId="39349"/>
    <cellStyle name="Note 2 3 2 2 3 3 3" xfId="27249"/>
    <cellStyle name="Note 2 3 2 2 3 4" xfId="8393"/>
    <cellStyle name="Note 2 3 2 2 3 4 2" xfId="20429"/>
    <cellStyle name="Note 2 3 2 2 3 4 2 2" xfId="44629"/>
    <cellStyle name="Note 2 3 2 2 3 4 3" xfId="32594"/>
    <cellStyle name="Note 2 3 2 2 3 5" xfId="10483"/>
    <cellStyle name="Note 2 3 2 2 3 5 2" xfId="22446"/>
    <cellStyle name="Note 2 3 2 2 3 5 2 2" xfId="46646"/>
    <cellStyle name="Note 2 3 2 2 3 5 3" xfId="34684"/>
    <cellStyle name="Note 2 3 2 2 3 6" xfId="12291"/>
    <cellStyle name="Note 2 3 2 2 3 6 2" xfId="24038"/>
    <cellStyle name="Note 2 3 2 2 3 6 2 2" xfId="48238"/>
    <cellStyle name="Note 2 3 2 2 3 6 3" xfId="36492"/>
    <cellStyle name="Note 2 3 2 2 3 7" xfId="13883"/>
    <cellStyle name="Note 2 3 2 2 3 7 2" xfId="38084"/>
    <cellStyle name="Note 2 3 2 2 3 8" xfId="26052"/>
    <cellStyle name="Note 2 3 2 2 4" xfId="3514"/>
    <cellStyle name="Note 2 3 2 2 4 2" xfId="15616"/>
    <cellStyle name="Note 2 3 2 2 4 2 2" xfId="39816"/>
    <cellStyle name="Note 2 3 2 2 4 3" xfId="27716"/>
    <cellStyle name="Note 2 3 2 2 5" xfId="6248"/>
    <cellStyle name="Note 2 3 2 2 5 2" xfId="18349"/>
    <cellStyle name="Note 2 3 2 2 5 2 2" xfId="42549"/>
    <cellStyle name="Note 2 3 2 2 5 3" xfId="30449"/>
    <cellStyle name="Note 2 3 2 2 6" xfId="7419"/>
    <cellStyle name="Note 2 3 2 2 6 2" xfId="19480"/>
    <cellStyle name="Note 2 3 2 2 6 2 2" xfId="43680"/>
    <cellStyle name="Note 2 3 2 2 6 3" xfId="31620"/>
    <cellStyle name="Note 2 3 2 2 7" xfId="9535"/>
    <cellStyle name="Note 2 3 2 2 7 2" xfId="21569"/>
    <cellStyle name="Note 2 3 2 2 7 2 2" xfId="45769"/>
    <cellStyle name="Note 2 3 2 2 7 3" xfId="33736"/>
    <cellStyle name="Note 2 3 2 2 8" xfId="8144"/>
    <cellStyle name="Note 2 3 2 2 8 2" xfId="20184"/>
    <cellStyle name="Note 2 3 2 2 8 2 2" xfId="44384"/>
    <cellStyle name="Note 2 3 2 2 8 3" xfId="32345"/>
    <cellStyle name="Note 2 3 2 2 9" xfId="10130"/>
    <cellStyle name="Note 2 3 2 2 9 2" xfId="34331"/>
    <cellStyle name="Note 2 3 2 3" xfId="884"/>
    <cellStyle name="Note 2 3 2 3 10" xfId="25402"/>
    <cellStyle name="Note 2 3 2 3 2" xfId="2454"/>
    <cellStyle name="Note 2 3 2 3 2 2" xfId="5104"/>
    <cellStyle name="Note 2 3 2 3 2 2 2" xfId="17205"/>
    <cellStyle name="Note 2 3 2 3 2 2 2 2" xfId="41405"/>
    <cellStyle name="Note 2 3 2 3 2 2 3" xfId="29305"/>
    <cellStyle name="Note 2 3 2 3 2 3" xfId="6198"/>
    <cellStyle name="Note 2 3 2 3 2 3 2" xfId="18299"/>
    <cellStyle name="Note 2 3 2 3 2 3 2 2" xfId="42499"/>
    <cellStyle name="Note 2 3 2 3 2 3 3" xfId="30399"/>
    <cellStyle name="Note 2 3 2 3 2 4" xfId="9080"/>
    <cellStyle name="Note 2 3 2 3 2 4 2" xfId="21114"/>
    <cellStyle name="Note 2 3 2 3 2 4 2 2" xfId="45314"/>
    <cellStyle name="Note 2 3 2 3 2 4 3" xfId="33281"/>
    <cellStyle name="Note 2 3 2 3 2 5" xfId="11156"/>
    <cellStyle name="Note 2 3 2 3 2 5 2" xfId="23099"/>
    <cellStyle name="Note 2 3 2 3 2 5 2 2" xfId="47299"/>
    <cellStyle name="Note 2 3 2 3 2 5 3" xfId="35357"/>
    <cellStyle name="Note 2 3 2 3 2 6" xfId="12944"/>
    <cellStyle name="Note 2 3 2 3 2 6 2" xfId="24666"/>
    <cellStyle name="Note 2 3 2 3 2 6 2 2" xfId="48866"/>
    <cellStyle name="Note 2 3 2 3 2 6 3" xfId="37145"/>
    <cellStyle name="Note 2 3 2 3 2 7" xfId="14511"/>
    <cellStyle name="Note 2 3 2 3 2 7 2" xfId="38712"/>
    <cellStyle name="Note 2 3 2 3 2 8" xfId="26736"/>
    <cellStyle name="Note 2 3 2 3 3" xfId="1868"/>
    <cellStyle name="Note 2 3 2 3 3 2" xfId="4528"/>
    <cellStyle name="Note 2 3 2 3 3 2 2" xfId="16629"/>
    <cellStyle name="Note 2 3 2 3 3 2 2 2" xfId="40829"/>
    <cellStyle name="Note 2 3 2 3 3 2 3" xfId="28729"/>
    <cellStyle name="Note 2 3 2 3 3 3" xfId="6813"/>
    <cellStyle name="Note 2 3 2 3 3 3 2" xfId="18914"/>
    <cellStyle name="Note 2 3 2 3 3 3 2 2" xfId="43114"/>
    <cellStyle name="Note 2 3 2 3 3 3 3" xfId="31014"/>
    <cellStyle name="Note 2 3 2 3 3 4" xfId="8494"/>
    <cellStyle name="Note 2 3 2 3 3 4 2" xfId="20530"/>
    <cellStyle name="Note 2 3 2 3 3 4 2 2" xfId="44730"/>
    <cellStyle name="Note 2 3 2 3 3 4 3" xfId="32695"/>
    <cellStyle name="Note 2 3 2 3 3 5" xfId="10584"/>
    <cellStyle name="Note 2 3 2 3 3 5 2" xfId="22547"/>
    <cellStyle name="Note 2 3 2 3 3 5 2 2" xfId="46747"/>
    <cellStyle name="Note 2 3 2 3 3 5 3" xfId="34785"/>
    <cellStyle name="Note 2 3 2 3 3 6" xfId="12392"/>
    <cellStyle name="Note 2 3 2 3 3 6 2" xfId="24139"/>
    <cellStyle name="Note 2 3 2 3 3 6 2 2" xfId="48339"/>
    <cellStyle name="Note 2 3 2 3 3 6 3" xfId="36593"/>
    <cellStyle name="Note 2 3 2 3 3 7" xfId="13984"/>
    <cellStyle name="Note 2 3 2 3 3 7 2" xfId="38185"/>
    <cellStyle name="Note 2 3 2 3 3 8" xfId="26153"/>
    <cellStyle name="Note 2 3 2 3 4" xfId="3613"/>
    <cellStyle name="Note 2 3 2 3 4 2" xfId="15715"/>
    <cellStyle name="Note 2 3 2 3 4 2 2" xfId="39915"/>
    <cellStyle name="Note 2 3 2 3 4 3" xfId="27815"/>
    <cellStyle name="Note 2 3 2 3 5" xfId="6232"/>
    <cellStyle name="Note 2 3 2 3 5 2" xfId="18333"/>
    <cellStyle name="Note 2 3 2 3 5 2 2" xfId="42533"/>
    <cellStyle name="Note 2 3 2 3 5 3" xfId="30433"/>
    <cellStyle name="Note 2 3 2 3 6" xfId="7520"/>
    <cellStyle name="Note 2 3 2 3 6 2" xfId="19581"/>
    <cellStyle name="Note 2 3 2 3 6 2 2" xfId="43781"/>
    <cellStyle name="Note 2 3 2 3 6 3" xfId="31721"/>
    <cellStyle name="Note 2 3 2 3 7" xfId="9636"/>
    <cellStyle name="Note 2 3 2 3 7 2" xfId="21670"/>
    <cellStyle name="Note 2 3 2 3 7 2 2" xfId="45870"/>
    <cellStyle name="Note 2 3 2 3 7 3" xfId="33837"/>
    <cellStyle name="Note 2 3 2 3 8" xfId="11515"/>
    <cellStyle name="Note 2 3 2 3 8 2" xfId="23444"/>
    <cellStyle name="Note 2 3 2 3 8 2 2" xfId="47644"/>
    <cellStyle name="Note 2 3 2 3 8 3" xfId="35716"/>
    <cellStyle name="Note 2 3 2 3 9" xfId="13289"/>
    <cellStyle name="Note 2 3 2 3 9 2" xfId="37490"/>
    <cellStyle name="Note 2 3 2 4" xfId="1107"/>
    <cellStyle name="Note 2 3 2 4 10" xfId="25625"/>
    <cellStyle name="Note 2 3 2 4 2" xfId="2665"/>
    <cellStyle name="Note 2 3 2 4 2 2" xfId="5311"/>
    <cellStyle name="Note 2 3 2 4 2 2 2" xfId="17412"/>
    <cellStyle name="Note 2 3 2 4 2 2 2 2" xfId="41612"/>
    <cellStyle name="Note 2 3 2 4 2 2 3" xfId="29512"/>
    <cellStyle name="Note 2 3 2 4 2 3" xfId="3096"/>
    <cellStyle name="Note 2 3 2 4 2 3 2" xfId="15198"/>
    <cellStyle name="Note 2 3 2 4 2 3 2 2" xfId="39398"/>
    <cellStyle name="Note 2 3 2 4 2 3 3" xfId="27298"/>
    <cellStyle name="Note 2 3 2 4 2 4" xfId="9291"/>
    <cellStyle name="Note 2 3 2 4 2 4 2" xfId="21325"/>
    <cellStyle name="Note 2 3 2 4 2 4 2 2" xfId="45525"/>
    <cellStyle name="Note 2 3 2 4 2 4 3" xfId="33492"/>
    <cellStyle name="Note 2 3 2 4 2 5" xfId="11367"/>
    <cellStyle name="Note 2 3 2 4 2 5 2" xfId="23310"/>
    <cellStyle name="Note 2 3 2 4 2 5 2 2" xfId="47510"/>
    <cellStyle name="Note 2 3 2 4 2 5 3" xfId="35568"/>
    <cellStyle name="Note 2 3 2 4 2 6" xfId="13155"/>
    <cellStyle name="Note 2 3 2 4 2 6 2" xfId="24877"/>
    <cellStyle name="Note 2 3 2 4 2 6 2 2" xfId="49077"/>
    <cellStyle name="Note 2 3 2 4 2 6 3" xfId="37356"/>
    <cellStyle name="Note 2 3 2 4 2 7" xfId="14722"/>
    <cellStyle name="Note 2 3 2 4 2 7 2" xfId="38923"/>
    <cellStyle name="Note 2 3 2 4 2 8" xfId="26947"/>
    <cellStyle name="Note 2 3 2 4 3" xfId="2079"/>
    <cellStyle name="Note 2 3 2 4 3 2" xfId="4737"/>
    <cellStyle name="Note 2 3 2 4 3 2 2" xfId="16838"/>
    <cellStyle name="Note 2 3 2 4 3 2 2 2" xfId="41038"/>
    <cellStyle name="Note 2 3 2 4 3 2 3" xfId="28938"/>
    <cellStyle name="Note 2 3 2 4 3 3" xfId="6417"/>
    <cellStyle name="Note 2 3 2 4 3 3 2" xfId="18518"/>
    <cellStyle name="Note 2 3 2 4 3 3 2 2" xfId="42718"/>
    <cellStyle name="Note 2 3 2 4 3 3 3" xfId="30618"/>
    <cellStyle name="Note 2 3 2 4 3 4" xfId="8705"/>
    <cellStyle name="Note 2 3 2 4 3 4 2" xfId="20741"/>
    <cellStyle name="Note 2 3 2 4 3 4 2 2" xfId="44941"/>
    <cellStyle name="Note 2 3 2 4 3 4 3" xfId="32906"/>
    <cellStyle name="Note 2 3 2 4 3 5" xfId="10795"/>
    <cellStyle name="Note 2 3 2 4 3 5 2" xfId="22758"/>
    <cellStyle name="Note 2 3 2 4 3 5 2 2" xfId="46958"/>
    <cellStyle name="Note 2 3 2 4 3 5 3" xfId="34996"/>
    <cellStyle name="Note 2 3 2 4 3 6" xfId="12603"/>
    <cellStyle name="Note 2 3 2 4 3 6 2" xfId="24350"/>
    <cellStyle name="Note 2 3 2 4 3 6 2 2" xfId="48550"/>
    <cellStyle name="Note 2 3 2 4 3 6 3" xfId="36804"/>
    <cellStyle name="Note 2 3 2 4 3 7" xfId="14195"/>
    <cellStyle name="Note 2 3 2 4 3 7 2" xfId="38396"/>
    <cellStyle name="Note 2 3 2 4 3 8" xfId="26364"/>
    <cellStyle name="Note 2 3 2 4 4" xfId="3832"/>
    <cellStyle name="Note 2 3 2 4 4 2" xfId="15934"/>
    <cellStyle name="Note 2 3 2 4 4 2 2" xfId="40134"/>
    <cellStyle name="Note 2 3 2 4 4 3" xfId="28034"/>
    <cellStyle name="Note 2 3 2 4 5" xfId="3766"/>
    <cellStyle name="Note 2 3 2 4 5 2" xfId="15868"/>
    <cellStyle name="Note 2 3 2 4 5 2 2" xfId="40068"/>
    <cellStyle name="Note 2 3 2 4 5 3" xfId="27968"/>
    <cellStyle name="Note 2 3 2 4 6" xfId="7743"/>
    <cellStyle name="Note 2 3 2 4 6 2" xfId="19804"/>
    <cellStyle name="Note 2 3 2 4 6 2 2" xfId="44004"/>
    <cellStyle name="Note 2 3 2 4 6 3" xfId="31944"/>
    <cellStyle name="Note 2 3 2 4 7" xfId="9859"/>
    <cellStyle name="Note 2 3 2 4 7 2" xfId="21893"/>
    <cellStyle name="Note 2 3 2 4 7 2 2" xfId="46093"/>
    <cellStyle name="Note 2 3 2 4 7 3" xfId="34060"/>
    <cellStyle name="Note 2 3 2 4 8" xfId="11738"/>
    <cellStyle name="Note 2 3 2 4 8 2" xfId="23667"/>
    <cellStyle name="Note 2 3 2 4 8 2 2" xfId="47867"/>
    <cellStyle name="Note 2 3 2 4 8 3" xfId="35939"/>
    <cellStyle name="Note 2 3 2 4 9" xfId="13512"/>
    <cellStyle name="Note 2 3 2 4 9 2" xfId="37713"/>
    <cellStyle name="Note 2 3 2 5" xfId="1237"/>
    <cellStyle name="Note 2 3 2 5 2" xfId="3962"/>
    <cellStyle name="Note 2 3 2 5 2 2" xfId="16064"/>
    <cellStyle name="Note 2 3 2 5 2 2 2" xfId="40264"/>
    <cellStyle name="Note 2 3 2 5 2 3" xfId="28164"/>
    <cellStyle name="Note 2 3 2 5 3" xfId="5614"/>
    <cellStyle name="Note 2 3 2 5 3 2" xfId="17715"/>
    <cellStyle name="Note 2 3 2 5 3 2 2" xfId="41915"/>
    <cellStyle name="Note 2 3 2 5 3 3" xfId="29815"/>
    <cellStyle name="Note 2 3 2 5 4" xfId="7873"/>
    <cellStyle name="Note 2 3 2 5 4 2" xfId="19934"/>
    <cellStyle name="Note 2 3 2 5 4 2 2" xfId="44134"/>
    <cellStyle name="Note 2 3 2 5 4 3" xfId="32074"/>
    <cellStyle name="Note 2 3 2 5 5" xfId="9989"/>
    <cellStyle name="Note 2 3 2 5 5 2" xfId="22023"/>
    <cellStyle name="Note 2 3 2 5 5 2 2" xfId="46223"/>
    <cellStyle name="Note 2 3 2 5 5 3" xfId="34190"/>
    <cellStyle name="Note 2 3 2 5 6" xfId="11868"/>
    <cellStyle name="Note 2 3 2 5 6 2" xfId="23797"/>
    <cellStyle name="Note 2 3 2 5 6 2 2" xfId="47997"/>
    <cellStyle name="Note 2 3 2 5 6 3" xfId="36069"/>
    <cellStyle name="Note 2 3 2 5 7" xfId="13642"/>
    <cellStyle name="Note 2 3 2 5 7 2" xfId="37843"/>
    <cellStyle name="Note 2 3 2 5 8" xfId="25755"/>
    <cellStyle name="Note 2 3 2 6" xfId="3318"/>
    <cellStyle name="Note 2 3 2 6 2" xfId="15420"/>
    <cellStyle name="Note 2 3 2 6 2 2" xfId="39620"/>
    <cellStyle name="Note 2 3 2 6 3" xfId="27520"/>
    <cellStyle name="Note 2 3 2 7" xfId="6292"/>
    <cellStyle name="Note 2 3 2 7 2" xfId="18393"/>
    <cellStyle name="Note 2 3 2 7 2 2" xfId="42593"/>
    <cellStyle name="Note 2 3 2 7 3" xfId="30493"/>
    <cellStyle name="Note 2 3 2 8" xfId="7219"/>
    <cellStyle name="Note 2 3 2 8 2" xfId="19280"/>
    <cellStyle name="Note 2 3 2 8 2 2" xfId="43480"/>
    <cellStyle name="Note 2 3 2 8 3" xfId="31420"/>
    <cellStyle name="Note 2 3 2 9" xfId="6845"/>
    <cellStyle name="Note 2 3 2 9 2" xfId="18946"/>
    <cellStyle name="Note 2 3 2 9 2 2" xfId="43146"/>
    <cellStyle name="Note 2 3 2 9 3" xfId="31046"/>
    <cellStyle name="Note 2 3 3" xfId="626"/>
    <cellStyle name="Note 2 3 3 10" xfId="7081"/>
    <cellStyle name="Note 2 3 3 10 2" xfId="19146"/>
    <cellStyle name="Note 2 3 3 10 2 2" xfId="43346"/>
    <cellStyle name="Note 2 3 3 10 3" xfId="31282"/>
    <cellStyle name="Note 2 3 3 11" xfId="10306"/>
    <cellStyle name="Note 2 3 3 11 2" xfId="34507"/>
    <cellStyle name="Note 2 3 3 12" xfId="25144"/>
    <cellStyle name="Note 2 3 3 2" xfId="810"/>
    <cellStyle name="Note 2 3 3 2 10" xfId="25328"/>
    <cellStyle name="Note 2 3 3 2 2" xfId="2380"/>
    <cellStyle name="Note 2 3 3 2 2 2" xfId="5030"/>
    <cellStyle name="Note 2 3 3 2 2 2 2" xfId="17131"/>
    <cellStyle name="Note 2 3 3 2 2 2 2 2" xfId="41331"/>
    <cellStyle name="Note 2 3 3 2 2 2 3" xfId="29231"/>
    <cellStyle name="Note 2 3 3 2 2 3" xfId="5842"/>
    <cellStyle name="Note 2 3 3 2 2 3 2" xfId="17943"/>
    <cellStyle name="Note 2 3 3 2 2 3 2 2" xfId="42143"/>
    <cellStyle name="Note 2 3 3 2 2 3 3" xfId="30043"/>
    <cellStyle name="Note 2 3 3 2 2 4" xfId="9006"/>
    <cellStyle name="Note 2 3 3 2 2 4 2" xfId="21040"/>
    <cellStyle name="Note 2 3 3 2 2 4 2 2" xfId="45240"/>
    <cellStyle name="Note 2 3 3 2 2 4 3" xfId="33207"/>
    <cellStyle name="Note 2 3 3 2 2 5" xfId="11082"/>
    <cellStyle name="Note 2 3 3 2 2 5 2" xfId="23025"/>
    <cellStyle name="Note 2 3 3 2 2 5 2 2" xfId="47225"/>
    <cellStyle name="Note 2 3 3 2 2 5 3" xfId="35283"/>
    <cellStyle name="Note 2 3 3 2 2 6" xfId="12870"/>
    <cellStyle name="Note 2 3 3 2 2 6 2" xfId="24592"/>
    <cellStyle name="Note 2 3 3 2 2 6 2 2" xfId="48792"/>
    <cellStyle name="Note 2 3 3 2 2 6 3" xfId="37071"/>
    <cellStyle name="Note 2 3 3 2 2 7" xfId="14437"/>
    <cellStyle name="Note 2 3 3 2 2 7 2" xfId="38638"/>
    <cellStyle name="Note 2 3 3 2 2 8" xfId="26662"/>
    <cellStyle name="Note 2 3 3 2 3" xfId="1794"/>
    <cellStyle name="Note 2 3 3 2 3 2" xfId="4455"/>
    <cellStyle name="Note 2 3 3 2 3 2 2" xfId="16556"/>
    <cellStyle name="Note 2 3 3 2 3 2 2 2" xfId="40756"/>
    <cellStyle name="Note 2 3 3 2 3 2 3" xfId="28656"/>
    <cellStyle name="Note 2 3 3 2 3 3" xfId="5945"/>
    <cellStyle name="Note 2 3 3 2 3 3 2" xfId="18046"/>
    <cellStyle name="Note 2 3 3 2 3 3 2 2" xfId="42246"/>
    <cellStyle name="Note 2 3 3 2 3 3 3" xfId="30146"/>
    <cellStyle name="Note 2 3 3 2 3 4" xfId="8420"/>
    <cellStyle name="Note 2 3 3 2 3 4 2" xfId="20456"/>
    <cellStyle name="Note 2 3 3 2 3 4 2 2" xfId="44656"/>
    <cellStyle name="Note 2 3 3 2 3 4 3" xfId="32621"/>
    <cellStyle name="Note 2 3 3 2 3 5" xfId="10510"/>
    <cellStyle name="Note 2 3 3 2 3 5 2" xfId="22473"/>
    <cellStyle name="Note 2 3 3 2 3 5 2 2" xfId="46673"/>
    <cellStyle name="Note 2 3 3 2 3 5 3" xfId="34711"/>
    <cellStyle name="Note 2 3 3 2 3 6" xfId="12318"/>
    <cellStyle name="Note 2 3 3 2 3 6 2" xfId="24065"/>
    <cellStyle name="Note 2 3 3 2 3 6 2 2" xfId="48265"/>
    <cellStyle name="Note 2 3 3 2 3 6 3" xfId="36519"/>
    <cellStyle name="Note 2 3 3 2 3 7" xfId="13910"/>
    <cellStyle name="Note 2 3 3 2 3 7 2" xfId="38111"/>
    <cellStyle name="Note 2 3 3 2 3 8" xfId="26079"/>
    <cellStyle name="Note 2 3 3 2 4" xfId="3541"/>
    <cellStyle name="Note 2 3 3 2 4 2" xfId="15643"/>
    <cellStyle name="Note 2 3 3 2 4 2 2" xfId="39843"/>
    <cellStyle name="Note 2 3 3 2 4 3" xfId="27743"/>
    <cellStyle name="Note 2 3 3 2 5" xfId="5461"/>
    <cellStyle name="Note 2 3 3 2 5 2" xfId="17562"/>
    <cellStyle name="Note 2 3 3 2 5 2 2" xfId="41762"/>
    <cellStyle name="Note 2 3 3 2 5 3" xfId="29662"/>
    <cellStyle name="Note 2 3 3 2 6" xfId="7446"/>
    <cellStyle name="Note 2 3 3 2 6 2" xfId="19507"/>
    <cellStyle name="Note 2 3 3 2 6 2 2" xfId="43707"/>
    <cellStyle name="Note 2 3 3 2 6 3" xfId="31647"/>
    <cellStyle name="Note 2 3 3 2 7" xfId="9562"/>
    <cellStyle name="Note 2 3 3 2 7 2" xfId="21596"/>
    <cellStyle name="Note 2 3 3 2 7 2 2" xfId="45796"/>
    <cellStyle name="Note 2 3 3 2 7 3" xfId="33763"/>
    <cellStyle name="Note 2 3 3 2 8" xfId="10153"/>
    <cellStyle name="Note 2 3 3 2 8 2" xfId="22163"/>
    <cellStyle name="Note 2 3 3 2 8 2 2" xfId="46363"/>
    <cellStyle name="Note 2 3 3 2 8 3" xfId="34354"/>
    <cellStyle name="Note 2 3 3 2 9" xfId="12008"/>
    <cellStyle name="Note 2 3 3 2 9 2" xfId="36209"/>
    <cellStyle name="Note 2 3 3 3" xfId="927"/>
    <cellStyle name="Note 2 3 3 3 10" xfId="25445"/>
    <cellStyle name="Note 2 3 3 3 2" xfId="2497"/>
    <cellStyle name="Note 2 3 3 3 2 2" xfId="5146"/>
    <cellStyle name="Note 2 3 3 3 2 2 2" xfId="17247"/>
    <cellStyle name="Note 2 3 3 3 2 2 2 2" xfId="41447"/>
    <cellStyle name="Note 2 3 3 3 2 2 3" xfId="29347"/>
    <cellStyle name="Note 2 3 3 3 2 3" xfId="6125"/>
    <cellStyle name="Note 2 3 3 3 2 3 2" xfId="18226"/>
    <cellStyle name="Note 2 3 3 3 2 3 2 2" xfId="42426"/>
    <cellStyle name="Note 2 3 3 3 2 3 3" xfId="30326"/>
    <cellStyle name="Note 2 3 3 3 2 4" xfId="9123"/>
    <cellStyle name="Note 2 3 3 3 2 4 2" xfId="21157"/>
    <cellStyle name="Note 2 3 3 3 2 4 2 2" xfId="45357"/>
    <cellStyle name="Note 2 3 3 3 2 4 3" xfId="33324"/>
    <cellStyle name="Note 2 3 3 3 2 5" xfId="11199"/>
    <cellStyle name="Note 2 3 3 3 2 5 2" xfId="23142"/>
    <cellStyle name="Note 2 3 3 3 2 5 2 2" xfId="47342"/>
    <cellStyle name="Note 2 3 3 3 2 5 3" xfId="35400"/>
    <cellStyle name="Note 2 3 3 3 2 6" xfId="12987"/>
    <cellStyle name="Note 2 3 3 3 2 6 2" xfId="24709"/>
    <cellStyle name="Note 2 3 3 3 2 6 2 2" xfId="48909"/>
    <cellStyle name="Note 2 3 3 3 2 6 3" xfId="37188"/>
    <cellStyle name="Note 2 3 3 3 2 7" xfId="14554"/>
    <cellStyle name="Note 2 3 3 3 2 7 2" xfId="38755"/>
    <cellStyle name="Note 2 3 3 3 2 8" xfId="26779"/>
    <cellStyle name="Note 2 3 3 3 3" xfId="1911"/>
    <cellStyle name="Note 2 3 3 3 3 2" xfId="4570"/>
    <cellStyle name="Note 2 3 3 3 3 2 2" xfId="16671"/>
    <cellStyle name="Note 2 3 3 3 3 2 2 2" xfId="40871"/>
    <cellStyle name="Note 2 3 3 3 3 2 3" xfId="28771"/>
    <cellStyle name="Note 2 3 3 3 3 3" xfId="4270"/>
    <cellStyle name="Note 2 3 3 3 3 3 2" xfId="16371"/>
    <cellStyle name="Note 2 3 3 3 3 3 2 2" xfId="40571"/>
    <cellStyle name="Note 2 3 3 3 3 3 3" xfId="28471"/>
    <cellStyle name="Note 2 3 3 3 3 4" xfId="8537"/>
    <cellStyle name="Note 2 3 3 3 3 4 2" xfId="20573"/>
    <cellStyle name="Note 2 3 3 3 3 4 2 2" xfId="44773"/>
    <cellStyle name="Note 2 3 3 3 3 4 3" xfId="32738"/>
    <cellStyle name="Note 2 3 3 3 3 5" xfId="10627"/>
    <cellStyle name="Note 2 3 3 3 3 5 2" xfId="22590"/>
    <cellStyle name="Note 2 3 3 3 3 5 2 2" xfId="46790"/>
    <cellStyle name="Note 2 3 3 3 3 5 3" xfId="34828"/>
    <cellStyle name="Note 2 3 3 3 3 6" xfId="12435"/>
    <cellStyle name="Note 2 3 3 3 3 6 2" xfId="24182"/>
    <cellStyle name="Note 2 3 3 3 3 6 2 2" xfId="48382"/>
    <cellStyle name="Note 2 3 3 3 3 6 3" xfId="36636"/>
    <cellStyle name="Note 2 3 3 3 3 7" xfId="14027"/>
    <cellStyle name="Note 2 3 3 3 3 7 2" xfId="38228"/>
    <cellStyle name="Note 2 3 3 3 3 8" xfId="26196"/>
    <cellStyle name="Note 2 3 3 3 4" xfId="3655"/>
    <cellStyle name="Note 2 3 3 3 4 2" xfId="15757"/>
    <cellStyle name="Note 2 3 3 3 4 2 2" xfId="39957"/>
    <cellStyle name="Note 2 3 3 3 4 3" xfId="27857"/>
    <cellStyle name="Note 2 3 3 3 5" xfId="6141"/>
    <cellStyle name="Note 2 3 3 3 5 2" xfId="18242"/>
    <cellStyle name="Note 2 3 3 3 5 2 2" xfId="42442"/>
    <cellStyle name="Note 2 3 3 3 5 3" xfId="30342"/>
    <cellStyle name="Note 2 3 3 3 6" xfId="7563"/>
    <cellStyle name="Note 2 3 3 3 6 2" xfId="19624"/>
    <cellStyle name="Note 2 3 3 3 6 2 2" xfId="43824"/>
    <cellStyle name="Note 2 3 3 3 6 3" xfId="31764"/>
    <cellStyle name="Note 2 3 3 3 7" xfId="9679"/>
    <cellStyle name="Note 2 3 3 3 7 2" xfId="21713"/>
    <cellStyle name="Note 2 3 3 3 7 2 2" xfId="45913"/>
    <cellStyle name="Note 2 3 3 3 7 3" xfId="33880"/>
    <cellStyle name="Note 2 3 3 3 8" xfId="11558"/>
    <cellStyle name="Note 2 3 3 3 8 2" xfId="23487"/>
    <cellStyle name="Note 2 3 3 3 8 2 2" xfId="47687"/>
    <cellStyle name="Note 2 3 3 3 8 3" xfId="35759"/>
    <cellStyle name="Note 2 3 3 3 9" xfId="13332"/>
    <cellStyle name="Note 2 3 3 3 9 2" xfId="37533"/>
    <cellStyle name="Note 2 3 3 4" xfId="1150"/>
    <cellStyle name="Note 2 3 3 4 10" xfId="25668"/>
    <cellStyle name="Note 2 3 3 4 2" xfId="2708"/>
    <cellStyle name="Note 2 3 3 4 2 2" xfId="5354"/>
    <cellStyle name="Note 2 3 3 4 2 2 2" xfId="17455"/>
    <cellStyle name="Note 2 3 3 4 2 2 2 2" xfId="41655"/>
    <cellStyle name="Note 2 3 3 4 2 2 3" xfId="29555"/>
    <cellStyle name="Note 2 3 3 4 2 3" xfId="5712"/>
    <cellStyle name="Note 2 3 3 4 2 3 2" xfId="17813"/>
    <cellStyle name="Note 2 3 3 4 2 3 2 2" xfId="42013"/>
    <cellStyle name="Note 2 3 3 4 2 3 3" xfId="29913"/>
    <cellStyle name="Note 2 3 3 4 2 4" xfId="9334"/>
    <cellStyle name="Note 2 3 3 4 2 4 2" xfId="21368"/>
    <cellStyle name="Note 2 3 3 4 2 4 2 2" xfId="45568"/>
    <cellStyle name="Note 2 3 3 4 2 4 3" xfId="33535"/>
    <cellStyle name="Note 2 3 3 4 2 5" xfId="11410"/>
    <cellStyle name="Note 2 3 3 4 2 5 2" xfId="23353"/>
    <cellStyle name="Note 2 3 3 4 2 5 2 2" xfId="47553"/>
    <cellStyle name="Note 2 3 3 4 2 5 3" xfId="35611"/>
    <cellStyle name="Note 2 3 3 4 2 6" xfId="13198"/>
    <cellStyle name="Note 2 3 3 4 2 6 2" xfId="24920"/>
    <cellStyle name="Note 2 3 3 4 2 6 2 2" xfId="49120"/>
    <cellStyle name="Note 2 3 3 4 2 6 3" xfId="37399"/>
    <cellStyle name="Note 2 3 3 4 2 7" xfId="14765"/>
    <cellStyle name="Note 2 3 3 4 2 7 2" xfId="38966"/>
    <cellStyle name="Note 2 3 3 4 2 8" xfId="26990"/>
    <cellStyle name="Note 2 3 3 4 3" xfId="2122"/>
    <cellStyle name="Note 2 3 3 4 3 2" xfId="4779"/>
    <cellStyle name="Note 2 3 3 4 3 2 2" xfId="16880"/>
    <cellStyle name="Note 2 3 3 4 3 2 2 2" xfId="41080"/>
    <cellStyle name="Note 2 3 3 4 3 2 3" xfId="28980"/>
    <cellStyle name="Note 2 3 3 4 3 3" xfId="5556"/>
    <cellStyle name="Note 2 3 3 4 3 3 2" xfId="17657"/>
    <cellStyle name="Note 2 3 3 4 3 3 2 2" xfId="41857"/>
    <cellStyle name="Note 2 3 3 4 3 3 3" xfId="29757"/>
    <cellStyle name="Note 2 3 3 4 3 4" xfId="8748"/>
    <cellStyle name="Note 2 3 3 4 3 4 2" xfId="20784"/>
    <cellStyle name="Note 2 3 3 4 3 4 2 2" xfId="44984"/>
    <cellStyle name="Note 2 3 3 4 3 4 3" xfId="32949"/>
    <cellStyle name="Note 2 3 3 4 3 5" xfId="10838"/>
    <cellStyle name="Note 2 3 3 4 3 5 2" xfId="22801"/>
    <cellStyle name="Note 2 3 3 4 3 5 2 2" xfId="47001"/>
    <cellStyle name="Note 2 3 3 4 3 5 3" xfId="35039"/>
    <cellStyle name="Note 2 3 3 4 3 6" xfId="12646"/>
    <cellStyle name="Note 2 3 3 4 3 6 2" xfId="24393"/>
    <cellStyle name="Note 2 3 3 4 3 6 2 2" xfId="48593"/>
    <cellStyle name="Note 2 3 3 4 3 6 3" xfId="36847"/>
    <cellStyle name="Note 2 3 3 4 3 7" xfId="14238"/>
    <cellStyle name="Note 2 3 3 4 3 7 2" xfId="38439"/>
    <cellStyle name="Note 2 3 3 4 3 8" xfId="26407"/>
    <cellStyle name="Note 2 3 3 4 4" xfId="3875"/>
    <cellStyle name="Note 2 3 3 4 4 2" xfId="15977"/>
    <cellStyle name="Note 2 3 3 4 4 2 2" xfId="40177"/>
    <cellStyle name="Note 2 3 3 4 4 3" xfId="28077"/>
    <cellStyle name="Note 2 3 3 4 5" xfId="6759"/>
    <cellStyle name="Note 2 3 3 4 5 2" xfId="18860"/>
    <cellStyle name="Note 2 3 3 4 5 2 2" xfId="43060"/>
    <cellStyle name="Note 2 3 3 4 5 3" xfId="30960"/>
    <cellStyle name="Note 2 3 3 4 6" xfId="7786"/>
    <cellStyle name="Note 2 3 3 4 6 2" xfId="19847"/>
    <cellStyle name="Note 2 3 3 4 6 2 2" xfId="44047"/>
    <cellStyle name="Note 2 3 3 4 6 3" xfId="31987"/>
    <cellStyle name="Note 2 3 3 4 7" xfId="9902"/>
    <cellStyle name="Note 2 3 3 4 7 2" xfId="21936"/>
    <cellStyle name="Note 2 3 3 4 7 2 2" xfId="46136"/>
    <cellStyle name="Note 2 3 3 4 7 3" xfId="34103"/>
    <cellStyle name="Note 2 3 3 4 8" xfId="11781"/>
    <cellStyle name="Note 2 3 3 4 8 2" xfId="23710"/>
    <cellStyle name="Note 2 3 3 4 8 2 2" xfId="47910"/>
    <cellStyle name="Note 2 3 3 4 8 3" xfId="35982"/>
    <cellStyle name="Note 2 3 3 4 9" xfId="13555"/>
    <cellStyle name="Note 2 3 3 4 9 2" xfId="37756"/>
    <cellStyle name="Note 2 3 3 5" xfId="1274"/>
    <cellStyle name="Note 2 3 3 5 2" xfId="3999"/>
    <cellStyle name="Note 2 3 3 5 2 2" xfId="16101"/>
    <cellStyle name="Note 2 3 3 5 2 2 2" xfId="40301"/>
    <cellStyle name="Note 2 3 3 5 2 3" xfId="28201"/>
    <cellStyle name="Note 2 3 3 5 3" xfId="6064"/>
    <cellStyle name="Note 2 3 3 5 3 2" xfId="18165"/>
    <cellStyle name="Note 2 3 3 5 3 2 2" xfId="42365"/>
    <cellStyle name="Note 2 3 3 5 3 3" xfId="30265"/>
    <cellStyle name="Note 2 3 3 5 4" xfId="7910"/>
    <cellStyle name="Note 2 3 3 5 4 2" xfId="19971"/>
    <cellStyle name="Note 2 3 3 5 4 2 2" xfId="44171"/>
    <cellStyle name="Note 2 3 3 5 4 3" xfId="32111"/>
    <cellStyle name="Note 2 3 3 5 5" xfId="10026"/>
    <cellStyle name="Note 2 3 3 5 5 2" xfId="22060"/>
    <cellStyle name="Note 2 3 3 5 5 2 2" xfId="46260"/>
    <cellStyle name="Note 2 3 3 5 5 3" xfId="34227"/>
    <cellStyle name="Note 2 3 3 5 6" xfId="11905"/>
    <cellStyle name="Note 2 3 3 5 6 2" xfId="23834"/>
    <cellStyle name="Note 2 3 3 5 6 2 2" xfId="48034"/>
    <cellStyle name="Note 2 3 3 5 6 3" xfId="36106"/>
    <cellStyle name="Note 2 3 3 5 7" xfId="13679"/>
    <cellStyle name="Note 2 3 3 5 7 2" xfId="37880"/>
    <cellStyle name="Note 2 3 3 5 8" xfId="25792"/>
    <cellStyle name="Note 2 3 3 6" xfId="3360"/>
    <cellStyle name="Note 2 3 3 6 2" xfId="15462"/>
    <cellStyle name="Note 2 3 3 6 2 2" xfId="39662"/>
    <cellStyle name="Note 2 3 3 6 3" xfId="27562"/>
    <cellStyle name="Note 2 3 3 7" xfId="6235"/>
    <cellStyle name="Note 2 3 3 7 2" xfId="18336"/>
    <cellStyle name="Note 2 3 3 7 2 2" xfId="42536"/>
    <cellStyle name="Note 2 3 3 7 3" xfId="30436"/>
    <cellStyle name="Note 2 3 3 8" xfId="7262"/>
    <cellStyle name="Note 2 3 3 8 2" xfId="19323"/>
    <cellStyle name="Note 2 3 3 8 2 2" xfId="43523"/>
    <cellStyle name="Note 2 3 3 8 3" xfId="31463"/>
    <cellStyle name="Note 2 3 3 9" xfId="7923"/>
    <cellStyle name="Note 2 3 3 9 2" xfId="19984"/>
    <cellStyle name="Note 2 3 3 9 2 2" xfId="44184"/>
    <cellStyle name="Note 2 3 3 9 3" xfId="32124"/>
    <cellStyle name="Note 2 3 4" xfId="726"/>
    <cellStyle name="Note 2 3 4 10" xfId="25244"/>
    <cellStyle name="Note 2 3 4 2" xfId="2296"/>
    <cellStyle name="Note 2 3 4 2 2" xfId="4948"/>
    <cellStyle name="Note 2 3 4 2 2 2" xfId="17049"/>
    <cellStyle name="Note 2 3 4 2 2 2 2" xfId="41249"/>
    <cellStyle name="Note 2 3 4 2 2 3" xfId="29149"/>
    <cellStyle name="Note 2 3 4 2 3" xfId="4364"/>
    <cellStyle name="Note 2 3 4 2 3 2" xfId="16465"/>
    <cellStyle name="Note 2 3 4 2 3 2 2" xfId="40665"/>
    <cellStyle name="Note 2 3 4 2 3 3" xfId="28565"/>
    <cellStyle name="Note 2 3 4 2 4" xfId="8922"/>
    <cellStyle name="Note 2 3 4 2 4 2" xfId="20956"/>
    <cellStyle name="Note 2 3 4 2 4 2 2" xfId="45156"/>
    <cellStyle name="Note 2 3 4 2 4 3" xfId="33123"/>
    <cellStyle name="Note 2 3 4 2 5" xfId="10998"/>
    <cellStyle name="Note 2 3 4 2 5 2" xfId="22941"/>
    <cellStyle name="Note 2 3 4 2 5 2 2" xfId="47141"/>
    <cellStyle name="Note 2 3 4 2 5 3" xfId="35199"/>
    <cellStyle name="Note 2 3 4 2 6" xfId="12786"/>
    <cellStyle name="Note 2 3 4 2 6 2" xfId="24508"/>
    <cellStyle name="Note 2 3 4 2 6 2 2" xfId="48708"/>
    <cellStyle name="Note 2 3 4 2 6 3" xfId="36987"/>
    <cellStyle name="Note 2 3 4 2 7" xfId="14353"/>
    <cellStyle name="Note 2 3 4 2 7 2" xfId="38554"/>
    <cellStyle name="Note 2 3 4 2 8" xfId="26578"/>
    <cellStyle name="Note 2 3 4 3" xfId="1710"/>
    <cellStyle name="Note 2 3 4 3 2" xfId="4372"/>
    <cellStyle name="Note 2 3 4 3 2 2" xfId="16473"/>
    <cellStyle name="Note 2 3 4 3 2 2 2" xfId="40673"/>
    <cellStyle name="Note 2 3 4 3 2 3" xfId="28573"/>
    <cellStyle name="Note 2 3 4 3 3" xfId="6657"/>
    <cellStyle name="Note 2 3 4 3 3 2" xfId="18758"/>
    <cellStyle name="Note 2 3 4 3 3 2 2" xfId="42958"/>
    <cellStyle name="Note 2 3 4 3 3 3" xfId="30858"/>
    <cellStyle name="Note 2 3 4 3 4" xfId="8336"/>
    <cellStyle name="Note 2 3 4 3 4 2" xfId="20372"/>
    <cellStyle name="Note 2 3 4 3 4 2 2" xfId="44572"/>
    <cellStyle name="Note 2 3 4 3 4 3" xfId="32537"/>
    <cellStyle name="Note 2 3 4 3 5" xfId="10426"/>
    <cellStyle name="Note 2 3 4 3 5 2" xfId="22389"/>
    <cellStyle name="Note 2 3 4 3 5 2 2" xfId="46589"/>
    <cellStyle name="Note 2 3 4 3 5 3" xfId="34627"/>
    <cellStyle name="Note 2 3 4 3 6" xfId="12234"/>
    <cellStyle name="Note 2 3 4 3 6 2" xfId="23981"/>
    <cellStyle name="Note 2 3 4 3 6 2 2" xfId="48181"/>
    <cellStyle name="Note 2 3 4 3 6 3" xfId="36435"/>
    <cellStyle name="Note 2 3 4 3 7" xfId="13826"/>
    <cellStyle name="Note 2 3 4 3 7 2" xfId="38027"/>
    <cellStyle name="Note 2 3 4 3 8" xfId="25995"/>
    <cellStyle name="Note 2 3 4 4" xfId="3459"/>
    <cellStyle name="Note 2 3 4 4 2" xfId="15561"/>
    <cellStyle name="Note 2 3 4 4 2 2" xfId="39761"/>
    <cellStyle name="Note 2 3 4 4 3" xfId="27661"/>
    <cellStyle name="Note 2 3 4 5" xfId="6533"/>
    <cellStyle name="Note 2 3 4 5 2" xfId="18634"/>
    <cellStyle name="Note 2 3 4 5 2 2" xfId="42834"/>
    <cellStyle name="Note 2 3 4 5 3" xfId="30734"/>
    <cellStyle name="Note 2 3 4 6" xfId="7362"/>
    <cellStyle name="Note 2 3 4 6 2" xfId="19423"/>
    <cellStyle name="Note 2 3 4 6 2 2" xfId="43623"/>
    <cellStyle name="Note 2 3 4 6 3" xfId="31563"/>
    <cellStyle name="Note 2 3 4 7" xfId="9478"/>
    <cellStyle name="Note 2 3 4 7 2" xfId="21512"/>
    <cellStyle name="Note 2 3 4 7 2 2" xfId="45712"/>
    <cellStyle name="Note 2 3 4 7 3" xfId="33679"/>
    <cellStyle name="Note 2 3 4 8" xfId="10174"/>
    <cellStyle name="Note 2 3 4 8 2" xfId="22184"/>
    <cellStyle name="Note 2 3 4 8 2 2" xfId="46384"/>
    <cellStyle name="Note 2 3 4 8 3" xfId="34375"/>
    <cellStyle name="Note 2 3 4 9" xfId="12029"/>
    <cellStyle name="Note 2 3 4 9 2" xfId="36230"/>
    <cellStyle name="Note 2 3 5" xfId="1008"/>
    <cellStyle name="Note 2 3 5 10" xfId="25526"/>
    <cellStyle name="Note 2 3 5 2" xfId="2566"/>
    <cellStyle name="Note 2 3 5 2 2" xfId="5215"/>
    <cellStyle name="Note 2 3 5 2 2 2" xfId="17316"/>
    <cellStyle name="Note 2 3 5 2 2 2 2" xfId="41516"/>
    <cellStyle name="Note 2 3 5 2 2 3" xfId="29416"/>
    <cellStyle name="Note 2 3 5 2 3" xfId="6554"/>
    <cellStyle name="Note 2 3 5 2 3 2" xfId="18655"/>
    <cellStyle name="Note 2 3 5 2 3 2 2" xfId="42855"/>
    <cellStyle name="Note 2 3 5 2 3 3" xfId="30755"/>
    <cellStyle name="Note 2 3 5 2 4" xfId="9192"/>
    <cellStyle name="Note 2 3 5 2 4 2" xfId="21226"/>
    <cellStyle name="Note 2 3 5 2 4 2 2" xfId="45426"/>
    <cellStyle name="Note 2 3 5 2 4 3" xfId="33393"/>
    <cellStyle name="Note 2 3 5 2 5" xfId="11268"/>
    <cellStyle name="Note 2 3 5 2 5 2" xfId="23211"/>
    <cellStyle name="Note 2 3 5 2 5 2 2" xfId="47411"/>
    <cellStyle name="Note 2 3 5 2 5 3" xfId="35469"/>
    <cellStyle name="Note 2 3 5 2 6" xfId="13056"/>
    <cellStyle name="Note 2 3 5 2 6 2" xfId="24778"/>
    <cellStyle name="Note 2 3 5 2 6 2 2" xfId="48978"/>
    <cellStyle name="Note 2 3 5 2 6 3" xfId="37257"/>
    <cellStyle name="Note 2 3 5 2 7" xfId="14623"/>
    <cellStyle name="Note 2 3 5 2 7 2" xfId="38824"/>
    <cellStyle name="Note 2 3 5 2 8" xfId="26848"/>
    <cellStyle name="Note 2 3 5 3" xfId="1980"/>
    <cellStyle name="Note 2 3 5 3 2" xfId="4639"/>
    <cellStyle name="Note 2 3 5 3 2 2" xfId="16740"/>
    <cellStyle name="Note 2 3 5 3 2 2 2" xfId="40940"/>
    <cellStyle name="Note 2 3 5 3 2 3" xfId="28840"/>
    <cellStyle name="Note 2 3 5 3 3" xfId="5303"/>
    <cellStyle name="Note 2 3 5 3 3 2" xfId="17404"/>
    <cellStyle name="Note 2 3 5 3 3 2 2" xfId="41604"/>
    <cellStyle name="Note 2 3 5 3 3 3" xfId="29504"/>
    <cellStyle name="Note 2 3 5 3 4" xfId="8606"/>
    <cellStyle name="Note 2 3 5 3 4 2" xfId="20642"/>
    <cellStyle name="Note 2 3 5 3 4 2 2" xfId="44842"/>
    <cellStyle name="Note 2 3 5 3 4 3" xfId="32807"/>
    <cellStyle name="Note 2 3 5 3 5" xfId="10696"/>
    <cellStyle name="Note 2 3 5 3 5 2" xfId="22659"/>
    <cellStyle name="Note 2 3 5 3 5 2 2" xfId="46859"/>
    <cellStyle name="Note 2 3 5 3 5 3" xfId="34897"/>
    <cellStyle name="Note 2 3 5 3 6" xfId="12504"/>
    <cellStyle name="Note 2 3 5 3 6 2" xfId="24251"/>
    <cellStyle name="Note 2 3 5 3 6 2 2" xfId="48451"/>
    <cellStyle name="Note 2 3 5 3 6 3" xfId="36705"/>
    <cellStyle name="Note 2 3 5 3 7" xfId="14096"/>
    <cellStyle name="Note 2 3 5 3 7 2" xfId="38297"/>
    <cellStyle name="Note 2 3 5 3 8" xfId="26265"/>
    <cellStyle name="Note 2 3 5 4" xfId="3735"/>
    <cellStyle name="Note 2 3 5 4 2" xfId="15837"/>
    <cellStyle name="Note 2 3 5 4 2 2" xfId="40037"/>
    <cellStyle name="Note 2 3 5 4 3" xfId="27937"/>
    <cellStyle name="Note 2 3 5 5" xfId="3010"/>
    <cellStyle name="Note 2 3 5 5 2" xfId="15113"/>
    <cellStyle name="Note 2 3 5 5 2 2" xfId="39313"/>
    <cellStyle name="Note 2 3 5 5 3" xfId="27213"/>
    <cellStyle name="Note 2 3 5 6" xfId="7644"/>
    <cellStyle name="Note 2 3 5 6 2" xfId="19705"/>
    <cellStyle name="Note 2 3 5 6 2 2" xfId="43905"/>
    <cellStyle name="Note 2 3 5 6 3" xfId="31845"/>
    <cellStyle name="Note 2 3 5 7" xfId="9760"/>
    <cellStyle name="Note 2 3 5 7 2" xfId="21794"/>
    <cellStyle name="Note 2 3 5 7 2 2" xfId="45994"/>
    <cellStyle name="Note 2 3 5 7 3" xfId="33961"/>
    <cellStyle name="Note 2 3 5 8" xfId="11639"/>
    <cellStyle name="Note 2 3 5 8 2" xfId="23568"/>
    <cellStyle name="Note 2 3 5 8 2 2" xfId="47768"/>
    <cellStyle name="Note 2 3 5 8 3" xfId="35840"/>
    <cellStyle name="Note 2 3 5 9" xfId="13413"/>
    <cellStyle name="Note 2 3 5 9 2" xfId="37614"/>
    <cellStyle name="Note 2 3 6" xfId="3221"/>
    <cellStyle name="Note 2 3 6 2" xfId="15323"/>
    <cellStyle name="Note 2 3 6 2 2" xfId="39523"/>
    <cellStyle name="Note 2 3 6 3" xfId="27423"/>
    <cellStyle name="Note 2 3 7" xfId="6042"/>
    <cellStyle name="Note 2 3 7 2" xfId="18143"/>
    <cellStyle name="Note 2 3 7 2 2" xfId="42343"/>
    <cellStyle name="Note 2 3 7 3" xfId="30243"/>
    <cellStyle name="Note 2 3 8" xfId="7120"/>
    <cellStyle name="Note 2 3 8 2" xfId="19181"/>
    <cellStyle name="Note 2 3 8 2 2" xfId="43381"/>
    <cellStyle name="Note 2 3 8 3" xfId="31321"/>
    <cellStyle name="Note 2 3 9" xfId="8081"/>
    <cellStyle name="Note 2 3 9 2" xfId="20131"/>
    <cellStyle name="Note 2 3 9 2 2" xfId="44331"/>
    <cellStyle name="Note 2 3 9 3" xfId="32282"/>
    <cellStyle name="Note 2 4" xfId="505"/>
    <cellStyle name="Note 2 4 10" xfId="25023"/>
    <cellStyle name="Note 2 4 2" xfId="604"/>
    <cellStyle name="Note 2 4 2 10" xfId="7999"/>
    <cellStyle name="Note 2 4 2 10 2" xfId="20053"/>
    <cellStyle name="Note 2 4 2 10 2 2" xfId="44253"/>
    <cellStyle name="Note 2 4 2 10 3" xfId="32200"/>
    <cellStyle name="Note 2 4 2 11" xfId="10127"/>
    <cellStyle name="Note 2 4 2 11 2" xfId="34328"/>
    <cellStyle name="Note 2 4 2 12" xfId="25122"/>
    <cellStyle name="Note 2 4 2 2" xfId="795"/>
    <cellStyle name="Note 2 4 2 2 10" xfId="25313"/>
    <cellStyle name="Note 2 4 2 2 2" xfId="2365"/>
    <cellStyle name="Note 2 4 2 2 2 2" xfId="5015"/>
    <cellStyle name="Note 2 4 2 2 2 2 2" xfId="17116"/>
    <cellStyle name="Note 2 4 2 2 2 2 2 2" xfId="41316"/>
    <cellStyle name="Note 2 4 2 2 2 2 3" xfId="29216"/>
    <cellStyle name="Note 2 4 2 2 2 3" xfId="3848"/>
    <cellStyle name="Note 2 4 2 2 2 3 2" xfId="15950"/>
    <cellStyle name="Note 2 4 2 2 2 3 2 2" xfId="40150"/>
    <cellStyle name="Note 2 4 2 2 2 3 3" xfId="28050"/>
    <cellStyle name="Note 2 4 2 2 2 4" xfId="8991"/>
    <cellStyle name="Note 2 4 2 2 2 4 2" xfId="21025"/>
    <cellStyle name="Note 2 4 2 2 2 4 2 2" xfId="45225"/>
    <cellStyle name="Note 2 4 2 2 2 4 3" xfId="33192"/>
    <cellStyle name="Note 2 4 2 2 2 5" xfId="11067"/>
    <cellStyle name="Note 2 4 2 2 2 5 2" xfId="23010"/>
    <cellStyle name="Note 2 4 2 2 2 5 2 2" xfId="47210"/>
    <cellStyle name="Note 2 4 2 2 2 5 3" xfId="35268"/>
    <cellStyle name="Note 2 4 2 2 2 6" xfId="12855"/>
    <cellStyle name="Note 2 4 2 2 2 6 2" xfId="24577"/>
    <cellStyle name="Note 2 4 2 2 2 6 2 2" xfId="48777"/>
    <cellStyle name="Note 2 4 2 2 2 6 3" xfId="37056"/>
    <cellStyle name="Note 2 4 2 2 2 7" xfId="14422"/>
    <cellStyle name="Note 2 4 2 2 2 7 2" xfId="38623"/>
    <cellStyle name="Note 2 4 2 2 2 8" xfId="26647"/>
    <cellStyle name="Note 2 4 2 2 3" xfId="1779"/>
    <cellStyle name="Note 2 4 2 2 3 2" xfId="4440"/>
    <cellStyle name="Note 2 4 2 2 3 2 2" xfId="16541"/>
    <cellStyle name="Note 2 4 2 2 3 2 2 2" xfId="40741"/>
    <cellStyle name="Note 2 4 2 2 3 2 3" xfId="28641"/>
    <cellStyle name="Note 2 4 2 2 3 3" xfId="6799"/>
    <cellStyle name="Note 2 4 2 2 3 3 2" xfId="18900"/>
    <cellStyle name="Note 2 4 2 2 3 3 2 2" xfId="43100"/>
    <cellStyle name="Note 2 4 2 2 3 3 3" xfId="31000"/>
    <cellStyle name="Note 2 4 2 2 3 4" xfId="8405"/>
    <cellStyle name="Note 2 4 2 2 3 4 2" xfId="20441"/>
    <cellStyle name="Note 2 4 2 2 3 4 2 2" xfId="44641"/>
    <cellStyle name="Note 2 4 2 2 3 4 3" xfId="32606"/>
    <cellStyle name="Note 2 4 2 2 3 5" xfId="10495"/>
    <cellStyle name="Note 2 4 2 2 3 5 2" xfId="22458"/>
    <cellStyle name="Note 2 4 2 2 3 5 2 2" xfId="46658"/>
    <cellStyle name="Note 2 4 2 2 3 5 3" xfId="34696"/>
    <cellStyle name="Note 2 4 2 2 3 6" xfId="12303"/>
    <cellStyle name="Note 2 4 2 2 3 6 2" xfId="24050"/>
    <cellStyle name="Note 2 4 2 2 3 6 2 2" xfId="48250"/>
    <cellStyle name="Note 2 4 2 2 3 6 3" xfId="36504"/>
    <cellStyle name="Note 2 4 2 2 3 7" xfId="13895"/>
    <cellStyle name="Note 2 4 2 2 3 7 2" xfId="38096"/>
    <cellStyle name="Note 2 4 2 2 3 8" xfId="26064"/>
    <cellStyle name="Note 2 4 2 2 4" xfId="3526"/>
    <cellStyle name="Note 2 4 2 2 4 2" xfId="15628"/>
    <cellStyle name="Note 2 4 2 2 4 2 2" xfId="39828"/>
    <cellStyle name="Note 2 4 2 2 4 3" xfId="27728"/>
    <cellStyle name="Note 2 4 2 2 5" xfId="4220"/>
    <cellStyle name="Note 2 4 2 2 5 2" xfId="16322"/>
    <cellStyle name="Note 2 4 2 2 5 2 2" xfId="40522"/>
    <cellStyle name="Note 2 4 2 2 5 3" xfId="28422"/>
    <cellStyle name="Note 2 4 2 2 6" xfId="7431"/>
    <cellStyle name="Note 2 4 2 2 6 2" xfId="19492"/>
    <cellStyle name="Note 2 4 2 2 6 2 2" xfId="43692"/>
    <cellStyle name="Note 2 4 2 2 6 3" xfId="31632"/>
    <cellStyle name="Note 2 4 2 2 7" xfId="9547"/>
    <cellStyle name="Note 2 4 2 2 7 2" xfId="21581"/>
    <cellStyle name="Note 2 4 2 2 7 2 2" xfId="45781"/>
    <cellStyle name="Note 2 4 2 2 7 3" xfId="33748"/>
    <cellStyle name="Note 2 4 2 2 8" xfId="10043"/>
    <cellStyle name="Note 2 4 2 2 8 2" xfId="22077"/>
    <cellStyle name="Note 2 4 2 2 8 2 2" xfId="46277"/>
    <cellStyle name="Note 2 4 2 2 8 3" xfId="34244"/>
    <cellStyle name="Note 2 4 2 2 9" xfId="11922"/>
    <cellStyle name="Note 2 4 2 2 9 2" xfId="36123"/>
    <cellStyle name="Note 2 4 2 3" xfId="905"/>
    <cellStyle name="Note 2 4 2 3 10" xfId="25423"/>
    <cellStyle name="Note 2 4 2 3 2" xfId="2475"/>
    <cellStyle name="Note 2 4 2 3 2 2" xfId="5125"/>
    <cellStyle name="Note 2 4 2 3 2 2 2" xfId="17226"/>
    <cellStyle name="Note 2 4 2 3 2 2 2 2" xfId="41426"/>
    <cellStyle name="Note 2 4 2 3 2 2 3" xfId="29326"/>
    <cellStyle name="Note 2 4 2 3 2 3" xfId="6319"/>
    <cellStyle name="Note 2 4 2 3 2 3 2" xfId="18420"/>
    <cellStyle name="Note 2 4 2 3 2 3 2 2" xfId="42620"/>
    <cellStyle name="Note 2 4 2 3 2 3 3" xfId="30520"/>
    <cellStyle name="Note 2 4 2 3 2 4" xfId="9101"/>
    <cellStyle name="Note 2 4 2 3 2 4 2" xfId="21135"/>
    <cellStyle name="Note 2 4 2 3 2 4 2 2" xfId="45335"/>
    <cellStyle name="Note 2 4 2 3 2 4 3" xfId="33302"/>
    <cellStyle name="Note 2 4 2 3 2 5" xfId="11177"/>
    <cellStyle name="Note 2 4 2 3 2 5 2" xfId="23120"/>
    <cellStyle name="Note 2 4 2 3 2 5 2 2" xfId="47320"/>
    <cellStyle name="Note 2 4 2 3 2 5 3" xfId="35378"/>
    <cellStyle name="Note 2 4 2 3 2 6" xfId="12965"/>
    <cellStyle name="Note 2 4 2 3 2 6 2" xfId="24687"/>
    <cellStyle name="Note 2 4 2 3 2 6 2 2" xfId="48887"/>
    <cellStyle name="Note 2 4 2 3 2 6 3" xfId="37166"/>
    <cellStyle name="Note 2 4 2 3 2 7" xfId="14532"/>
    <cellStyle name="Note 2 4 2 3 2 7 2" xfId="38733"/>
    <cellStyle name="Note 2 4 2 3 2 8" xfId="26757"/>
    <cellStyle name="Note 2 4 2 3 3" xfId="1889"/>
    <cellStyle name="Note 2 4 2 3 3 2" xfId="4549"/>
    <cellStyle name="Note 2 4 2 3 3 2 2" xfId="16650"/>
    <cellStyle name="Note 2 4 2 3 3 2 2 2" xfId="40850"/>
    <cellStyle name="Note 2 4 2 3 3 2 3" xfId="28750"/>
    <cellStyle name="Note 2 4 2 3 3 3" xfId="6792"/>
    <cellStyle name="Note 2 4 2 3 3 3 2" xfId="18893"/>
    <cellStyle name="Note 2 4 2 3 3 3 2 2" xfId="43093"/>
    <cellStyle name="Note 2 4 2 3 3 3 3" xfId="30993"/>
    <cellStyle name="Note 2 4 2 3 3 4" xfId="8515"/>
    <cellStyle name="Note 2 4 2 3 3 4 2" xfId="20551"/>
    <cellStyle name="Note 2 4 2 3 3 4 2 2" xfId="44751"/>
    <cellStyle name="Note 2 4 2 3 3 4 3" xfId="32716"/>
    <cellStyle name="Note 2 4 2 3 3 5" xfId="10605"/>
    <cellStyle name="Note 2 4 2 3 3 5 2" xfId="22568"/>
    <cellStyle name="Note 2 4 2 3 3 5 2 2" xfId="46768"/>
    <cellStyle name="Note 2 4 2 3 3 5 3" xfId="34806"/>
    <cellStyle name="Note 2 4 2 3 3 6" xfId="12413"/>
    <cellStyle name="Note 2 4 2 3 3 6 2" xfId="24160"/>
    <cellStyle name="Note 2 4 2 3 3 6 2 2" xfId="48360"/>
    <cellStyle name="Note 2 4 2 3 3 6 3" xfId="36614"/>
    <cellStyle name="Note 2 4 2 3 3 7" xfId="14005"/>
    <cellStyle name="Note 2 4 2 3 3 7 2" xfId="38206"/>
    <cellStyle name="Note 2 4 2 3 3 8" xfId="26174"/>
    <cellStyle name="Note 2 4 2 3 4" xfId="3634"/>
    <cellStyle name="Note 2 4 2 3 4 2" xfId="15736"/>
    <cellStyle name="Note 2 4 2 3 4 2 2" xfId="39936"/>
    <cellStyle name="Note 2 4 2 3 4 3" xfId="27836"/>
    <cellStyle name="Note 2 4 2 3 5" xfId="6153"/>
    <cellStyle name="Note 2 4 2 3 5 2" xfId="18254"/>
    <cellStyle name="Note 2 4 2 3 5 2 2" xfId="42454"/>
    <cellStyle name="Note 2 4 2 3 5 3" xfId="30354"/>
    <cellStyle name="Note 2 4 2 3 6" xfId="7541"/>
    <cellStyle name="Note 2 4 2 3 6 2" xfId="19602"/>
    <cellStyle name="Note 2 4 2 3 6 2 2" xfId="43802"/>
    <cellStyle name="Note 2 4 2 3 6 3" xfId="31742"/>
    <cellStyle name="Note 2 4 2 3 7" xfId="9657"/>
    <cellStyle name="Note 2 4 2 3 7 2" xfId="21691"/>
    <cellStyle name="Note 2 4 2 3 7 2 2" xfId="45891"/>
    <cellStyle name="Note 2 4 2 3 7 3" xfId="33858"/>
    <cellStyle name="Note 2 4 2 3 8" xfId="11536"/>
    <cellStyle name="Note 2 4 2 3 8 2" xfId="23465"/>
    <cellStyle name="Note 2 4 2 3 8 2 2" xfId="47665"/>
    <cellStyle name="Note 2 4 2 3 8 3" xfId="35737"/>
    <cellStyle name="Note 2 4 2 3 9" xfId="13310"/>
    <cellStyle name="Note 2 4 2 3 9 2" xfId="37511"/>
    <cellStyle name="Note 2 4 2 4" xfId="1128"/>
    <cellStyle name="Note 2 4 2 4 10" xfId="25646"/>
    <cellStyle name="Note 2 4 2 4 2" xfId="2686"/>
    <cellStyle name="Note 2 4 2 4 2 2" xfId="5332"/>
    <cellStyle name="Note 2 4 2 4 2 2 2" xfId="17433"/>
    <cellStyle name="Note 2 4 2 4 2 2 2 2" xfId="41633"/>
    <cellStyle name="Note 2 4 2 4 2 2 3" xfId="29533"/>
    <cellStyle name="Note 2 4 2 4 2 3" xfId="5816"/>
    <cellStyle name="Note 2 4 2 4 2 3 2" xfId="17917"/>
    <cellStyle name="Note 2 4 2 4 2 3 2 2" xfId="42117"/>
    <cellStyle name="Note 2 4 2 4 2 3 3" xfId="30017"/>
    <cellStyle name="Note 2 4 2 4 2 4" xfId="9312"/>
    <cellStyle name="Note 2 4 2 4 2 4 2" xfId="21346"/>
    <cellStyle name="Note 2 4 2 4 2 4 2 2" xfId="45546"/>
    <cellStyle name="Note 2 4 2 4 2 4 3" xfId="33513"/>
    <cellStyle name="Note 2 4 2 4 2 5" xfId="11388"/>
    <cellStyle name="Note 2 4 2 4 2 5 2" xfId="23331"/>
    <cellStyle name="Note 2 4 2 4 2 5 2 2" xfId="47531"/>
    <cellStyle name="Note 2 4 2 4 2 5 3" xfId="35589"/>
    <cellStyle name="Note 2 4 2 4 2 6" xfId="13176"/>
    <cellStyle name="Note 2 4 2 4 2 6 2" xfId="24898"/>
    <cellStyle name="Note 2 4 2 4 2 6 2 2" xfId="49098"/>
    <cellStyle name="Note 2 4 2 4 2 6 3" xfId="37377"/>
    <cellStyle name="Note 2 4 2 4 2 7" xfId="14743"/>
    <cellStyle name="Note 2 4 2 4 2 7 2" xfId="38944"/>
    <cellStyle name="Note 2 4 2 4 2 8" xfId="26968"/>
    <cellStyle name="Note 2 4 2 4 3" xfId="2100"/>
    <cellStyle name="Note 2 4 2 4 3 2" xfId="4757"/>
    <cellStyle name="Note 2 4 2 4 3 2 2" xfId="16858"/>
    <cellStyle name="Note 2 4 2 4 3 2 2 2" xfId="41058"/>
    <cellStyle name="Note 2 4 2 4 3 2 3" xfId="28958"/>
    <cellStyle name="Note 2 4 2 4 3 3" xfId="6017"/>
    <cellStyle name="Note 2 4 2 4 3 3 2" xfId="18118"/>
    <cellStyle name="Note 2 4 2 4 3 3 2 2" xfId="42318"/>
    <cellStyle name="Note 2 4 2 4 3 3 3" xfId="30218"/>
    <cellStyle name="Note 2 4 2 4 3 4" xfId="8726"/>
    <cellStyle name="Note 2 4 2 4 3 4 2" xfId="20762"/>
    <cellStyle name="Note 2 4 2 4 3 4 2 2" xfId="44962"/>
    <cellStyle name="Note 2 4 2 4 3 4 3" xfId="32927"/>
    <cellStyle name="Note 2 4 2 4 3 5" xfId="10816"/>
    <cellStyle name="Note 2 4 2 4 3 5 2" xfId="22779"/>
    <cellStyle name="Note 2 4 2 4 3 5 2 2" xfId="46979"/>
    <cellStyle name="Note 2 4 2 4 3 5 3" xfId="35017"/>
    <cellStyle name="Note 2 4 2 4 3 6" xfId="12624"/>
    <cellStyle name="Note 2 4 2 4 3 6 2" xfId="24371"/>
    <cellStyle name="Note 2 4 2 4 3 6 2 2" xfId="48571"/>
    <cellStyle name="Note 2 4 2 4 3 6 3" xfId="36825"/>
    <cellStyle name="Note 2 4 2 4 3 7" xfId="14216"/>
    <cellStyle name="Note 2 4 2 4 3 7 2" xfId="38417"/>
    <cellStyle name="Note 2 4 2 4 3 8" xfId="26385"/>
    <cellStyle name="Note 2 4 2 4 4" xfId="3853"/>
    <cellStyle name="Note 2 4 2 4 4 2" xfId="15955"/>
    <cellStyle name="Note 2 4 2 4 4 2 2" xfId="40155"/>
    <cellStyle name="Note 2 4 2 4 4 3" xfId="28055"/>
    <cellStyle name="Note 2 4 2 4 5" xfId="6676"/>
    <cellStyle name="Note 2 4 2 4 5 2" xfId="18777"/>
    <cellStyle name="Note 2 4 2 4 5 2 2" xfId="42977"/>
    <cellStyle name="Note 2 4 2 4 5 3" xfId="30877"/>
    <cellStyle name="Note 2 4 2 4 6" xfId="7764"/>
    <cellStyle name="Note 2 4 2 4 6 2" xfId="19825"/>
    <cellStyle name="Note 2 4 2 4 6 2 2" xfId="44025"/>
    <cellStyle name="Note 2 4 2 4 6 3" xfId="31965"/>
    <cellStyle name="Note 2 4 2 4 7" xfId="9880"/>
    <cellStyle name="Note 2 4 2 4 7 2" xfId="21914"/>
    <cellStyle name="Note 2 4 2 4 7 2 2" xfId="46114"/>
    <cellStyle name="Note 2 4 2 4 7 3" xfId="34081"/>
    <cellStyle name="Note 2 4 2 4 8" xfId="11759"/>
    <cellStyle name="Note 2 4 2 4 8 2" xfId="23688"/>
    <cellStyle name="Note 2 4 2 4 8 2 2" xfId="47888"/>
    <cellStyle name="Note 2 4 2 4 8 3" xfId="35960"/>
    <cellStyle name="Note 2 4 2 4 9" xfId="13533"/>
    <cellStyle name="Note 2 4 2 4 9 2" xfId="37734"/>
    <cellStyle name="Note 2 4 2 5" xfId="1254"/>
    <cellStyle name="Note 2 4 2 5 2" xfId="3979"/>
    <cellStyle name="Note 2 4 2 5 2 2" xfId="16081"/>
    <cellStyle name="Note 2 4 2 5 2 2 2" xfId="40281"/>
    <cellStyle name="Note 2 4 2 5 2 3" xfId="28181"/>
    <cellStyle name="Note 2 4 2 5 3" xfId="2997"/>
    <cellStyle name="Note 2 4 2 5 3 2" xfId="15100"/>
    <cellStyle name="Note 2 4 2 5 3 2 2" xfId="39300"/>
    <cellStyle name="Note 2 4 2 5 3 3" xfId="27200"/>
    <cellStyle name="Note 2 4 2 5 4" xfId="7890"/>
    <cellStyle name="Note 2 4 2 5 4 2" xfId="19951"/>
    <cellStyle name="Note 2 4 2 5 4 2 2" xfId="44151"/>
    <cellStyle name="Note 2 4 2 5 4 3" xfId="32091"/>
    <cellStyle name="Note 2 4 2 5 5" xfId="10006"/>
    <cellStyle name="Note 2 4 2 5 5 2" xfId="22040"/>
    <cellStyle name="Note 2 4 2 5 5 2 2" xfId="46240"/>
    <cellStyle name="Note 2 4 2 5 5 3" xfId="34207"/>
    <cellStyle name="Note 2 4 2 5 6" xfId="11885"/>
    <cellStyle name="Note 2 4 2 5 6 2" xfId="23814"/>
    <cellStyle name="Note 2 4 2 5 6 2 2" xfId="48014"/>
    <cellStyle name="Note 2 4 2 5 6 3" xfId="36086"/>
    <cellStyle name="Note 2 4 2 5 7" xfId="13659"/>
    <cellStyle name="Note 2 4 2 5 7 2" xfId="37860"/>
    <cellStyle name="Note 2 4 2 5 8" xfId="25772"/>
    <cellStyle name="Note 2 4 2 6" xfId="3339"/>
    <cellStyle name="Note 2 4 2 6 2" xfId="15441"/>
    <cellStyle name="Note 2 4 2 6 2 2" xfId="39641"/>
    <cellStyle name="Note 2 4 2 6 3" xfId="27541"/>
    <cellStyle name="Note 2 4 2 7" xfId="6118"/>
    <cellStyle name="Note 2 4 2 7 2" xfId="18219"/>
    <cellStyle name="Note 2 4 2 7 2 2" xfId="42419"/>
    <cellStyle name="Note 2 4 2 7 3" xfId="30319"/>
    <cellStyle name="Note 2 4 2 8" xfId="7240"/>
    <cellStyle name="Note 2 4 2 8 2" xfId="19301"/>
    <cellStyle name="Note 2 4 2 8 2 2" xfId="43501"/>
    <cellStyle name="Note 2 4 2 8 3" xfId="31441"/>
    <cellStyle name="Note 2 4 2 9" xfId="7930"/>
    <cellStyle name="Note 2 4 2 9 2" xfId="19991"/>
    <cellStyle name="Note 2 4 2 9 2 2" xfId="44191"/>
    <cellStyle name="Note 2 4 2 9 3" xfId="32131"/>
    <cellStyle name="Note 2 4 3" xfId="1029"/>
    <cellStyle name="Note 2 4 3 10" xfId="25547"/>
    <cellStyle name="Note 2 4 3 2" xfId="2587"/>
    <cellStyle name="Note 2 4 3 2 2" xfId="5235"/>
    <cellStyle name="Note 2 4 3 2 2 2" xfId="17336"/>
    <cellStyle name="Note 2 4 3 2 2 2 2" xfId="41536"/>
    <cellStyle name="Note 2 4 3 2 2 3" xfId="29436"/>
    <cellStyle name="Note 2 4 3 2 3" xfId="3174"/>
    <cellStyle name="Note 2 4 3 2 3 2" xfId="15276"/>
    <cellStyle name="Note 2 4 3 2 3 2 2" xfId="39476"/>
    <cellStyle name="Note 2 4 3 2 3 3" xfId="27376"/>
    <cellStyle name="Note 2 4 3 2 4" xfId="9213"/>
    <cellStyle name="Note 2 4 3 2 4 2" xfId="21247"/>
    <cellStyle name="Note 2 4 3 2 4 2 2" xfId="45447"/>
    <cellStyle name="Note 2 4 3 2 4 3" xfId="33414"/>
    <cellStyle name="Note 2 4 3 2 5" xfId="11289"/>
    <cellStyle name="Note 2 4 3 2 5 2" xfId="23232"/>
    <cellStyle name="Note 2 4 3 2 5 2 2" xfId="47432"/>
    <cellStyle name="Note 2 4 3 2 5 3" xfId="35490"/>
    <cellStyle name="Note 2 4 3 2 6" xfId="13077"/>
    <cellStyle name="Note 2 4 3 2 6 2" xfId="24799"/>
    <cellStyle name="Note 2 4 3 2 6 2 2" xfId="48999"/>
    <cellStyle name="Note 2 4 3 2 6 3" xfId="37278"/>
    <cellStyle name="Note 2 4 3 2 7" xfId="14644"/>
    <cellStyle name="Note 2 4 3 2 7 2" xfId="38845"/>
    <cellStyle name="Note 2 4 3 2 8" xfId="26869"/>
    <cellStyle name="Note 2 4 3 3" xfId="2001"/>
    <cellStyle name="Note 2 4 3 3 2" xfId="4660"/>
    <cellStyle name="Note 2 4 3 3 2 2" xfId="16761"/>
    <cellStyle name="Note 2 4 3 3 2 2 2" xfId="40961"/>
    <cellStyle name="Note 2 4 3 3 2 3" xfId="28861"/>
    <cellStyle name="Note 2 4 3 3 3" xfId="5852"/>
    <cellStyle name="Note 2 4 3 3 3 2" xfId="17953"/>
    <cellStyle name="Note 2 4 3 3 3 2 2" xfId="42153"/>
    <cellStyle name="Note 2 4 3 3 3 3" xfId="30053"/>
    <cellStyle name="Note 2 4 3 3 4" xfId="8627"/>
    <cellStyle name="Note 2 4 3 3 4 2" xfId="20663"/>
    <cellStyle name="Note 2 4 3 3 4 2 2" xfId="44863"/>
    <cellStyle name="Note 2 4 3 3 4 3" xfId="32828"/>
    <cellStyle name="Note 2 4 3 3 5" xfId="10717"/>
    <cellStyle name="Note 2 4 3 3 5 2" xfId="22680"/>
    <cellStyle name="Note 2 4 3 3 5 2 2" xfId="46880"/>
    <cellStyle name="Note 2 4 3 3 5 3" xfId="34918"/>
    <cellStyle name="Note 2 4 3 3 6" xfId="12525"/>
    <cellStyle name="Note 2 4 3 3 6 2" xfId="24272"/>
    <cellStyle name="Note 2 4 3 3 6 2 2" xfId="48472"/>
    <cellStyle name="Note 2 4 3 3 6 3" xfId="36726"/>
    <cellStyle name="Note 2 4 3 3 7" xfId="14117"/>
    <cellStyle name="Note 2 4 3 3 7 2" xfId="38318"/>
    <cellStyle name="Note 2 4 3 3 8" xfId="26286"/>
    <cellStyle name="Note 2 4 3 4" xfId="3755"/>
    <cellStyle name="Note 2 4 3 4 2" xfId="15857"/>
    <cellStyle name="Note 2 4 3 4 2 2" xfId="40057"/>
    <cellStyle name="Note 2 4 3 4 3" xfId="27957"/>
    <cellStyle name="Note 2 4 3 5" xfId="3151"/>
    <cellStyle name="Note 2 4 3 5 2" xfId="15253"/>
    <cellStyle name="Note 2 4 3 5 2 2" xfId="39453"/>
    <cellStyle name="Note 2 4 3 5 3" xfId="27353"/>
    <cellStyle name="Note 2 4 3 6" xfId="7665"/>
    <cellStyle name="Note 2 4 3 6 2" xfId="19726"/>
    <cellStyle name="Note 2 4 3 6 2 2" xfId="43926"/>
    <cellStyle name="Note 2 4 3 6 3" xfId="31866"/>
    <cellStyle name="Note 2 4 3 7" xfId="9781"/>
    <cellStyle name="Note 2 4 3 7 2" xfId="21815"/>
    <cellStyle name="Note 2 4 3 7 2 2" xfId="46015"/>
    <cellStyle name="Note 2 4 3 7 3" xfId="33982"/>
    <cellStyle name="Note 2 4 3 8" xfId="11660"/>
    <cellStyle name="Note 2 4 3 8 2" xfId="23589"/>
    <cellStyle name="Note 2 4 3 8 2 2" xfId="47789"/>
    <cellStyle name="Note 2 4 3 8 3" xfId="35861"/>
    <cellStyle name="Note 2 4 3 9" xfId="13434"/>
    <cellStyle name="Note 2 4 3 9 2" xfId="37635"/>
    <cellStyle name="Note 2 4 4" xfId="3242"/>
    <cellStyle name="Note 2 4 4 2" xfId="15344"/>
    <cellStyle name="Note 2 4 4 2 2" xfId="39544"/>
    <cellStyle name="Note 2 4 4 3" xfId="27444"/>
    <cellStyle name="Note 2 4 5" xfId="6461"/>
    <cellStyle name="Note 2 4 5 2" xfId="18562"/>
    <cellStyle name="Note 2 4 5 2 2" xfId="42762"/>
    <cellStyle name="Note 2 4 5 3" xfId="30662"/>
    <cellStyle name="Note 2 4 6" xfId="7141"/>
    <cellStyle name="Note 2 4 6 2" xfId="19202"/>
    <cellStyle name="Note 2 4 6 2 2" xfId="43402"/>
    <cellStyle name="Note 2 4 6 3" xfId="31342"/>
    <cellStyle name="Note 2 4 7" xfId="7953"/>
    <cellStyle name="Note 2 4 7 2" xfId="20014"/>
    <cellStyle name="Note 2 4 7 2 2" xfId="44214"/>
    <cellStyle name="Note 2 4 7 3" xfId="32154"/>
    <cellStyle name="Note 2 4 8" xfId="10090"/>
    <cellStyle name="Note 2 4 8 2" xfId="22124"/>
    <cellStyle name="Note 2 4 8 2 2" xfId="46324"/>
    <cellStyle name="Note 2 4 8 3" xfId="34291"/>
    <cellStyle name="Note 2 4 9" xfId="11969"/>
    <cellStyle name="Note 2 4 9 2" xfId="36170"/>
    <cellStyle name="Note 2 5" xfId="530"/>
    <cellStyle name="Note 2 5 10" xfId="10197"/>
    <cellStyle name="Note 2 5 10 2" xfId="22207"/>
    <cellStyle name="Note 2 5 10 2 2" xfId="46407"/>
    <cellStyle name="Note 2 5 10 3" xfId="34398"/>
    <cellStyle name="Note 2 5 11" xfId="12052"/>
    <cellStyle name="Note 2 5 11 2" xfId="36253"/>
    <cellStyle name="Note 2 5 12" xfId="25048"/>
    <cellStyle name="Note 2 5 2" xfId="747"/>
    <cellStyle name="Note 2 5 2 10" xfId="25265"/>
    <cellStyle name="Note 2 5 2 2" xfId="2317"/>
    <cellStyle name="Note 2 5 2 2 2" xfId="4968"/>
    <cellStyle name="Note 2 5 2 2 2 2" xfId="17069"/>
    <cellStyle name="Note 2 5 2 2 2 2 2" xfId="41269"/>
    <cellStyle name="Note 2 5 2 2 2 3" xfId="29169"/>
    <cellStyle name="Note 2 5 2 2 3" xfId="5922"/>
    <cellStyle name="Note 2 5 2 2 3 2" xfId="18023"/>
    <cellStyle name="Note 2 5 2 2 3 2 2" xfId="42223"/>
    <cellStyle name="Note 2 5 2 2 3 3" xfId="30123"/>
    <cellStyle name="Note 2 5 2 2 4" xfId="8943"/>
    <cellStyle name="Note 2 5 2 2 4 2" xfId="20977"/>
    <cellStyle name="Note 2 5 2 2 4 2 2" xfId="45177"/>
    <cellStyle name="Note 2 5 2 2 4 3" xfId="33144"/>
    <cellStyle name="Note 2 5 2 2 5" xfId="11019"/>
    <cellStyle name="Note 2 5 2 2 5 2" xfId="22962"/>
    <cellStyle name="Note 2 5 2 2 5 2 2" xfId="47162"/>
    <cellStyle name="Note 2 5 2 2 5 3" xfId="35220"/>
    <cellStyle name="Note 2 5 2 2 6" xfId="12807"/>
    <cellStyle name="Note 2 5 2 2 6 2" xfId="24529"/>
    <cellStyle name="Note 2 5 2 2 6 2 2" xfId="48729"/>
    <cellStyle name="Note 2 5 2 2 6 3" xfId="37008"/>
    <cellStyle name="Note 2 5 2 2 7" xfId="14374"/>
    <cellStyle name="Note 2 5 2 2 7 2" xfId="38575"/>
    <cellStyle name="Note 2 5 2 2 8" xfId="26599"/>
    <cellStyle name="Note 2 5 2 3" xfId="1731"/>
    <cellStyle name="Note 2 5 2 3 2" xfId="4393"/>
    <cellStyle name="Note 2 5 2 3 2 2" xfId="16494"/>
    <cellStyle name="Note 2 5 2 3 2 2 2" xfId="40694"/>
    <cellStyle name="Note 2 5 2 3 2 3" xfId="28594"/>
    <cellStyle name="Note 2 5 2 3 3" xfId="6576"/>
    <cellStyle name="Note 2 5 2 3 3 2" xfId="18677"/>
    <cellStyle name="Note 2 5 2 3 3 2 2" xfId="42877"/>
    <cellStyle name="Note 2 5 2 3 3 3" xfId="30777"/>
    <cellStyle name="Note 2 5 2 3 4" xfId="8357"/>
    <cellStyle name="Note 2 5 2 3 4 2" xfId="20393"/>
    <cellStyle name="Note 2 5 2 3 4 2 2" xfId="44593"/>
    <cellStyle name="Note 2 5 2 3 4 3" xfId="32558"/>
    <cellStyle name="Note 2 5 2 3 5" xfId="10447"/>
    <cellStyle name="Note 2 5 2 3 5 2" xfId="22410"/>
    <cellStyle name="Note 2 5 2 3 5 2 2" xfId="46610"/>
    <cellStyle name="Note 2 5 2 3 5 3" xfId="34648"/>
    <cellStyle name="Note 2 5 2 3 6" xfId="12255"/>
    <cellStyle name="Note 2 5 2 3 6 2" xfId="24002"/>
    <cellStyle name="Note 2 5 2 3 6 2 2" xfId="48202"/>
    <cellStyle name="Note 2 5 2 3 6 3" xfId="36456"/>
    <cellStyle name="Note 2 5 2 3 7" xfId="13847"/>
    <cellStyle name="Note 2 5 2 3 7 2" xfId="38048"/>
    <cellStyle name="Note 2 5 2 3 8" xfId="26016"/>
    <cellStyle name="Note 2 5 2 4" xfId="3479"/>
    <cellStyle name="Note 2 5 2 4 2" xfId="15581"/>
    <cellStyle name="Note 2 5 2 4 2 2" xfId="39781"/>
    <cellStyle name="Note 2 5 2 4 3" xfId="27681"/>
    <cellStyle name="Note 2 5 2 5" xfId="3163"/>
    <cellStyle name="Note 2 5 2 5 2" xfId="15265"/>
    <cellStyle name="Note 2 5 2 5 2 2" xfId="39465"/>
    <cellStyle name="Note 2 5 2 5 3" xfId="27365"/>
    <cellStyle name="Note 2 5 2 6" xfId="7383"/>
    <cellStyle name="Note 2 5 2 6 2" xfId="19444"/>
    <cellStyle name="Note 2 5 2 6 2 2" xfId="43644"/>
    <cellStyle name="Note 2 5 2 6 3" xfId="31584"/>
    <cellStyle name="Note 2 5 2 7" xfId="9499"/>
    <cellStyle name="Note 2 5 2 7 2" xfId="21533"/>
    <cellStyle name="Note 2 5 2 7 2 2" xfId="45733"/>
    <cellStyle name="Note 2 5 2 7 3" xfId="33700"/>
    <cellStyle name="Note 2 5 2 8" xfId="10054"/>
    <cellStyle name="Note 2 5 2 8 2" xfId="22088"/>
    <cellStyle name="Note 2 5 2 8 2 2" xfId="46288"/>
    <cellStyle name="Note 2 5 2 8 3" xfId="34255"/>
    <cellStyle name="Note 2 5 2 9" xfId="11933"/>
    <cellStyle name="Note 2 5 2 9 2" xfId="36134"/>
    <cellStyle name="Note 2 5 3" xfId="831"/>
    <cellStyle name="Note 2 5 3 10" xfId="25349"/>
    <cellStyle name="Note 2 5 3 2" xfId="2401"/>
    <cellStyle name="Note 2 5 3 2 2" xfId="5051"/>
    <cellStyle name="Note 2 5 3 2 2 2" xfId="17152"/>
    <cellStyle name="Note 2 5 3 2 2 2 2" xfId="41352"/>
    <cellStyle name="Note 2 5 3 2 2 3" xfId="29252"/>
    <cellStyle name="Note 2 5 3 2 3" xfId="3001"/>
    <cellStyle name="Note 2 5 3 2 3 2" xfId="15104"/>
    <cellStyle name="Note 2 5 3 2 3 2 2" xfId="39304"/>
    <cellStyle name="Note 2 5 3 2 3 3" xfId="27204"/>
    <cellStyle name="Note 2 5 3 2 4" xfId="9027"/>
    <cellStyle name="Note 2 5 3 2 4 2" xfId="21061"/>
    <cellStyle name="Note 2 5 3 2 4 2 2" xfId="45261"/>
    <cellStyle name="Note 2 5 3 2 4 3" xfId="33228"/>
    <cellStyle name="Note 2 5 3 2 5" xfId="11103"/>
    <cellStyle name="Note 2 5 3 2 5 2" xfId="23046"/>
    <cellStyle name="Note 2 5 3 2 5 2 2" xfId="47246"/>
    <cellStyle name="Note 2 5 3 2 5 3" xfId="35304"/>
    <cellStyle name="Note 2 5 3 2 6" xfId="12891"/>
    <cellStyle name="Note 2 5 3 2 6 2" xfId="24613"/>
    <cellStyle name="Note 2 5 3 2 6 2 2" xfId="48813"/>
    <cellStyle name="Note 2 5 3 2 6 3" xfId="37092"/>
    <cellStyle name="Note 2 5 3 2 7" xfId="14458"/>
    <cellStyle name="Note 2 5 3 2 7 2" xfId="38659"/>
    <cellStyle name="Note 2 5 3 2 8" xfId="26683"/>
    <cellStyle name="Note 2 5 3 3" xfId="1815"/>
    <cellStyle name="Note 2 5 3 3 2" xfId="4476"/>
    <cellStyle name="Note 2 5 3 3 2 2" xfId="16577"/>
    <cellStyle name="Note 2 5 3 3 2 2 2" xfId="40777"/>
    <cellStyle name="Note 2 5 3 3 2 3" xfId="28677"/>
    <cellStyle name="Note 2 5 3 3 3" xfId="5900"/>
    <cellStyle name="Note 2 5 3 3 3 2" xfId="18001"/>
    <cellStyle name="Note 2 5 3 3 3 2 2" xfId="42201"/>
    <cellStyle name="Note 2 5 3 3 3 3" xfId="30101"/>
    <cellStyle name="Note 2 5 3 3 4" xfId="8441"/>
    <cellStyle name="Note 2 5 3 3 4 2" xfId="20477"/>
    <cellStyle name="Note 2 5 3 3 4 2 2" xfId="44677"/>
    <cellStyle name="Note 2 5 3 3 4 3" xfId="32642"/>
    <cellStyle name="Note 2 5 3 3 5" xfId="10531"/>
    <cellStyle name="Note 2 5 3 3 5 2" xfId="22494"/>
    <cellStyle name="Note 2 5 3 3 5 2 2" xfId="46694"/>
    <cellStyle name="Note 2 5 3 3 5 3" xfId="34732"/>
    <cellStyle name="Note 2 5 3 3 6" xfId="12339"/>
    <cellStyle name="Note 2 5 3 3 6 2" xfId="24086"/>
    <cellStyle name="Note 2 5 3 3 6 2 2" xfId="48286"/>
    <cellStyle name="Note 2 5 3 3 6 3" xfId="36540"/>
    <cellStyle name="Note 2 5 3 3 7" xfId="13931"/>
    <cellStyle name="Note 2 5 3 3 7 2" xfId="38132"/>
    <cellStyle name="Note 2 5 3 3 8" xfId="26100"/>
    <cellStyle name="Note 2 5 3 4" xfId="3562"/>
    <cellStyle name="Note 2 5 3 4 2" xfId="15664"/>
    <cellStyle name="Note 2 5 3 4 2 2" xfId="39864"/>
    <cellStyle name="Note 2 5 3 4 3" xfId="27764"/>
    <cellStyle name="Note 2 5 3 5" xfId="5973"/>
    <cellStyle name="Note 2 5 3 5 2" xfId="18074"/>
    <cellStyle name="Note 2 5 3 5 2 2" xfId="42274"/>
    <cellStyle name="Note 2 5 3 5 3" xfId="30174"/>
    <cellStyle name="Note 2 5 3 6" xfId="7467"/>
    <cellStyle name="Note 2 5 3 6 2" xfId="19528"/>
    <cellStyle name="Note 2 5 3 6 2 2" xfId="43728"/>
    <cellStyle name="Note 2 5 3 6 3" xfId="31668"/>
    <cellStyle name="Note 2 5 3 7" xfId="9583"/>
    <cellStyle name="Note 2 5 3 7 2" xfId="21617"/>
    <cellStyle name="Note 2 5 3 7 2 2" xfId="45817"/>
    <cellStyle name="Note 2 5 3 7 3" xfId="33784"/>
    <cellStyle name="Note 2 5 3 8" xfId="11462"/>
    <cellStyle name="Note 2 5 3 8 2" xfId="23391"/>
    <cellStyle name="Note 2 5 3 8 2 2" xfId="47591"/>
    <cellStyle name="Note 2 5 3 8 3" xfId="35663"/>
    <cellStyle name="Note 2 5 3 9" xfId="13236"/>
    <cellStyle name="Note 2 5 3 9 2" xfId="37437"/>
    <cellStyle name="Note 2 5 4" xfId="1054"/>
    <cellStyle name="Note 2 5 4 10" xfId="25572"/>
    <cellStyle name="Note 2 5 4 2" xfId="2612"/>
    <cellStyle name="Note 2 5 4 2 2" xfId="5258"/>
    <cellStyle name="Note 2 5 4 2 2 2" xfId="17359"/>
    <cellStyle name="Note 2 5 4 2 2 2 2" xfId="41559"/>
    <cellStyle name="Note 2 5 4 2 2 3" xfId="29459"/>
    <cellStyle name="Note 2 5 4 2 3" xfId="3371"/>
    <cellStyle name="Note 2 5 4 2 3 2" xfId="15473"/>
    <cellStyle name="Note 2 5 4 2 3 2 2" xfId="39673"/>
    <cellStyle name="Note 2 5 4 2 3 3" xfId="27573"/>
    <cellStyle name="Note 2 5 4 2 4" xfId="9238"/>
    <cellStyle name="Note 2 5 4 2 4 2" xfId="21272"/>
    <cellStyle name="Note 2 5 4 2 4 2 2" xfId="45472"/>
    <cellStyle name="Note 2 5 4 2 4 3" xfId="33439"/>
    <cellStyle name="Note 2 5 4 2 5" xfId="11314"/>
    <cellStyle name="Note 2 5 4 2 5 2" xfId="23257"/>
    <cellStyle name="Note 2 5 4 2 5 2 2" xfId="47457"/>
    <cellStyle name="Note 2 5 4 2 5 3" xfId="35515"/>
    <cellStyle name="Note 2 5 4 2 6" xfId="13102"/>
    <cellStyle name="Note 2 5 4 2 6 2" xfId="24824"/>
    <cellStyle name="Note 2 5 4 2 6 2 2" xfId="49024"/>
    <cellStyle name="Note 2 5 4 2 6 3" xfId="37303"/>
    <cellStyle name="Note 2 5 4 2 7" xfId="14669"/>
    <cellStyle name="Note 2 5 4 2 7 2" xfId="38870"/>
    <cellStyle name="Note 2 5 4 2 8" xfId="26894"/>
    <cellStyle name="Note 2 5 4 3" xfId="2026"/>
    <cellStyle name="Note 2 5 4 3 2" xfId="4684"/>
    <cellStyle name="Note 2 5 4 3 2 2" xfId="16785"/>
    <cellStyle name="Note 2 5 4 3 2 2 2" xfId="40985"/>
    <cellStyle name="Note 2 5 4 3 2 3" xfId="28885"/>
    <cellStyle name="Note 2 5 4 3 3" xfId="3840"/>
    <cellStyle name="Note 2 5 4 3 3 2" xfId="15942"/>
    <cellStyle name="Note 2 5 4 3 3 2 2" xfId="40142"/>
    <cellStyle name="Note 2 5 4 3 3 3" xfId="28042"/>
    <cellStyle name="Note 2 5 4 3 4" xfId="8652"/>
    <cellStyle name="Note 2 5 4 3 4 2" xfId="20688"/>
    <cellStyle name="Note 2 5 4 3 4 2 2" xfId="44888"/>
    <cellStyle name="Note 2 5 4 3 4 3" xfId="32853"/>
    <cellStyle name="Note 2 5 4 3 5" xfId="10742"/>
    <cellStyle name="Note 2 5 4 3 5 2" xfId="22705"/>
    <cellStyle name="Note 2 5 4 3 5 2 2" xfId="46905"/>
    <cellStyle name="Note 2 5 4 3 5 3" xfId="34943"/>
    <cellStyle name="Note 2 5 4 3 6" xfId="12550"/>
    <cellStyle name="Note 2 5 4 3 6 2" xfId="24297"/>
    <cellStyle name="Note 2 5 4 3 6 2 2" xfId="48497"/>
    <cellStyle name="Note 2 5 4 3 6 3" xfId="36751"/>
    <cellStyle name="Note 2 5 4 3 7" xfId="14142"/>
    <cellStyle name="Note 2 5 4 3 7 2" xfId="38343"/>
    <cellStyle name="Note 2 5 4 3 8" xfId="26311"/>
    <cellStyle name="Note 2 5 4 4" xfId="3779"/>
    <cellStyle name="Note 2 5 4 4 2" xfId="15881"/>
    <cellStyle name="Note 2 5 4 4 2 2" xfId="40081"/>
    <cellStyle name="Note 2 5 4 4 3" xfId="27981"/>
    <cellStyle name="Note 2 5 4 5" xfId="3129"/>
    <cellStyle name="Note 2 5 4 5 2" xfId="15231"/>
    <cellStyle name="Note 2 5 4 5 2 2" xfId="39431"/>
    <cellStyle name="Note 2 5 4 5 3" xfId="27331"/>
    <cellStyle name="Note 2 5 4 6" xfId="7690"/>
    <cellStyle name="Note 2 5 4 6 2" xfId="19751"/>
    <cellStyle name="Note 2 5 4 6 2 2" xfId="43951"/>
    <cellStyle name="Note 2 5 4 6 3" xfId="31891"/>
    <cellStyle name="Note 2 5 4 7" xfId="9806"/>
    <cellStyle name="Note 2 5 4 7 2" xfId="21840"/>
    <cellStyle name="Note 2 5 4 7 2 2" xfId="46040"/>
    <cellStyle name="Note 2 5 4 7 3" xfId="34007"/>
    <cellStyle name="Note 2 5 4 8" xfId="11685"/>
    <cellStyle name="Note 2 5 4 8 2" xfId="23614"/>
    <cellStyle name="Note 2 5 4 8 2 2" xfId="47814"/>
    <cellStyle name="Note 2 5 4 8 3" xfId="35886"/>
    <cellStyle name="Note 2 5 4 9" xfId="13459"/>
    <cellStyle name="Note 2 5 4 9 2" xfId="37660"/>
    <cellStyle name="Note 2 5 5" xfId="1189"/>
    <cellStyle name="Note 2 5 5 2" xfId="3914"/>
    <cellStyle name="Note 2 5 5 2 2" xfId="16016"/>
    <cellStyle name="Note 2 5 5 2 2 2" xfId="40216"/>
    <cellStyle name="Note 2 5 5 2 3" xfId="28116"/>
    <cellStyle name="Note 2 5 5 3" xfId="6496"/>
    <cellStyle name="Note 2 5 5 3 2" xfId="18597"/>
    <cellStyle name="Note 2 5 5 3 2 2" xfId="42797"/>
    <cellStyle name="Note 2 5 5 3 3" xfId="30697"/>
    <cellStyle name="Note 2 5 5 4" xfId="7825"/>
    <cellStyle name="Note 2 5 5 4 2" xfId="19886"/>
    <cellStyle name="Note 2 5 5 4 2 2" xfId="44086"/>
    <cellStyle name="Note 2 5 5 4 3" xfId="32026"/>
    <cellStyle name="Note 2 5 5 5" xfId="9941"/>
    <cellStyle name="Note 2 5 5 5 2" xfId="21975"/>
    <cellStyle name="Note 2 5 5 5 2 2" xfId="46175"/>
    <cellStyle name="Note 2 5 5 5 3" xfId="34142"/>
    <cellStyle name="Note 2 5 5 6" xfId="11820"/>
    <cellStyle name="Note 2 5 5 6 2" xfId="23749"/>
    <cellStyle name="Note 2 5 5 6 2 2" xfId="47949"/>
    <cellStyle name="Note 2 5 5 6 3" xfId="36021"/>
    <cellStyle name="Note 2 5 5 7" xfId="13594"/>
    <cellStyle name="Note 2 5 5 7 2" xfId="37795"/>
    <cellStyle name="Note 2 5 5 8" xfId="25707"/>
    <cellStyle name="Note 2 5 6" xfId="3266"/>
    <cellStyle name="Note 2 5 6 2" xfId="15368"/>
    <cellStyle name="Note 2 5 6 2 2" xfId="39568"/>
    <cellStyle name="Note 2 5 6 3" xfId="27468"/>
    <cellStyle name="Note 2 5 7" xfId="6539"/>
    <cellStyle name="Note 2 5 7 2" xfId="18640"/>
    <cellStyle name="Note 2 5 7 2 2" xfId="42840"/>
    <cellStyle name="Note 2 5 7 3" xfId="30740"/>
    <cellStyle name="Note 2 5 8" xfId="7166"/>
    <cellStyle name="Note 2 5 8 2" xfId="19227"/>
    <cellStyle name="Note 2 5 8 2 2" xfId="43427"/>
    <cellStyle name="Note 2 5 8 3" xfId="31367"/>
    <cellStyle name="Note 2 5 9" xfId="6990"/>
    <cellStyle name="Note 2 5 9 2" xfId="19073"/>
    <cellStyle name="Note 2 5 9 2 2" xfId="43273"/>
    <cellStyle name="Note 2 5 9 3" xfId="31191"/>
    <cellStyle name="Note 2 6" xfId="668"/>
    <cellStyle name="Note 2 6 10" xfId="25186"/>
    <cellStyle name="Note 2 6 2" xfId="2238"/>
    <cellStyle name="Note 2 6 2 2" xfId="4890"/>
    <cellStyle name="Note 2 6 2 2 2" xfId="16991"/>
    <cellStyle name="Note 2 6 2 2 2 2" xfId="41191"/>
    <cellStyle name="Note 2 6 2 2 3" xfId="29091"/>
    <cellStyle name="Note 2 6 2 3" xfId="3012"/>
    <cellStyle name="Note 2 6 2 3 2" xfId="15115"/>
    <cellStyle name="Note 2 6 2 3 2 2" xfId="39315"/>
    <cellStyle name="Note 2 6 2 3 3" xfId="27215"/>
    <cellStyle name="Note 2 6 2 4" xfId="8864"/>
    <cellStyle name="Note 2 6 2 4 2" xfId="20898"/>
    <cellStyle name="Note 2 6 2 4 2 2" xfId="45098"/>
    <cellStyle name="Note 2 6 2 4 3" xfId="33065"/>
    <cellStyle name="Note 2 6 2 5" xfId="10940"/>
    <cellStyle name="Note 2 6 2 5 2" xfId="22883"/>
    <cellStyle name="Note 2 6 2 5 2 2" xfId="47083"/>
    <cellStyle name="Note 2 6 2 5 3" xfId="35141"/>
    <cellStyle name="Note 2 6 2 6" xfId="12728"/>
    <cellStyle name="Note 2 6 2 6 2" xfId="24450"/>
    <cellStyle name="Note 2 6 2 6 2 2" xfId="48650"/>
    <cellStyle name="Note 2 6 2 6 3" xfId="36929"/>
    <cellStyle name="Note 2 6 2 7" xfId="14295"/>
    <cellStyle name="Note 2 6 2 7 2" xfId="38496"/>
    <cellStyle name="Note 2 6 2 8" xfId="26520"/>
    <cellStyle name="Note 2 6 3" xfId="1652"/>
    <cellStyle name="Note 2 6 3 2" xfId="4314"/>
    <cellStyle name="Note 2 6 3 2 2" xfId="16415"/>
    <cellStyle name="Note 2 6 3 2 2 2" xfId="40615"/>
    <cellStyle name="Note 2 6 3 2 3" xfId="28515"/>
    <cellStyle name="Note 2 6 3 3" xfId="5623"/>
    <cellStyle name="Note 2 6 3 3 2" xfId="17724"/>
    <cellStyle name="Note 2 6 3 3 2 2" xfId="41924"/>
    <cellStyle name="Note 2 6 3 3 3" xfId="29824"/>
    <cellStyle name="Note 2 6 3 4" xfId="8278"/>
    <cellStyle name="Note 2 6 3 4 2" xfId="20314"/>
    <cellStyle name="Note 2 6 3 4 2 2" xfId="44514"/>
    <cellStyle name="Note 2 6 3 4 3" xfId="32479"/>
    <cellStyle name="Note 2 6 3 5" xfId="10368"/>
    <cellStyle name="Note 2 6 3 5 2" xfId="22331"/>
    <cellStyle name="Note 2 6 3 5 2 2" xfId="46531"/>
    <cellStyle name="Note 2 6 3 5 3" xfId="34569"/>
    <cellStyle name="Note 2 6 3 6" xfId="12176"/>
    <cellStyle name="Note 2 6 3 6 2" xfId="23923"/>
    <cellStyle name="Note 2 6 3 6 2 2" xfId="48123"/>
    <cellStyle name="Note 2 6 3 6 3" xfId="36377"/>
    <cellStyle name="Note 2 6 3 7" xfId="13768"/>
    <cellStyle name="Note 2 6 3 7 2" xfId="37969"/>
    <cellStyle name="Note 2 6 3 8" xfId="25937"/>
    <cellStyle name="Note 2 6 4" xfId="3401"/>
    <cellStyle name="Note 2 6 4 2" xfId="15503"/>
    <cellStyle name="Note 2 6 4 2 2" xfId="39703"/>
    <cellStyle name="Note 2 6 4 3" xfId="27603"/>
    <cellStyle name="Note 2 6 5" xfId="5578"/>
    <cellStyle name="Note 2 6 5 2" xfId="17679"/>
    <cellStyle name="Note 2 6 5 2 2" xfId="41879"/>
    <cellStyle name="Note 2 6 5 3" xfId="29779"/>
    <cellStyle name="Note 2 6 6" xfId="7304"/>
    <cellStyle name="Note 2 6 6 2" xfId="19365"/>
    <cellStyle name="Note 2 6 6 2 2" xfId="43565"/>
    <cellStyle name="Note 2 6 6 3" xfId="31505"/>
    <cellStyle name="Note 2 6 7" xfId="9420"/>
    <cellStyle name="Note 2 6 7 2" xfId="21454"/>
    <cellStyle name="Note 2 6 7 2 2" xfId="45654"/>
    <cellStyle name="Note 2 6 7 3" xfId="33621"/>
    <cellStyle name="Note 2 6 8" xfId="8132"/>
    <cellStyle name="Note 2 6 8 2" xfId="20175"/>
    <cellStyle name="Note 2 6 8 2 2" xfId="44375"/>
    <cellStyle name="Note 2 6 8 3" xfId="32333"/>
    <cellStyle name="Note 2 6 9" xfId="11429"/>
    <cellStyle name="Note 2 6 9 2" xfId="35630"/>
    <cellStyle name="Note 2 7" xfId="951"/>
    <cellStyle name="Note 2 7 10" xfId="25469"/>
    <cellStyle name="Note 2 7 2" xfId="2513"/>
    <cellStyle name="Note 2 7 2 2" xfId="5162"/>
    <cellStyle name="Note 2 7 2 2 2" xfId="17263"/>
    <cellStyle name="Note 2 7 2 2 2 2" xfId="41463"/>
    <cellStyle name="Note 2 7 2 2 3" xfId="29363"/>
    <cellStyle name="Note 2 7 2 3" xfId="6278"/>
    <cellStyle name="Note 2 7 2 3 2" xfId="18379"/>
    <cellStyle name="Note 2 7 2 3 2 2" xfId="42579"/>
    <cellStyle name="Note 2 7 2 3 3" xfId="30479"/>
    <cellStyle name="Note 2 7 2 4" xfId="9139"/>
    <cellStyle name="Note 2 7 2 4 2" xfId="21173"/>
    <cellStyle name="Note 2 7 2 4 2 2" xfId="45373"/>
    <cellStyle name="Note 2 7 2 4 3" xfId="33340"/>
    <cellStyle name="Note 2 7 2 5" xfId="11215"/>
    <cellStyle name="Note 2 7 2 5 2" xfId="23158"/>
    <cellStyle name="Note 2 7 2 5 2 2" xfId="47358"/>
    <cellStyle name="Note 2 7 2 5 3" xfId="35416"/>
    <cellStyle name="Note 2 7 2 6" xfId="13003"/>
    <cellStyle name="Note 2 7 2 6 2" xfId="24725"/>
    <cellStyle name="Note 2 7 2 6 2 2" xfId="48925"/>
    <cellStyle name="Note 2 7 2 6 3" xfId="37204"/>
    <cellStyle name="Note 2 7 2 7" xfId="14570"/>
    <cellStyle name="Note 2 7 2 7 2" xfId="38771"/>
    <cellStyle name="Note 2 7 2 8" xfId="26795"/>
    <cellStyle name="Note 2 7 3" xfId="1927"/>
    <cellStyle name="Note 2 7 3 2" xfId="4586"/>
    <cellStyle name="Note 2 7 3 2 2" xfId="16687"/>
    <cellStyle name="Note 2 7 3 2 2 2" xfId="40887"/>
    <cellStyle name="Note 2 7 3 2 3" xfId="28787"/>
    <cellStyle name="Note 2 7 3 3" xfId="5890"/>
    <cellStyle name="Note 2 7 3 3 2" xfId="17991"/>
    <cellStyle name="Note 2 7 3 3 2 2" xfId="42191"/>
    <cellStyle name="Note 2 7 3 3 3" xfId="30091"/>
    <cellStyle name="Note 2 7 3 4" xfId="8553"/>
    <cellStyle name="Note 2 7 3 4 2" xfId="20589"/>
    <cellStyle name="Note 2 7 3 4 2 2" xfId="44789"/>
    <cellStyle name="Note 2 7 3 4 3" xfId="32754"/>
    <cellStyle name="Note 2 7 3 5" xfId="10643"/>
    <cellStyle name="Note 2 7 3 5 2" xfId="22606"/>
    <cellStyle name="Note 2 7 3 5 2 2" xfId="46806"/>
    <cellStyle name="Note 2 7 3 5 3" xfId="34844"/>
    <cellStyle name="Note 2 7 3 6" xfId="12451"/>
    <cellStyle name="Note 2 7 3 6 2" xfId="24198"/>
    <cellStyle name="Note 2 7 3 6 2 2" xfId="48398"/>
    <cellStyle name="Note 2 7 3 6 3" xfId="36652"/>
    <cellStyle name="Note 2 7 3 7" xfId="14043"/>
    <cellStyle name="Note 2 7 3 7 2" xfId="38244"/>
    <cellStyle name="Note 2 7 3 8" xfId="26212"/>
    <cellStyle name="Note 2 7 4" xfId="3678"/>
    <cellStyle name="Note 2 7 4 2" xfId="15780"/>
    <cellStyle name="Note 2 7 4 2 2" xfId="39980"/>
    <cellStyle name="Note 2 7 4 3" xfId="27880"/>
    <cellStyle name="Note 2 7 5" xfId="6051"/>
    <cellStyle name="Note 2 7 5 2" xfId="18152"/>
    <cellStyle name="Note 2 7 5 2 2" xfId="42352"/>
    <cellStyle name="Note 2 7 5 3" xfId="30252"/>
    <cellStyle name="Note 2 7 6" xfId="7587"/>
    <cellStyle name="Note 2 7 6 2" xfId="19648"/>
    <cellStyle name="Note 2 7 6 2 2" xfId="43848"/>
    <cellStyle name="Note 2 7 6 3" xfId="31788"/>
    <cellStyle name="Note 2 7 7" xfId="9703"/>
    <cellStyle name="Note 2 7 7 2" xfId="21737"/>
    <cellStyle name="Note 2 7 7 2 2" xfId="45937"/>
    <cellStyle name="Note 2 7 7 3" xfId="33904"/>
    <cellStyle name="Note 2 7 8" xfId="11582"/>
    <cellStyle name="Note 2 7 8 2" xfId="23511"/>
    <cellStyle name="Note 2 7 8 2 2" xfId="47711"/>
    <cellStyle name="Note 2 7 8 3" xfId="35783"/>
    <cellStyle name="Note 2 7 9" xfId="13356"/>
    <cellStyle name="Note 2 7 9 2" xfId="37557"/>
    <cellStyle name="Note 2 8" xfId="1396"/>
    <cellStyle name="Note 2 8 2" xfId="4091"/>
    <cellStyle name="Note 2 8 2 2" xfId="16193"/>
    <cellStyle name="Note 2 8 2 2 2" xfId="40393"/>
    <cellStyle name="Note 2 8 2 3" xfId="28293"/>
    <cellStyle name="Note 2 8 3" xfId="4175"/>
    <cellStyle name="Note 2 8 3 2" xfId="16277"/>
    <cellStyle name="Note 2 8 3 2 2" xfId="40477"/>
    <cellStyle name="Note 2 8 3 3" xfId="28377"/>
    <cellStyle name="Note 2 8 4" xfId="8027"/>
    <cellStyle name="Note 2 8 4 2" xfId="20078"/>
    <cellStyle name="Note 2 8 4 2 2" xfId="44278"/>
    <cellStyle name="Note 2 8 4 3" xfId="32228"/>
    <cellStyle name="Note 2 8 5" xfId="10136"/>
    <cellStyle name="Note 2 8 5 2" xfId="22151"/>
    <cellStyle name="Note 2 8 5 2 2" xfId="46351"/>
    <cellStyle name="Note 2 8 5 3" xfId="34337"/>
    <cellStyle name="Note 2 8 6" xfId="11996"/>
    <cellStyle name="Note 2 8 6 2" xfId="23850"/>
    <cellStyle name="Note 2 8 6 2 2" xfId="48050"/>
    <cellStyle name="Note 2 8 6 3" xfId="36197"/>
    <cellStyle name="Note 2 8 7" xfId="13695"/>
    <cellStyle name="Note 2 8 7 2" xfId="37896"/>
    <cellStyle name="Note 2 8 8" xfId="25815"/>
    <cellStyle name="Note 2 9" xfId="1533"/>
    <cellStyle name="Note 2 9 2" xfId="4200"/>
    <cellStyle name="Note 2 9 2 2" xfId="16302"/>
    <cellStyle name="Note 2 9 2 2 2" xfId="40502"/>
    <cellStyle name="Note 2 9 2 3" xfId="28402"/>
    <cellStyle name="Note 2 9 3" xfId="5442"/>
    <cellStyle name="Note 2 9 3 2" xfId="17543"/>
    <cellStyle name="Note 2 9 3 2 2" xfId="41743"/>
    <cellStyle name="Note 2 9 3 3" xfId="29643"/>
    <cellStyle name="Note 2 9 4" xfId="8159"/>
    <cellStyle name="Note 2 9 4 2" xfId="20198"/>
    <cellStyle name="Note 2 9 4 2 2" xfId="44398"/>
    <cellStyle name="Note 2 9 4 3" xfId="32360"/>
    <cellStyle name="Note 2 9 5" xfId="10256"/>
    <cellStyle name="Note 2 9 5 2" xfId="22245"/>
    <cellStyle name="Note 2 9 5 2 2" xfId="46445"/>
    <cellStyle name="Note 2 9 5 3" xfId="34457"/>
    <cellStyle name="Note 2 9 6" xfId="12090"/>
    <cellStyle name="Note 2 9 6 2" xfId="23866"/>
    <cellStyle name="Note 2 9 6 2 2" xfId="48066"/>
    <cellStyle name="Note 2 9 6 3" xfId="36291"/>
    <cellStyle name="Note 2 9 7" xfId="13711"/>
    <cellStyle name="Note 2 9 7 2" xfId="37912"/>
    <cellStyle name="Note 2 9 8" xfId="25844"/>
    <cellStyle name="Note 3" xfId="157"/>
    <cellStyle name="Note 3 10" xfId="2829"/>
    <cellStyle name="Note 3 10 2" xfId="14982"/>
    <cellStyle name="Note 3 10 2 2" xfId="39182"/>
    <cellStyle name="Note 3 10 3" xfId="27082"/>
    <cellStyle name="Note 3 11" xfId="2912"/>
    <cellStyle name="Note 3 11 2" xfId="15017"/>
    <cellStyle name="Note 3 11 2 2" xfId="39217"/>
    <cellStyle name="Note 3 11 3" xfId="27117"/>
    <cellStyle name="Note 3 12" xfId="2920"/>
    <cellStyle name="Note 3 12 2" xfId="15025"/>
    <cellStyle name="Note 3 12 2 2" xfId="39225"/>
    <cellStyle name="Note 3 12 3" xfId="27125"/>
    <cellStyle name="Note 3 13" xfId="3086"/>
    <cellStyle name="Note 3 13 2" xfId="15188"/>
    <cellStyle name="Note 3 13 2 2" xfId="39388"/>
    <cellStyle name="Note 3 13 3" xfId="27288"/>
    <cellStyle name="Note 3 14" xfId="4382"/>
    <cellStyle name="Note 3 14 2" xfId="16483"/>
    <cellStyle name="Note 3 14 2 2" xfId="40683"/>
    <cellStyle name="Note 3 14 3" xfId="28583"/>
    <cellStyle name="Note 3 15" xfId="6964"/>
    <cellStyle name="Note 3 15 2" xfId="19048"/>
    <cellStyle name="Note 3 15 2 2" xfId="43248"/>
    <cellStyle name="Note 3 15 3" xfId="31165"/>
    <cellStyle name="Note 3 16" xfId="8004"/>
    <cellStyle name="Note 3 16 2" xfId="20058"/>
    <cellStyle name="Note 3 16 2 2" xfId="44258"/>
    <cellStyle name="Note 3 16 3" xfId="32205"/>
    <cellStyle name="Note 3 17" xfId="10305"/>
    <cellStyle name="Note 3 17 2" xfId="22275"/>
    <cellStyle name="Note 3 17 2 2" xfId="46475"/>
    <cellStyle name="Note 3 17 3" xfId="34506"/>
    <cellStyle name="Note 3 18" xfId="12120"/>
    <cellStyle name="Note 3 18 2" xfId="36321"/>
    <cellStyle name="Note 3 19" xfId="322"/>
    <cellStyle name="Note 3 2" xfId="464"/>
    <cellStyle name="Note 3 2 10" xfId="8086"/>
    <cellStyle name="Note 3 2 10 2" xfId="20135"/>
    <cellStyle name="Note 3 2 10 2 2" xfId="44335"/>
    <cellStyle name="Note 3 2 10 3" xfId="32287"/>
    <cellStyle name="Note 3 2 11" xfId="8014"/>
    <cellStyle name="Note 3 2 11 2" xfId="20065"/>
    <cellStyle name="Note 3 2 11 2 2" xfId="44265"/>
    <cellStyle name="Note 3 2 11 3" xfId="32215"/>
    <cellStyle name="Note 3 2 12" xfId="10105"/>
    <cellStyle name="Note 3 2 12 2" xfId="34306"/>
    <cellStyle name="Note 3 2 13" xfId="24985"/>
    <cellStyle name="Note 3 2 2" xfId="566"/>
    <cellStyle name="Note 3 2 2 10" xfId="10287"/>
    <cellStyle name="Note 3 2 2 10 2" xfId="22265"/>
    <cellStyle name="Note 3 2 2 10 2 2" xfId="46465"/>
    <cellStyle name="Note 3 2 2 10 3" xfId="34488"/>
    <cellStyle name="Note 3 2 2 11" xfId="12110"/>
    <cellStyle name="Note 3 2 2 11 2" xfId="36311"/>
    <cellStyle name="Note 3 2 2 12" xfId="25084"/>
    <cellStyle name="Note 3 2 2 2" xfId="771"/>
    <cellStyle name="Note 3 2 2 2 10" xfId="25289"/>
    <cellStyle name="Note 3 2 2 2 2" xfId="2341"/>
    <cellStyle name="Note 3 2 2 2 2 2" xfId="4991"/>
    <cellStyle name="Note 3 2 2 2 2 2 2" xfId="17092"/>
    <cellStyle name="Note 3 2 2 2 2 2 2 2" xfId="41292"/>
    <cellStyle name="Note 3 2 2 2 2 2 3" xfId="29192"/>
    <cellStyle name="Note 3 2 2 2 2 3" xfId="4463"/>
    <cellStyle name="Note 3 2 2 2 2 3 2" xfId="16564"/>
    <cellStyle name="Note 3 2 2 2 2 3 2 2" xfId="40764"/>
    <cellStyle name="Note 3 2 2 2 2 3 3" xfId="28664"/>
    <cellStyle name="Note 3 2 2 2 2 4" xfId="8967"/>
    <cellStyle name="Note 3 2 2 2 2 4 2" xfId="21001"/>
    <cellStyle name="Note 3 2 2 2 2 4 2 2" xfId="45201"/>
    <cellStyle name="Note 3 2 2 2 2 4 3" xfId="33168"/>
    <cellStyle name="Note 3 2 2 2 2 5" xfId="11043"/>
    <cellStyle name="Note 3 2 2 2 2 5 2" xfId="22986"/>
    <cellStyle name="Note 3 2 2 2 2 5 2 2" xfId="47186"/>
    <cellStyle name="Note 3 2 2 2 2 5 3" xfId="35244"/>
    <cellStyle name="Note 3 2 2 2 2 6" xfId="12831"/>
    <cellStyle name="Note 3 2 2 2 2 6 2" xfId="24553"/>
    <cellStyle name="Note 3 2 2 2 2 6 2 2" xfId="48753"/>
    <cellStyle name="Note 3 2 2 2 2 6 3" xfId="37032"/>
    <cellStyle name="Note 3 2 2 2 2 7" xfId="14398"/>
    <cellStyle name="Note 3 2 2 2 2 7 2" xfId="38599"/>
    <cellStyle name="Note 3 2 2 2 2 8" xfId="26623"/>
    <cellStyle name="Note 3 2 2 2 3" xfId="1755"/>
    <cellStyle name="Note 3 2 2 2 3 2" xfId="4416"/>
    <cellStyle name="Note 3 2 2 2 3 2 2" xfId="16517"/>
    <cellStyle name="Note 3 2 2 2 3 2 2 2" xfId="40717"/>
    <cellStyle name="Note 3 2 2 2 3 2 3" xfId="28617"/>
    <cellStyle name="Note 3 2 2 2 3 3" xfId="6062"/>
    <cellStyle name="Note 3 2 2 2 3 3 2" xfId="18163"/>
    <cellStyle name="Note 3 2 2 2 3 3 2 2" xfId="42363"/>
    <cellStyle name="Note 3 2 2 2 3 3 3" xfId="30263"/>
    <cellStyle name="Note 3 2 2 2 3 4" xfId="8381"/>
    <cellStyle name="Note 3 2 2 2 3 4 2" xfId="20417"/>
    <cellStyle name="Note 3 2 2 2 3 4 2 2" xfId="44617"/>
    <cellStyle name="Note 3 2 2 2 3 4 3" xfId="32582"/>
    <cellStyle name="Note 3 2 2 2 3 5" xfId="10471"/>
    <cellStyle name="Note 3 2 2 2 3 5 2" xfId="22434"/>
    <cellStyle name="Note 3 2 2 2 3 5 2 2" xfId="46634"/>
    <cellStyle name="Note 3 2 2 2 3 5 3" xfId="34672"/>
    <cellStyle name="Note 3 2 2 2 3 6" xfId="12279"/>
    <cellStyle name="Note 3 2 2 2 3 6 2" xfId="24026"/>
    <cellStyle name="Note 3 2 2 2 3 6 2 2" xfId="48226"/>
    <cellStyle name="Note 3 2 2 2 3 6 3" xfId="36480"/>
    <cellStyle name="Note 3 2 2 2 3 7" xfId="13871"/>
    <cellStyle name="Note 3 2 2 2 3 7 2" xfId="38072"/>
    <cellStyle name="Note 3 2 2 2 3 8" xfId="26040"/>
    <cellStyle name="Note 3 2 2 2 4" xfId="3502"/>
    <cellStyle name="Note 3 2 2 2 4 2" xfId="15604"/>
    <cellStyle name="Note 3 2 2 2 4 2 2" xfId="39804"/>
    <cellStyle name="Note 3 2 2 2 4 3" xfId="27704"/>
    <cellStyle name="Note 3 2 2 2 5" xfId="3153"/>
    <cellStyle name="Note 3 2 2 2 5 2" xfId="15255"/>
    <cellStyle name="Note 3 2 2 2 5 2 2" xfId="39455"/>
    <cellStyle name="Note 3 2 2 2 5 3" xfId="27355"/>
    <cellStyle name="Note 3 2 2 2 6" xfId="7407"/>
    <cellStyle name="Note 3 2 2 2 6 2" xfId="19468"/>
    <cellStyle name="Note 3 2 2 2 6 2 2" xfId="43668"/>
    <cellStyle name="Note 3 2 2 2 6 3" xfId="31608"/>
    <cellStyle name="Note 3 2 2 2 7" xfId="9523"/>
    <cellStyle name="Note 3 2 2 2 7 2" xfId="21557"/>
    <cellStyle name="Note 3 2 2 2 7 2 2" xfId="45757"/>
    <cellStyle name="Note 3 2 2 2 7 3" xfId="33724"/>
    <cellStyle name="Note 3 2 2 2 8" xfId="6979"/>
    <cellStyle name="Note 3 2 2 2 8 2" xfId="19062"/>
    <cellStyle name="Note 3 2 2 2 8 2 2" xfId="43262"/>
    <cellStyle name="Note 3 2 2 2 8 3" xfId="31180"/>
    <cellStyle name="Note 3 2 2 2 9" xfId="8113"/>
    <cellStyle name="Note 3 2 2 2 9 2" xfId="32314"/>
    <cellStyle name="Note 3 2 2 3" xfId="867"/>
    <cellStyle name="Note 3 2 2 3 10" xfId="25385"/>
    <cellStyle name="Note 3 2 2 3 2" xfId="2437"/>
    <cellStyle name="Note 3 2 2 3 2 2" xfId="5087"/>
    <cellStyle name="Note 3 2 2 3 2 2 2" xfId="17188"/>
    <cellStyle name="Note 3 2 2 3 2 2 2 2" xfId="41388"/>
    <cellStyle name="Note 3 2 2 3 2 2 3" xfId="29288"/>
    <cellStyle name="Note 3 2 2 3 2 3" xfId="5497"/>
    <cellStyle name="Note 3 2 2 3 2 3 2" xfId="17598"/>
    <cellStyle name="Note 3 2 2 3 2 3 2 2" xfId="41798"/>
    <cellStyle name="Note 3 2 2 3 2 3 3" xfId="29698"/>
    <cellStyle name="Note 3 2 2 3 2 4" xfId="9063"/>
    <cellStyle name="Note 3 2 2 3 2 4 2" xfId="21097"/>
    <cellStyle name="Note 3 2 2 3 2 4 2 2" xfId="45297"/>
    <cellStyle name="Note 3 2 2 3 2 4 3" xfId="33264"/>
    <cellStyle name="Note 3 2 2 3 2 5" xfId="11139"/>
    <cellStyle name="Note 3 2 2 3 2 5 2" xfId="23082"/>
    <cellStyle name="Note 3 2 2 3 2 5 2 2" xfId="47282"/>
    <cellStyle name="Note 3 2 2 3 2 5 3" xfId="35340"/>
    <cellStyle name="Note 3 2 2 3 2 6" xfId="12927"/>
    <cellStyle name="Note 3 2 2 3 2 6 2" xfId="24649"/>
    <cellStyle name="Note 3 2 2 3 2 6 2 2" xfId="48849"/>
    <cellStyle name="Note 3 2 2 3 2 6 3" xfId="37128"/>
    <cellStyle name="Note 3 2 2 3 2 7" xfId="14494"/>
    <cellStyle name="Note 3 2 2 3 2 7 2" xfId="38695"/>
    <cellStyle name="Note 3 2 2 3 2 8" xfId="26719"/>
    <cellStyle name="Note 3 2 2 3 3" xfId="1851"/>
    <cellStyle name="Note 3 2 2 3 3 2" xfId="4511"/>
    <cellStyle name="Note 3 2 2 3 3 2 2" xfId="16612"/>
    <cellStyle name="Note 3 2 2 3 3 2 2 2" xfId="40812"/>
    <cellStyle name="Note 3 2 2 3 3 2 3" xfId="28712"/>
    <cellStyle name="Note 3 2 2 3 3 3" xfId="6385"/>
    <cellStyle name="Note 3 2 2 3 3 3 2" xfId="18486"/>
    <cellStyle name="Note 3 2 2 3 3 3 2 2" xfId="42686"/>
    <cellStyle name="Note 3 2 2 3 3 3 3" xfId="30586"/>
    <cellStyle name="Note 3 2 2 3 3 4" xfId="8477"/>
    <cellStyle name="Note 3 2 2 3 3 4 2" xfId="20513"/>
    <cellStyle name="Note 3 2 2 3 3 4 2 2" xfId="44713"/>
    <cellStyle name="Note 3 2 2 3 3 4 3" xfId="32678"/>
    <cellStyle name="Note 3 2 2 3 3 5" xfId="10567"/>
    <cellStyle name="Note 3 2 2 3 3 5 2" xfId="22530"/>
    <cellStyle name="Note 3 2 2 3 3 5 2 2" xfId="46730"/>
    <cellStyle name="Note 3 2 2 3 3 5 3" xfId="34768"/>
    <cellStyle name="Note 3 2 2 3 3 6" xfId="12375"/>
    <cellStyle name="Note 3 2 2 3 3 6 2" xfId="24122"/>
    <cellStyle name="Note 3 2 2 3 3 6 2 2" xfId="48322"/>
    <cellStyle name="Note 3 2 2 3 3 6 3" xfId="36576"/>
    <cellStyle name="Note 3 2 2 3 3 7" xfId="13967"/>
    <cellStyle name="Note 3 2 2 3 3 7 2" xfId="38168"/>
    <cellStyle name="Note 3 2 2 3 3 8" xfId="26136"/>
    <cellStyle name="Note 3 2 2 3 4" xfId="3597"/>
    <cellStyle name="Note 3 2 2 3 4 2" xfId="15699"/>
    <cellStyle name="Note 3 2 2 3 4 2 2" xfId="39899"/>
    <cellStyle name="Note 3 2 2 3 4 3" xfId="27799"/>
    <cellStyle name="Note 3 2 2 3 5" xfId="3003"/>
    <cellStyle name="Note 3 2 2 3 5 2" xfId="15106"/>
    <cellStyle name="Note 3 2 2 3 5 2 2" xfId="39306"/>
    <cellStyle name="Note 3 2 2 3 5 3" xfId="27206"/>
    <cellStyle name="Note 3 2 2 3 6" xfId="7503"/>
    <cellStyle name="Note 3 2 2 3 6 2" xfId="19564"/>
    <cellStyle name="Note 3 2 2 3 6 2 2" xfId="43764"/>
    <cellStyle name="Note 3 2 2 3 6 3" xfId="31704"/>
    <cellStyle name="Note 3 2 2 3 7" xfId="9619"/>
    <cellStyle name="Note 3 2 2 3 7 2" xfId="21653"/>
    <cellStyle name="Note 3 2 2 3 7 2 2" xfId="45853"/>
    <cellStyle name="Note 3 2 2 3 7 3" xfId="33820"/>
    <cellStyle name="Note 3 2 2 3 8" xfId="11498"/>
    <cellStyle name="Note 3 2 2 3 8 2" xfId="23427"/>
    <cellStyle name="Note 3 2 2 3 8 2 2" xfId="47627"/>
    <cellStyle name="Note 3 2 2 3 8 3" xfId="35699"/>
    <cellStyle name="Note 3 2 2 3 9" xfId="13272"/>
    <cellStyle name="Note 3 2 2 3 9 2" xfId="37473"/>
    <cellStyle name="Note 3 2 2 4" xfId="1090"/>
    <cellStyle name="Note 3 2 2 4 10" xfId="25608"/>
    <cellStyle name="Note 3 2 2 4 2" xfId="2648"/>
    <cellStyle name="Note 3 2 2 4 2 2" xfId="5294"/>
    <cellStyle name="Note 3 2 2 4 2 2 2" xfId="17395"/>
    <cellStyle name="Note 3 2 2 4 2 2 2 2" xfId="41595"/>
    <cellStyle name="Note 3 2 2 4 2 2 3" xfId="29495"/>
    <cellStyle name="Note 3 2 2 4 2 3" xfId="3622"/>
    <cellStyle name="Note 3 2 2 4 2 3 2" xfId="15724"/>
    <cellStyle name="Note 3 2 2 4 2 3 2 2" xfId="39924"/>
    <cellStyle name="Note 3 2 2 4 2 3 3" xfId="27824"/>
    <cellStyle name="Note 3 2 2 4 2 4" xfId="9274"/>
    <cellStyle name="Note 3 2 2 4 2 4 2" xfId="21308"/>
    <cellStyle name="Note 3 2 2 4 2 4 2 2" xfId="45508"/>
    <cellStyle name="Note 3 2 2 4 2 4 3" xfId="33475"/>
    <cellStyle name="Note 3 2 2 4 2 5" xfId="11350"/>
    <cellStyle name="Note 3 2 2 4 2 5 2" xfId="23293"/>
    <cellStyle name="Note 3 2 2 4 2 5 2 2" xfId="47493"/>
    <cellStyle name="Note 3 2 2 4 2 5 3" xfId="35551"/>
    <cellStyle name="Note 3 2 2 4 2 6" xfId="13138"/>
    <cellStyle name="Note 3 2 2 4 2 6 2" xfId="24860"/>
    <cellStyle name="Note 3 2 2 4 2 6 2 2" xfId="49060"/>
    <cellStyle name="Note 3 2 2 4 2 6 3" xfId="37339"/>
    <cellStyle name="Note 3 2 2 4 2 7" xfId="14705"/>
    <cellStyle name="Note 3 2 2 4 2 7 2" xfId="38906"/>
    <cellStyle name="Note 3 2 2 4 2 8" xfId="26930"/>
    <cellStyle name="Note 3 2 2 4 3" xfId="2062"/>
    <cellStyle name="Note 3 2 2 4 3 2" xfId="4720"/>
    <cellStyle name="Note 3 2 2 4 3 2 2" xfId="16821"/>
    <cellStyle name="Note 3 2 2 4 3 2 2 2" xfId="41021"/>
    <cellStyle name="Note 3 2 2 4 3 2 3" xfId="28921"/>
    <cellStyle name="Note 3 2 2 4 3 3" xfId="6254"/>
    <cellStyle name="Note 3 2 2 4 3 3 2" xfId="18355"/>
    <cellStyle name="Note 3 2 2 4 3 3 2 2" xfId="42555"/>
    <cellStyle name="Note 3 2 2 4 3 3 3" xfId="30455"/>
    <cellStyle name="Note 3 2 2 4 3 4" xfId="8688"/>
    <cellStyle name="Note 3 2 2 4 3 4 2" xfId="20724"/>
    <cellStyle name="Note 3 2 2 4 3 4 2 2" xfId="44924"/>
    <cellStyle name="Note 3 2 2 4 3 4 3" xfId="32889"/>
    <cellStyle name="Note 3 2 2 4 3 5" xfId="10778"/>
    <cellStyle name="Note 3 2 2 4 3 5 2" xfId="22741"/>
    <cellStyle name="Note 3 2 2 4 3 5 2 2" xfId="46941"/>
    <cellStyle name="Note 3 2 2 4 3 5 3" xfId="34979"/>
    <cellStyle name="Note 3 2 2 4 3 6" xfId="12586"/>
    <cellStyle name="Note 3 2 2 4 3 6 2" xfId="24333"/>
    <cellStyle name="Note 3 2 2 4 3 6 2 2" xfId="48533"/>
    <cellStyle name="Note 3 2 2 4 3 6 3" xfId="36787"/>
    <cellStyle name="Note 3 2 2 4 3 7" xfId="14178"/>
    <cellStyle name="Note 3 2 2 4 3 7 2" xfId="38379"/>
    <cellStyle name="Note 3 2 2 4 3 8" xfId="26347"/>
    <cellStyle name="Note 3 2 2 4 4" xfId="3815"/>
    <cellStyle name="Note 3 2 2 4 4 2" xfId="15917"/>
    <cellStyle name="Note 3 2 2 4 4 2 2" xfId="40117"/>
    <cellStyle name="Note 3 2 2 4 4 3" xfId="28017"/>
    <cellStyle name="Note 3 2 2 4 5" xfId="6406"/>
    <cellStyle name="Note 3 2 2 4 5 2" xfId="18507"/>
    <cellStyle name="Note 3 2 2 4 5 2 2" xfId="42707"/>
    <cellStyle name="Note 3 2 2 4 5 3" xfId="30607"/>
    <cellStyle name="Note 3 2 2 4 6" xfId="7726"/>
    <cellStyle name="Note 3 2 2 4 6 2" xfId="19787"/>
    <cellStyle name="Note 3 2 2 4 6 2 2" xfId="43987"/>
    <cellStyle name="Note 3 2 2 4 6 3" xfId="31927"/>
    <cellStyle name="Note 3 2 2 4 7" xfId="9842"/>
    <cellStyle name="Note 3 2 2 4 7 2" xfId="21876"/>
    <cellStyle name="Note 3 2 2 4 7 2 2" xfId="46076"/>
    <cellStyle name="Note 3 2 2 4 7 3" xfId="34043"/>
    <cellStyle name="Note 3 2 2 4 8" xfId="11721"/>
    <cellStyle name="Note 3 2 2 4 8 2" xfId="23650"/>
    <cellStyle name="Note 3 2 2 4 8 2 2" xfId="47850"/>
    <cellStyle name="Note 3 2 2 4 8 3" xfId="35922"/>
    <cellStyle name="Note 3 2 2 4 9" xfId="13495"/>
    <cellStyle name="Note 3 2 2 4 9 2" xfId="37696"/>
    <cellStyle name="Note 3 2 2 5" xfId="1223"/>
    <cellStyle name="Note 3 2 2 5 2" xfId="3948"/>
    <cellStyle name="Note 3 2 2 5 2 2" xfId="16050"/>
    <cellStyle name="Note 3 2 2 5 2 2 2" xfId="40250"/>
    <cellStyle name="Note 3 2 2 5 2 3" xfId="28150"/>
    <cellStyle name="Note 3 2 2 5 3" xfId="6086"/>
    <cellStyle name="Note 3 2 2 5 3 2" xfId="18187"/>
    <cellStyle name="Note 3 2 2 5 3 2 2" xfId="42387"/>
    <cellStyle name="Note 3 2 2 5 3 3" xfId="30287"/>
    <cellStyle name="Note 3 2 2 5 4" xfId="7859"/>
    <cellStyle name="Note 3 2 2 5 4 2" xfId="19920"/>
    <cellStyle name="Note 3 2 2 5 4 2 2" xfId="44120"/>
    <cellStyle name="Note 3 2 2 5 4 3" xfId="32060"/>
    <cellStyle name="Note 3 2 2 5 5" xfId="9975"/>
    <cellStyle name="Note 3 2 2 5 5 2" xfId="22009"/>
    <cellStyle name="Note 3 2 2 5 5 2 2" xfId="46209"/>
    <cellStyle name="Note 3 2 2 5 5 3" xfId="34176"/>
    <cellStyle name="Note 3 2 2 5 6" xfId="11854"/>
    <cellStyle name="Note 3 2 2 5 6 2" xfId="23783"/>
    <cellStyle name="Note 3 2 2 5 6 2 2" xfId="47983"/>
    <cellStyle name="Note 3 2 2 5 6 3" xfId="36055"/>
    <cellStyle name="Note 3 2 2 5 7" xfId="13628"/>
    <cellStyle name="Note 3 2 2 5 7 2" xfId="37829"/>
    <cellStyle name="Note 3 2 2 5 8" xfId="25741"/>
    <cellStyle name="Note 3 2 2 6" xfId="3301"/>
    <cellStyle name="Note 3 2 2 6 2" xfId="15403"/>
    <cellStyle name="Note 3 2 2 6 2 2" xfId="39603"/>
    <cellStyle name="Note 3 2 2 6 3" xfId="27503"/>
    <cellStyle name="Note 3 2 2 7" xfId="6157"/>
    <cellStyle name="Note 3 2 2 7 2" xfId="18258"/>
    <cellStyle name="Note 3 2 2 7 2 2" xfId="42458"/>
    <cellStyle name="Note 3 2 2 7 3" xfId="30358"/>
    <cellStyle name="Note 3 2 2 8" xfId="7202"/>
    <cellStyle name="Note 3 2 2 8 2" xfId="19263"/>
    <cellStyle name="Note 3 2 2 8 2 2" xfId="43463"/>
    <cellStyle name="Note 3 2 2 8 3" xfId="31403"/>
    <cellStyle name="Note 3 2 2 9" xfId="6849"/>
    <cellStyle name="Note 3 2 2 9 2" xfId="18950"/>
    <cellStyle name="Note 3 2 2 9 2 2" xfId="43150"/>
    <cellStyle name="Note 3 2 2 9 3" xfId="31050"/>
    <cellStyle name="Note 3 2 3" xfId="709"/>
    <cellStyle name="Note 3 2 3 10" xfId="25227"/>
    <cellStyle name="Note 3 2 3 2" xfId="2279"/>
    <cellStyle name="Note 3 2 3 2 2" xfId="4931"/>
    <cellStyle name="Note 3 2 3 2 2 2" xfId="17032"/>
    <cellStyle name="Note 3 2 3 2 2 2 2" xfId="41232"/>
    <cellStyle name="Note 3 2 3 2 2 3" xfId="29132"/>
    <cellStyle name="Note 3 2 3 2 3" xfId="5919"/>
    <cellStyle name="Note 3 2 3 2 3 2" xfId="18020"/>
    <cellStyle name="Note 3 2 3 2 3 2 2" xfId="42220"/>
    <cellStyle name="Note 3 2 3 2 3 3" xfId="30120"/>
    <cellStyle name="Note 3 2 3 2 4" xfId="8905"/>
    <cellStyle name="Note 3 2 3 2 4 2" xfId="20939"/>
    <cellStyle name="Note 3 2 3 2 4 2 2" xfId="45139"/>
    <cellStyle name="Note 3 2 3 2 4 3" xfId="33106"/>
    <cellStyle name="Note 3 2 3 2 5" xfId="10981"/>
    <cellStyle name="Note 3 2 3 2 5 2" xfId="22924"/>
    <cellStyle name="Note 3 2 3 2 5 2 2" xfId="47124"/>
    <cellStyle name="Note 3 2 3 2 5 3" xfId="35182"/>
    <cellStyle name="Note 3 2 3 2 6" xfId="12769"/>
    <cellStyle name="Note 3 2 3 2 6 2" xfId="24491"/>
    <cellStyle name="Note 3 2 3 2 6 2 2" xfId="48691"/>
    <cellStyle name="Note 3 2 3 2 6 3" xfId="36970"/>
    <cellStyle name="Note 3 2 3 2 7" xfId="14336"/>
    <cellStyle name="Note 3 2 3 2 7 2" xfId="38537"/>
    <cellStyle name="Note 3 2 3 2 8" xfId="26561"/>
    <cellStyle name="Note 3 2 3 3" xfId="1693"/>
    <cellStyle name="Note 3 2 3 3 2" xfId="4355"/>
    <cellStyle name="Note 3 2 3 3 2 2" xfId="16456"/>
    <cellStyle name="Note 3 2 3 3 2 2 2" xfId="40656"/>
    <cellStyle name="Note 3 2 3 3 2 3" xfId="28556"/>
    <cellStyle name="Note 3 2 3 3 3" xfId="3180"/>
    <cellStyle name="Note 3 2 3 3 3 2" xfId="15282"/>
    <cellStyle name="Note 3 2 3 3 3 2 2" xfId="39482"/>
    <cellStyle name="Note 3 2 3 3 3 3" xfId="27382"/>
    <cellStyle name="Note 3 2 3 3 4" xfId="8319"/>
    <cellStyle name="Note 3 2 3 3 4 2" xfId="20355"/>
    <cellStyle name="Note 3 2 3 3 4 2 2" xfId="44555"/>
    <cellStyle name="Note 3 2 3 3 4 3" xfId="32520"/>
    <cellStyle name="Note 3 2 3 3 5" xfId="10409"/>
    <cellStyle name="Note 3 2 3 3 5 2" xfId="22372"/>
    <cellStyle name="Note 3 2 3 3 5 2 2" xfId="46572"/>
    <cellStyle name="Note 3 2 3 3 5 3" xfId="34610"/>
    <cellStyle name="Note 3 2 3 3 6" xfId="12217"/>
    <cellStyle name="Note 3 2 3 3 6 2" xfId="23964"/>
    <cellStyle name="Note 3 2 3 3 6 2 2" xfId="48164"/>
    <cellStyle name="Note 3 2 3 3 6 3" xfId="36418"/>
    <cellStyle name="Note 3 2 3 3 7" xfId="13809"/>
    <cellStyle name="Note 3 2 3 3 7 2" xfId="38010"/>
    <cellStyle name="Note 3 2 3 3 8" xfId="25978"/>
    <cellStyle name="Note 3 2 3 4" xfId="3442"/>
    <cellStyle name="Note 3 2 3 4 2" xfId="15544"/>
    <cellStyle name="Note 3 2 3 4 2 2" xfId="39744"/>
    <cellStyle name="Note 3 2 3 4 3" xfId="27644"/>
    <cellStyle name="Note 3 2 3 5" xfId="4118"/>
    <cellStyle name="Note 3 2 3 5 2" xfId="16220"/>
    <cellStyle name="Note 3 2 3 5 2 2" xfId="40420"/>
    <cellStyle name="Note 3 2 3 5 3" xfId="28320"/>
    <cellStyle name="Note 3 2 3 6" xfId="7345"/>
    <cellStyle name="Note 3 2 3 6 2" xfId="19406"/>
    <cellStyle name="Note 3 2 3 6 2 2" xfId="43606"/>
    <cellStyle name="Note 3 2 3 6 3" xfId="31546"/>
    <cellStyle name="Note 3 2 3 7" xfId="9461"/>
    <cellStyle name="Note 3 2 3 7 2" xfId="21495"/>
    <cellStyle name="Note 3 2 3 7 2 2" xfId="45695"/>
    <cellStyle name="Note 3 2 3 7 3" xfId="33662"/>
    <cellStyle name="Note 3 2 3 8" xfId="6972"/>
    <cellStyle name="Note 3 2 3 8 2" xfId="19056"/>
    <cellStyle name="Note 3 2 3 8 2 2" xfId="43256"/>
    <cellStyle name="Note 3 2 3 8 3" xfId="31173"/>
    <cellStyle name="Note 3 2 3 9" xfId="7988"/>
    <cellStyle name="Note 3 2 3 9 2" xfId="32189"/>
    <cellStyle name="Note 3 2 4" xfId="643"/>
    <cellStyle name="Note 3 2 4 10" xfId="25161"/>
    <cellStyle name="Note 3 2 4 2" xfId="2213"/>
    <cellStyle name="Note 3 2 4 2 2" xfId="4866"/>
    <cellStyle name="Note 3 2 4 2 2 2" xfId="16967"/>
    <cellStyle name="Note 3 2 4 2 2 2 2" xfId="41167"/>
    <cellStyle name="Note 3 2 4 2 2 3" xfId="29067"/>
    <cellStyle name="Note 3 2 4 2 3" xfId="5493"/>
    <cellStyle name="Note 3 2 4 2 3 2" xfId="17594"/>
    <cellStyle name="Note 3 2 4 2 3 2 2" xfId="41794"/>
    <cellStyle name="Note 3 2 4 2 3 3" xfId="29694"/>
    <cellStyle name="Note 3 2 4 2 4" xfId="8839"/>
    <cellStyle name="Note 3 2 4 2 4 2" xfId="20873"/>
    <cellStyle name="Note 3 2 4 2 4 2 2" xfId="45073"/>
    <cellStyle name="Note 3 2 4 2 4 3" xfId="33040"/>
    <cellStyle name="Note 3 2 4 2 5" xfId="10915"/>
    <cellStyle name="Note 3 2 4 2 5 2" xfId="22858"/>
    <cellStyle name="Note 3 2 4 2 5 2 2" xfId="47058"/>
    <cellStyle name="Note 3 2 4 2 5 3" xfId="35116"/>
    <cellStyle name="Note 3 2 4 2 6" xfId="12703"/>
    <cellStyle name="Note 3 2 4 2 6 2" xfId="24425"/>
    <cellStyle name="Note 3 2 4 2 6 2 2" xfId="48625"/>
    <cellStyle name="Note 3 2 4 2 6 3" xfId="36904"/>
    <cellStyle name="Note 3 2 4 2 7" xfId="14270"/>
    <cellStyle name="Note 3 2 4 2 7 2" xfId="38471"/>
    <cellStyle name="Note 3 2 4 2 8" xfId="26495"/>
    <cellStyle name="Note 3 2 4 3" xfId="1627"/>
    <cellStyle name="Note 3 2 4 3 2" xfId="4289"/>
    <cellStyle name="Note 3 2 4 3 2 2" xfId="16390"/>
    <cellStyle name="Note 3 2 4 3 2 2 2" xfId="40590"/>
    <cellStyle name="Note 3 2 4 3 2 3" xfId="28490"/>
    <cellStyle name="Note 3 2 4 3 3" xfId="6463"/>
    <cellStyle name="Note 3 2 4 3 3 2" xfId="18564"/>
    <cellStyle name="Note 3 2 4 3 3 2 2" xfId="42764"/>
    <cellStyle name="Note 3 2 4 3 3 3" xfId="30664"/>
    <cellStyle name="Note 3 2 4 3 4" xfId="8253"/>
    <cellStyle name="Note 3 2 4 3 4 2" xfId="20289"/>
    <cellStyle name="Note 3 2 4 3 4 2 2" xfId="44489"/>
    <cellStyle name="Note 3 2 4 3 4 3" xfId="32454"/>
    <cellStyle name="Note 3 2 4 3 5" xfId="10343"/>
    <cellStyle name="Note 3 2 4 3 5 2" xfId="22306"/>
    <cellStyle name="Note 3 2 4 3 5 2 2" xfId="46506"/>
    <cellStyle name="Note 3 2 4 3 5 3" xfId="34544"/>
    <cellStyle name="Note 3 2 4 3 6" xfId="12151"/>
    <cellStyle name="Note 3 2 4 3 6 2" xfId="23898"/>
    <cellStyle name="Note 3 2 4 3 6 2 2" xfId="48098"/>
    <cellStyle name="Note 3 2 4 3 6 3" xfId="36352"/>
    <cellStyle name="Note 3 2 4 3 7" xfId="13743"/>
    <cellStyle name="Note 3 2 4 3 7 2" xfId="37944"/>
    <cellStyle name="Note 3 2 4 3 8" xfId="25912"/>
    <cellStyle name="Note 3 2 4 4" xfId="3377"/>
    <cellStyle name="Note 3 2 4 4 2" xfId="15479"/>
    <cellStyle name="Note 3 2 4 4 2 2" xfId="39679"/>
    <cellStyle name="Note 3 2 4 4 3" xfId="27579"/>
    <cellStyle name="Note 3 2 4 5" xfId="5682"/>
    <cellStyle name="Note 3 2 4 5 2" xfId="17783"/>
    <cellStyle name="Note 3 2 4 5 2 2" xfId="41983"/>
    <cellStyle name="Note 3 2 4 5 3" xfId="29883"/>
    <cellStyle name="Note 3 2 4 6" xfId="7279"/>
    <cellStyle name="Note 3 2 4 6 2" xfId="19340"/>
    <cellStyle name="Note 3 2 4 6 2 2" xfId="43540"/>
    <cellStyle name="Note 3 2 4 6 3" xfId="31480"/>
    <cellStyle name="Note 3 2 4 7" xfId="9395"/>
    <cellStyle name="Note 3 2 4 7 2" xfId="21429"/>
    <cellStyle name="Note 3 2 4 7 2 2" xfId="45629"/>
    <cellStyle name="Note 3 2 4 7 3" xfId="33596"/>
    <cellStyle name="Note 3 2 4 8" xfId="10081"/>
    <cellStyle name="Note 3 2 4 8 2" xfId="22115"/>
    <cellStyle name="Note 3 2 4 8 2 2" xfId="46315"/>
    <cellStyle name="Note 3 2 4 8 3" xfId="34282"/>
    <cellStyle name="Note 3 2 4 9" xfId="11960"/>
    <cellStyle name="Note 3 2 4 9 2" xfId="36161"/>
    <cellStyle name="Note 3 2 5" xfId="991"/>
    <cellStyle name="Note 3 2 5 10" xfId="25509"/>
    <cellStyle name="Note 3 2 5 2" xfId="2549"/>
    <cellStyle name="Note 3 2 5 2 2" xfId="5198"/>
    <cellStyle name="Note 3 2 5 2 2 2" xfId="17299"/>
    <cellStyle name="Note 3 2 5 2 2 2 2" xfId="41499"/>
    <cellStyle name="Note 3 2 5 2 2 3" xfId="29399"/>
    <cellStyle name="Note 3 2 5 2 3" xfId="3170"/>
    <cellStyle name="Note 3 2 5 2 3 2" xfId="15272"/>
    <cellStyle name="Note 3 2 5 2 3 2 2" xfId="39472"/>
    <cellStyle name="Note 3 2 5 2 3 3" xfId="27372"/>
    <cellStyle name="Note 3 2 5 2 4" xfId="9175"/>
    <cellStyle name="Note 3 2 5 2 4 2" xfId="21209"/>
    <cellStyle name="Note 3 2 5 2 4 2 2" xfId="45409"/>
    <cellStyle name="Note 3 2 5 2 4 3" xfId="33376"/>
    <cellStyle name="Note 3 2 5 2 5" xfId="11251"/>
    <cellStyle name="Note 3 2 5 2 5 2" xfId="23194"/>
    <cellStyle name="Note 3 2 5 2 5 2 2" xfId="47394"/>
    <cellStyle name="Note 3 2 5 2 5 3" xfId="35452"/>
    <cellStyle name="Note 3 2 5 2 6" xfId="13039"/>
    <cellStyle name="Note 3 2 5 2 6 2" xfId="24761"/>
    <cellStyle name="Note 3 2 5 2 6 2 2" xfId="48961"/>
    <cellStyle name="Note 3 2 5 2 6 3" xfId="37240"/>
    <cellStyle name="Note 3 2 5 2 7" xfId="14606"/>
    <cellStyle name="Note 3 2 5 2 7 2" xfId="38807"/>
    <cellStyle name="Note 3 2 5 2 8" xfId="26831"/>
    <cellStyle name="Note 3 2 5 3" xfId="1963"/>
    <cellStyle name="Note 3 2 5 3 2" xfId="4622"/>
    <cellStyle name="Note 3 2 5 3 2 2" xfId="16723"/>
    <cellStyle name="Note 3 2 5 3 2 2 2" xfId="40923"/>
    <cellStyle name="Note 3 2 5 3 2 3" xfId="28823"/>
    <cellStyle name="Note 3 2 5 3 3" xfId="4649"/>
    <cellStyle name="Note 3 2 5 3 3 2" xfId="16750"/>
    <cellStyle name="Note 3 2 5 3 3 2 2" xfId="40950"/>
    <cellStyle name="Note 3 2 5 3 3 3" xfId="28850"/>
    <cellStyle name="Note 3 2 5 3 4" xfId="8589"/>
    <cellStyle name="Note 3 2 5 3 4 2" xfId="20625"/>
    <cellStyle name="Note 3 2 5 3 4 2 2" xfId="44825"/>
    <cellStyle name="Note 3 2 5 3 4 3" xfId="32790"/>
    <cellStyle name="Note 3 2 5 3 5" xfId="10679"/>
    <cellStyle name="Note 3 2 5 3 5 2" xfId="22642"/>
    <cellStyle name="Note 3 2 5 3 5 2 2" xfId="46842"/>
    <cellStyle name="Note 3 2 5 3 5 3" xfId="34880"/>
    <cellStyle name="Note 3 2 5 3 6" xfId="12487"/>
    <cellStyle name="Note 3 2 5 3 6 2" xfId="24234"/>
    <cellStyle name="Note 3 2 5 3 6 2 2" xfId="48434"/>
    <cellStyle name="Note 3 2 5 3 6 3" xfId="36688"/>
    <cellStyle name="Note 3 2 5 3 7" xfId="14079"/>
    <cellStyle name="Note 3 2 5 3 7 2" xfId="38280"/>
    <cellStyle name="Note 3 2 5 3 8" xfId="26248"/>
    <cellStyle name="Note 3 2 5 4" xfId="3718"/>
    <cellStyle name="Note 3 2 5 4 2" xfId="15820"/>
    <cellStyle name="Note 3 2 5 4 2 2" xfId="40020"/>
    <cellStyle name="Note 3 2 5 4 3" xfId="27920"/>
    <cellStyle name="Note 3 2 5 5" xfId="6152"/>
    <cellStyle name="Note 3 2 5 5 2" xfId="18253"/>
    <cellStyle name="Note 3 2 5 5 2 2" xfId="42453"/>
    <cellStyle name="Note 3 2 5 5 3" xfId="30353"/>
    <cellStyle name="Note 3 2 5 6" xfId="7627"/>
    <cellStyle name="Note 3 2 5 6 2" xfId="19688"/>
    <cellStyle name="Note 3 2 5 6 2 2" xfId="43888"/>
    <cellStyle name="Note 3 2 5 6 3" xfId="31828"/>
    <cellStyle name="Note 3 2 5 7" xfId="9743"/>
    <cellStyle name="Note 3 2 5 7 2" xfId="21777"/>
    <cellStyle name="Note 3 2 5 7 2 2" xfId="45977"/>
    <cellStyle name="Note 3 2 5 7 3" xfId="33944"/>
    <cellStyle name="Note 3 2 5 8" xfId="11622"/>
    <cellStyle name="Note 3 2 5 8 2" xfId="23551"/>
    <cellStyle name="Note 3 2 5 8 2 2" xfId="47751"/>
    <cellStyle name="Note 3 2 5 8 3" xfId="35823"/>
    <cellStyle name="Note 3 2 5 9" xfId="13396"/>
    <cellStyle name="Note 3 2 5 9 2" xfId="37597"/>
    <cellStyle name="Note 3 2 6" xfId="1165"/>
    <cellStyle name="Note 3 2 6 2" xfId="3890"/>
    <cellStyle name="Note 3 2 6 2 2" xfId="15992"/>
    <cellStyle name="Note 3 2 6 2 2 2" xfId="40192"/>
    <cellStyle name="Note 3 2 6 2 3" xfId="28092"/>
    <cellStyle name="Note 3 2 6 3" xfId="5427"/>
    <cellStyle name="Note 3 2 6 3 2" xfId="17528"/>
    <cellStyle name="Note 3 2 6 3 2 2" xfId="41728"/>
    <cellStyle name="Note 3 2 6 3 3" xfId="29628"/>
    <cellStyle name="Note 3 2 6 4" xfId="7801"/>
    <cellStyle name="Note 3 2 6 4 2" xfId="19862"/>
    <cellStyle name="Note 3 2 6 4 2 2" xfId="44062"/>
    <cellStyle name="Note 3 2 6 4 3" xfId="32002"/>
    <cellStyle name="Note 3 2 6 5" xfId="9917"/>
    <cellStyle name="Note 3 2 6 5 2" xfId="21951"/>
    <cellStyle name="Note 3 2 6 5 2 2" xfId="46151"/>
    <cellStyle name="Note 3 2 6 5 3" xfId="34118"/>
    <cellStyle name="Note 3 2 6 6" xfId="11796"/>
    <cellStyle name="Note 3 2 6 6 2" xfId="23725"/>
    <cellStyle name="Note 3 2 6 6 2 2" xfId="47925"/>
    <cellStyle name="Note 3 2 6 6 3" xfId="35997"/>
    <cellStyle name="Note 3 2 6 7" xfId="13570"/>
    <cellStyle name="Note 3 2 6 7 2" xfId="37771"/>
    <cellStyle name="Note 3 2 6 8" xfId="25683"/>
    <cellStyle name="Note 3 2 7" xfId="3201"/>
    <cellStyle name="Note 3 2 7 2" xfId="15303"/>
    <cellStyle name="Note 3 2 7 2 2" xfId="39503"/>
    <cellStyle name="Note 3 2 7 3" xfId="27403"/>
    <cellStyle name="Note 3 2 8" xfId="6252"/>
    <cellStyle name="Note 3 2 8 2" xfId="18353"/>
    <cellStyle name="Note 3 2 8 2 2" xfId="42553"/>
    <cellStyle name="Note 3 2 8 3" xfId="30453"/>
    <cellStyle name="Note 3 2 9" xfId="7100"/>
    <cellStyle name="Note 3 2 9 2" xfId="19161"/>
    <cellStyle name="Note 3 2 9 2 2" xfId="43361"/>
    <cellStyle name="Note 3 2 9 3" xfId="31301"/>
    <cellStyle name="Note 3 20" xfId="24950"/>
    <cellStyle name="Note 3 3" xfId="485"/>
    <cellStyle name="Note 3 3 10" xfId="6915"/>
    <cellStyle name="Note 3 3 10 2" xfId="19010"/>
    <cellStyle name="Note 3 3 10 2 2" xfId="43210"/>
    <cellStyle name="Note 3 3 10 3" xfId="31116"/>
    <cellStyle name="Note 3 3 11" xfId="7083"/>
    <cellStyle name="Note 3 3 11 2" xfId="31284"/>
    <cellStyle name="Note 3 3 12" xfId="25003"/>
    <cellStyle name="Note 3 3 2" xfId="584"/>
    <cellStyle name="Note 3 3 2 10" xfId="7079"/>
    <cellStyle name="Note 3 3 2 10 2" xfId="19145"/>
    <cellStyle name="Note 3 3 2 10 2 2" xfId="43345"/>
    <cellStyle name="Note 3 3 2 10 3" xfId="31280"/>
    <cellStyle name="Note 3 3 2 11" xfId="11421"/>
    <cellStyle name="Note 3 3 2 11 2" xfId="35622"/>
    <cellStyle name="Note 3 3 2 12" xfId="25102"/>
    <cellStyle name="Note 3 3 2 2" xfId="784"/>
    <cellStyle name="Note 3 3 2 2 10" xfId="25302"/>
    <cellStyle name="Note 3 3 2 2 2" xfId="2354"/>
    <cellStyle name="Note 3 3 2 2 2 2" xfId="5004"/>
    <cellStyle name="Note 3 3 2 2 2 2 2" xfId="17105"/>
    <cellStyle name="Note 3 3 2 2 2 2 2 2" xfId="41305"/>
    <cellStyle name="Note 3 3 2 2 2 2 3" xfId="29205"/>
    <cellStyle name="Note 3 3 2 2 2 3" xfId="5120"/>
    <cellStyle name="Note 3 3 2 2 2 3 2" xfId="17221"/>
    <cellStyle name="Note 3 3 2 2 2 3 2 2" xfId="41421"/>
    <cellStyle name="Note 3 3 2 2 2 3 3" xfId="29321"/>
    <cellStyle name="Note 3 3 2 2 2 4" xfId="8980"/>
    <cellStyle name="Note 3 3 2 2 2 4 2" xfId="21014"/>
    <cellStyle name="Note 3 3 2 2 2 4 2 2" xfId="45214"/>
    <cellStyle name="Note 3 3 2 2 2 4 3" xfId="33181"/>
    <cellStyle name="Note 3 3 2 2 2 5" xfId="11056"/>
    <cellStyle name="Note 3 3 2 2 2 5 2" xfId="22999"/>
    <cellStyle name="Note 3 3 2 2 2 5 2 2" xfId="47199"/>
    <cellStyle name="Note 3 3 2 2 2 5 3" xfId="35257"/>
    <cellStyle name="Note 3 3 2 2 2 6" xfId="12844"/>
    <cellStyle name="Note 3 3 2 2 2 6 2" xfId="24566"/>
    <cellStyle name="Note 3 3 2 2 2 6 2 2" xfId="48766"/>
    <cellStyle name="Note 3 3 2 2 2 6 3" xfId="37045"/>
    <cellStyle name="Note 3 3 2 2 2 7" xfId="14411"/>
    <cellStyle name="Note 3 3 2 2 2 7 2" xfId="38612"/>
    <cellStyle name="Note 3 3 2 2 2 8" xfId="26636"/>
    <cellStyle name="Note 3 3 2 2 3" xfId="1768"/>
    <cellStyle name="Note 3 3 2 2 3 2" xfId="4429"/>
    <cellStyle name="Note 3 3 2 2 3 2 2" xfId="16530"/>
    <cellStyle name="Note 3 3 2 2 3 2 2 2" xfId="40730"/>
    <cellStyle name="Note 3 3 2 2 3 2 3" xfId="28630"/>
    <cellStyle name="Note 3 3 2 2 3 3" xfId="3081"/>
    <cellStyle name="Note 3 3 2 2 3 3 2" xfId="15183"/>
    <cellStyle name="Note 3 3 2 2 3 3 2 2" xfId="39383"/>
    <cellStyle name="Note 3 3 2 2 3 3 3" xfId="27283"/>
    <cellStyle name="Note 3 3 2 2 3 4" xfId="8394"/>
    <cellStyle name="Note 3 3 2 2 3 4 2" xfId="20430"/>
    <cellStyle name="Note 3 3 2 2 3 4 2 2" xfId="44630"/>
    <cellStyle name="Note 3 3 2 2 3 4 3" xfId="32595"/>
    <cellStyle name="Note 3 3 2 2 3 5" xfId="10484"/>
    <cellStyle name="Note 3 3 2 2 3 5 2" xfId="22447"/>
    <cellStyle name="Note 3 3 2 2 3 5 2 2" xfId="46647"/>
    <cellStyle name="Note 3 3 2 2 3 5 3" xfId="34685"/>
    <cellStyle name="Note 3 3 2 2 3 6" xfId="12292"/>
    <cellStyle name="Note 3 3 2 2 3 6 2" xfId="24039"/>
    <cellStyle name="Note 3 3 2 2 3 6 2 2" xfId="48239"/>
    <cellStyle name="Note 3 3 2 2 3 6 3" xfId="36493"/>
    <cellStyle name="Note 3 3 2 2 3 7" xfId="13884"/>
    <cellStyle name="Note 3 3 2 2 3 7 2" xfId="38085"/>
    <cellStyle name="Note 3 3 2 2 3 8" xfId="26053"/>
    <cellStyle name="Note 3 3 2 2 4" xfId="3515"/>
    <cellStyle name="Note 3 3 2 2 4 2" xfId="15617"/>
    <cellStyle name="Note 3 3 2 2 4 2 2" xfId="39817"/>
    <cellStyle name="Note 3 3 2 2 4 3" xfId="27717"/>
    <cellStyle name="Note 3 3 2 2 5" xfId="6680"/>
    <cellStyle name="Note 3 3 2 2 5 2" xfId="18781"/>
    <cellStyle name="Note 3 3 2 2 5 2 2" xfId="42981"/>
    <cellStyle name="Note 3 3 2 2 5 3" xfId="30881"/>
    <cellStyle name="Note 3 3 2 2 6" xfId="7420"/>
    <cellStyle name="Note 3 3 2 2 6 2" xfId="19481"/>
    <cellStyle name="Note 3 3 2 2 6 2 2" xfId="43681"/>
    <cellStyle name="Note 3 3 2 2 6 3" xfId="31621"/>
    <cellStyle name="Note 3 3 2 2 7" xfId="9536"/>
    <cellStyle name="Note 3 3 2 2 7 2" xfId="21570"/>
    <cellStyle name="Note 3 3 2 2 7 2 2" xfId="45770"/>
    <cellStyle name="Note 3 3 2 2 7 3" xfId="33737"/>
    <cellStyle name="Note 3 3 2 2 8" xfId="10277"/>
    <cellStyle name="Note 3 3 2 2 8 2" xfId="22256"/>
    <cellStyle name="Note 3 3 2 2 8 2 2" xfId="46456"/>
    <cellStyle name="Note 3 3 2 2 8 3" xfId="34478"/>
    <cellStyle name="Note 3 3 2 2 9" xfId="12101"/>
    <cellStyle name="Note 3 3 2 2 9 2" xfId="36302"/>
    <cellStyle name="Note 3 3 2 3" xfId="885"/>
    <cellStyle name="Note 3 3 2 3 10" xfId="25403"/>
    <cellStyle name="Note 3 3 2 3 2" xfId="2455"/>
    <cellStyle name="Note 3 3 2 3 2 2" xfId="5105"/>
    <cellStyle name="Note 3 3 2 3 2 2 2" xfId="17206"/>
    <cellStyle name="Note 3 3 2 3 2 2 2 2" xfId="41406"/>
    <cellStyle name="Note 3 3 2 3 2 2 3" xfId="29306"/>
    <cellStyle name="Note 3 3 2 3 2 3" xfId="6629"/>
    <cellStyle name="Note 3 3 2 3 2 3 2" xfId="18730"/>
    <cellStyle name="Note 3 3 2 3 2 3 2 2" xfId="42930"/>
    <cellStyle name="Note 3 3 2 3 2 3 3" xfId="30830"/>
    <cellStyle name="Note 3 3 2 3 2 4" xfId="9081"/>
    <cellStyle name="Note 3 3 2 3 2 4 2" xfId="21115"/>
    <cellStyle name="Note 3 3 2 3 2 4 2 2" xfId="45315"/>
    <cellStyle name="Note 3 3 2 3 2 4 3" xfId="33282"/>
    <cellStyle name="Note 3 3 2 3 2 5" xfId="11157"/>
    <cellStyle name="Note 3 3 2 3 2 5 2" xfId="23100"/>
    <cellStyle name="Note 3 3 2 3 2 5 2 2" xfId="47300"/>
    <cellStyle name="Note 3 3 2 3 2 5 3" xfId="35358"/>
    <cellStyle name="Note 3 3 2 3 2 6" xfId="12945"/>
    <cellStyle name="Note 3 3 2 3 2 6 2" xfId="24667"/>
    <cellStyle name="Note 3 3 2 3 2 6 2 2" xfId="48867"/>
    <cellStyle name="Note 3 3 2 3 2 6 3" xfId="37146"/>
    <cellStyle name="Note 3 3 2 3 2 7" xfId="14512"/>
    <cellStyle name="Note 3 3 2 3 2 7 2" xfId="38713"/>
    <cellStyle name="Note 3 3 2 3 2 8" xfId="26737"/>
    <cellStyle name="Note 3 3 2 3 3" xfId="1869"/>
    <cellStyle name="Note 3 3 2 3 3 2" xfId="4529"/>
    <cellStyle name="Note 3 3 2 3 3 2 2" xfId="16630"/>
    <cellStyle name="Note 3 3 2 3 3 2 2 2" xfId="40830"/>
    <cellStyle name="Note 3 3 2 3 3 2 3" xfId="28730"/>
    <cellStyle name="Note 3 3 2 3 3 3" xfId="5947"/>
    <cellStyle name="Note 3 3 2 3 3 3 2" xfId="18048"/>
    <cellStyle name="Note 3 3 2 3 3 3 2 2" xfId="42248"/>
    <cellStyle name="Note 3 3 2 3 3 3 3" xfId="30148"/>
    <cellStyle name="Note 3 3 2 3 3 4" xfId="8495"/>
    <cellStyle name="Note 3 3 2 3 3 4 2" xfId="20531"/>
    <cellStyle name="Note 3 3 2 3 3 4 2 2" xfId="44731"/>
    <cellStyle name="Note 3 3 2 3 3 4 3" xfId="32696"/>
    <cellStyle name="Note 3 3 2 3 3 5" xfId="10585"/>
    <cellStyle name="Note 3 3 2 3 3 5 2" xfId="22548"/>
    <cellStyle name="Note 3 3 2 3 3 5 2 2" xfId="46748"/>
    <cellStyle name="Note 3 3 2 3 3 5 3" xfId="34786"/>
    <cellStyle name="Note 3 3 2 3 3 6" xfId="12393"/>
    <cellStyle name="Note 3 3 2 3 3 6 2" xfId="24140"/>
    <cellStyle name="Note 3 3 2 3 3 6 2 2" xfId="48340"/>
    <cellStyle name="Note 3 3 2 3 3 6 3" xfId="36594"/>
    <cellStyle name="Note 3 3 2 3 3 7" xfId="13985"/>
    <cellStyle name="Note 3 3 2 3 3 7 2" xfId="38186"/>
    <cellStyle name="Note 3 3 2 3 3 8" xfId="26154"/>
    <cellStyle name="Note 3 3 2 3 4" xfId="3614"/>
    <cellStyle name="Note 3 3 2 3 4 2" xfId="15716"/>
    <cellStyle name="Note 3 3 2 3 4 2 2" xfId="39916"/>
    <cellStyle name="Note 3 3 2 3 4 3" xfId="27816"/>
    <cellStyle name="Note 3 3 2 3 5" xfId="6664"/>
    <cellStyle name="Note 3 3 2 3 5 2" xfId="18765"/>
    <cellStyle name="Note 3 3 2 3 5 2 2" xfId="42965"/>
    <cellStyle name="Note 3 3 2 3 5 3" xfId="30865"/>
    <cellStyle name="Note 3 3 2 3 6" xfId="7521"/>
    <cellStyle name="Note 3 3 2 3 6 2" xfId="19582"/>
    <cellStyle name="Note 3 3 2 3 6 2 2" xfId="43782"/>
    <cellStyle name="Note 3 3 2 3 6 3" xfId="31722"/>
    <cellStyle name="Note 3 3 2 3 7" xfId="9637"/>
    <cellStyle name="Note 3 3 2 3 7 2" xfId="21671"/>
    <cellStyle name="Note 3 3 2 3 7 2 2" xfId="45871"/>
    <cellStyle name="Note 3 3 2 3 7 3" xfId="33838"/>
    <cellStyle name="Note 3 3 2 3 8" xfId="11516"/>
    <cellStyle name="Note 3 3 2 3 8 2" xfId="23445"/>
    <cellStyle name="Note 3 3 2 3 8 2 2" xfId="47645"/>
    <cellStyle name="Note 3 3 2 3 8 3" xfId="35717"/>
    <cellStyle name="Note 3 3 2 3 9" xfId="13290"/>
    <cellStyle name="Note 3 3 2 3 9 2" xfId="37491"/>
    <cellStyle name="Note 3 3 2 4" xfId="1108"/>
    <cellStyle name="Note 3 3 2 4 10" xfId="25626"/>
    <cellStyle name="Note 3 3 2 4 2" xfId="2666"/>
    <cellStyle name="Note 3 3 2 4 2 2" xfId="5312"/>
    <cellStyle name="Note 3 3 2 4 2 2 2" xfId="17413"/>
    <cellStyle name="Note 3 3 2 4 2 2 2 2" xfId="41613"/>
    <cellStyle name="Note 3 3 2 4 2 2 3" xfId="29513"/>
    <cellStyle name="Note 3 3 2 4 2 3" xfId="5821"/>
    <cellStyle name="Note 3 3 2 4 2 3 2" xfId="17922"/>
    <cellStyle name="Note 3 3 2 4 2 3 2 2" xfId="42122"/>
    <cellStyle name="Note 3 3 2 4 2 3 3" xfId="30022"/>
    <cellStyle name="Note 3 3 2 4 2 4" xfId="9292"/>
    <cellStyle name="Note 3 3 2 4 2 4 2" xfId="21326"/>
    <cellStyle name="Note 3 3 2 4 2 4 2 2" xfId="45526"/>
    <cellStyle name="Note 3 3 2 4 2 4 3" xfId="33493"/>
    <cellStyle name="Note 3 3 2 4 2 5" xfId="11368"/>
    <cellStyle name="Note 3 3 2 4 2 5 2" xfId="23311"/>
    <cellStyle name="Note 3 3 2 4 2 5 2 2" xfId="47511"/>
    <cellStyle name="Note 3 3 2 4 2 5 3" xfId="35569"/>
    <cellStyle name="Note 3 3 2 4 2 6" xfId="13156"/>
    <cellStyle name="Note 3 3 2 4 2 6 2" xfId="24878"/>
    <cellStyle name="Note 3 3 2 4 2 6 2 2" xfId="49078"/>
    <cellStyle name="Note 3 3 2 4 2 6 3" xfId="37357"/>
    <cellStyle name="Note 3 3 2 4 2 7" xfId="14723"/>
    <cellStyle name="Note 3 3 2 4 2 7 2" xfId="38924"/>
    <cellStyle name="Note 3 3 2 4 2 8" xfId="26948"/>
    <cellStyle name="Note 3 3 2 4 3" xfId="2080"/>
    <cellStyle name="Note 3 3 2 4 3 2" xfId="4738"/>
    <cellStyle name="Note 3 3 2 4 3 2 2" xfId="16839"/>
    <cellStyle name="Note 3 3 2 4 3 2 2 2" xfId="41039"/>
    <cellStyle name="Note 3 3 2 4 3 2 3" xfId="28939"/>
    <cellStyle name="Note 3 3 2 4 3 3" xfId="3055"/>
    <cellStyle name="Note 3 3 2 4 3 3 2" xfId="15157"/>
    <cellStyle name="Note 3 3 2 4 3 3 2 2" xfId="39357"/>
    <cellStyle name="Note 3 3 2 4 3 3 3" xfId="27257"/>
    <cellStyle name="Note 3 3 2 4 3 4" xfId="8706"/>
    <cellStyle name="Note 3 3 2 4 3 4 2" xfId="20742"/>
    <cellStyle name="Note 3 3 2 4 3 4 2 2" xfId="44942"/>
    <cellStyle name="Note 3 3 2 4 3 4 3" xfId="32907"/>
    <cellStyle name="Note 3 3 2 4 3 5" xfId="10796"/>
    <cellStyle name="Note 3 3 2 4 3 5 2" xfId="22759"/>
    <cellStyle name="Note 3 3 2 4 3 5 2 2" xfId="46959"/>
    <cellStyle name="Note 3 3 2 4 3 5 3" xfId="34997"/>
    <cellStyle name="Note 3 3 2 4 3 6" xfId="12604"/>
    <cellStyle name="Note 3 3 2 4 3 6 2" xfId="24351"/>
    <cellStyle name="Note 3 3 2 4 3 6 2 2" xfId="48551"/>
    <cellStyle name="Note 3 3 2 4 3 6 3" xfId="36805"/>
    <cellStyle name="Note 3 3 2 4 3 7" xfId="14196"/>
    <cellStyle name="Note 3 3 2 4 3 7 2" xfId="38397"/>
    <cellStyle name="Note 3 3 2 4 3 8" xfId="26365"/>
    <cellStyle name="Note 3 3 2 4 4" xfId="3833"/>
    <cellStyle name="Note 3 3 2 4 4 2" xfId="15935"/>
    <cellStyle name="Note 3 3 2 4 4 2 2" xfId="40135"/>
    <cellStyle name="Note 3 3 2 4 4 3" xfId="28035"/>
    <cellStyle name="Note 3 3 2 4 5" xfId="5906"/>
    <cellStyle name="Note 3 3 2 4 5 2" xfId="18007"/>
    <cellStyle name="Note 3 3 2 4 5 2 2" xfId="42207"/>
    <cellStyle name="Note 3 3 2 4 5 3" xfId="30107"/>
    <cellStyle name="Note 3 3 2 4 6" xfId="7744"/>
    <cellStyle name="Note 3 3 2 4 6 2" xfId="19805"/>
    <cellStyle name="Note 3 3 2 4 6 2 2" xfId="44005"/>
    <cellStyle name="Note 3 3 2 4 6 3" xfId="31945"/>
    <cellStyle name="Note 3 3 2 4 7" xfId="9860"/>
    <cellStyle name="Note 3 3 2 4 7 2" xfId="21894"/>
    <cellStyle name="Note 3 3 2 4 7 2 2" xfId="46094"/>
    <cellStyle name="Note 3 3 2 4 7 3" xfId="34061"/>
    <cellStyle name="Note 3 3 2 4 8" xfId="11739"/>
    <cellStyle name="Note 3 3 2 4 8 2" xfId="23668"/>
    <cellStyle name="Note 3 3 2 4 8 2 2" xfId="47868"/>
    <cellStyle name="Note 3 3 2 4 8 3" xfId="35940"/>
    <cellStyle name="Note 3 3 2 4 9" xfId="13513"/>
    <cellStyle name="Note 3 3 2 4 9 2" xfId="37714"/>
    <cellStyle name="Note 3 3 2 5" xfId="1238"/>
    <cellStyle name="Note 3 3 2 5 2" xfId="3963"/>
    <cellStyle name="Note 3 3 2 5 2 2" xfId="16065"/>
    <cellStyle name="Note 3 3 2 5 2 2 2" xfId="40265"/>
    <cellStyle name="Note 3 3 2 5 2 3" xfId="28165"/>
    <cellStyle name="Note 3 3 2 5 3" xfId="6179"/>
    <cellStyle name="Note 3 3 2 5 3 2" xfId="18280"/>
    <cellStyle name="Note 3 3 2 5 3 2 2" xfId="42480"/>
    <cellStyle name="Note 3 3 2 5 3 3" xfId="30380"/>
    <cellStyle name="Note 3 3 2 5 4" xfId="7874"/>
    <cellStyle name="Note 3 3 2 5 4 2" xfId="19935"/>
    <cellStyle name="Note 3 3 2 5 4 2 2" xfId="44135"/>
    <cellStyle name="Note 3 3 2 5 4 3" xfId="32075"/>
    <cellStyle name="Note 3 3 2 5 5" xfId="9990"/>
    <cellStyle name="Note 3 3 2 5 5 2" xfId="22024"/>
    <cellStyle name="Note 3 3 2 5 5 2 2" xfId="46224"/>
    <cellStyle name="Note 3 3 2 5 5 3" xfId="34191"/>
    <cellStyle name="Note 3 3 2 5 6" xfId="11869"/>
    <cellStyle name="Note 3 3 2 5 6 2" xfId="23798"/>
    <cellStyle name="Note 3 3 2 5 6 2 2" xfId="47998"/>
    <cellStyle name="Note 3 3 2 5 6 3" xfId="36070"/>
    <cellStyle name="Note 3 3 2 5 7" xfId="13643"/>
    <cellStyle name="Note 3 3 2 5 7 2" xfId="37844"/>
    <cellStyle name="Note 3 3 2 5 8" xfId="25756"/>
    <cellStyle name="Note 3 3 2 6" xfId="3319"/>
    <cellStyle name="Note 3 3 2 6 2" xfId="15421"/>
    <cellStyle name="Note 3 3 2 6 2 2" xfId="39621"/>
    <cellStyle name="Note 3 3 2 6 3" xfId="27521"/>
    <cellStyle name="Note 3 3 2 7" xfId="6724"/>
    <cellStyle name="Note 3 3 2 7 2" xfId="18825"/>
    <cellStyle name="Note 3 3 2 7 2 2" xfId="43025"/>
    <cellStyle name="Note 3 3 2 7 3" xfId="30925"/>
    <cellStyle name="Note 3 3 2 8" xfId="7220"/>
    <cellStyle name="Note 3 3 2 8 2" xfId="19281"/>
    <cellStyle name="Note 3 3 2 8 2 2" xfId="43481"/>
    <cellStyle name="Note 3 3 2 8 3" xfId="31421"/>
    <cellStyle name="Note 3 3 2 9" xfId="8056"/>
    <cellStyle name="Note 3 3 2 9 2" xfId="20106"/>
    <cellStyle name="Note 3 3 2 9 2 2" xfId="44306"/>
    <cellStyle name="Note 3 3 2 9 3" xfId="32257"/>
    <cellStyle name="Note 3 3 3" xfId="627"/>
    <cellStyle name="Note 3 3 3 10" xfId="6881"/>
    <cellStyle name="Note 3 3 3 10 2" xfId="18981"/>
    <cellStyle name="Note 3 3 3 10 2 2" xfId="43181"/>
    <cellStyle name="Note 3 3 3 10 3" xfId="31082"/>
    <cellStyle name="Note 3 3 3 11" xfId="6923"/>
    <cellStyle name="Note 3 3 3 11 2" xfId="31124"/>
    <cellStyle name="Note 3 3 3 12" xfId="25145"/>
    <cellStyle name="Note 3 3 3 2" xfId="811"/>
    <cellStyle name="Note 3 3 3 2 10" xfId="25329"/>
    <cellStyle name="Note 3 3 3 2 2" xfId="2381"/>
    <cellStyle name="Note 3 3 3 2 2 2" xfId="5031"/>
    <cellStyle name="Note 3 3 3 2 2 2 2" xfId="17132"/>
    <cellStyle name="Note 3 3 3 2 2 2 2 2" xfId="41332"/>
    <cellStyle name="Note 3 3 3 2 2 2 3" xfId="29232"/>
    <cellStyle name="Note 3 3 3 2 2 3" xfId="5743"/>
    <cellStyle name="Note 3 3 3 2 2 3 2" xfId="17844"/>
    <cellStyle name="Note 3 3 3 2 2 3 2 2" xfId="42044"/>
    <cellStyle name="Note 3 3 3 2 2 3 3" xfId="29944"/>
    <cellStyle name="Note 3 3 3 2 2 4" xfId="9007"/>
    <cellStyle name="Note 3 3 3 2 2 4 2" xfId="21041"/>
    <cellStyle name="Note 3 3 3 2 2 4 2 2" xfId="45241"/>
    <cellStyle name="Note 3 3 3 2 2 4 3" xfId="33208"/>
    <cellStyle name="Note 3 3 3 2 2 5" xfId="11083"/>
    <cellStyle name="Note 3 3 3 2 2 5 2" xfId="23026"/>
    <cellStyle name="Note 3 3 3 2 2 5 2 2" xfId="47226"/>
    <cellStyle name="Note 3 3 3 2 2 5 3" xfId="35284"/>
    <cellStyle name="Note 3 3 3 2 2 6" xfId="12871"/>
    <cellStyle name="Note 3 3 3 2 2 6 2" xfId="24593"/>
    <cellStyle name="Note 3 3 3 2 2 6 2 2" xfId="48793"/>
    <cellStyle name="Note 3 3 3 2 2 6 3" xfId="37072"/>
    <cellStyle name="Note 3 3 3 2 2 7" xfId="14438"/>
    <cellStyle name="Note 3 3 3 2 2 7 2" xfId="38639"/>
    <cellStyle name="Note 3 3 3 2 2 8" xfId="26663"/>
    <cellStyle name="Note 3 3 3 2 3" xfId="1795"/>
    <cellStyle name="Note 3 3 3 2 3 2" xfId="4456"/>
    <cellStyle name="Note 3 3 3 2 3 2 2" xfId="16557"/>
    <cellStyle name="Note 3 3 3 2 3 2 2 2" xfId="40757"/>
    <cellStyle name="Note 3 3 3 2 3 2 3" xfId="28657"/>
    <cellStyle name="Note 3 3 3 2 3 3" xfId="6364"/>
    <cellStyle name="Note 3 3 3 2 3 3 2" xfId="18465"/>
    <cellStyle name="Note 3 3 3 2 3 3 2 2" xfId="42665"/>
    <cellStyle name="Note 3 3 3 2 3 3 3" xfId="30565"/>
    <cellStyle name="Note 3 3 3 2 3 4" xfId="8421"/>
    <cellStyle name="Note 3 3 3 2 3 4 2" xfId="20457"/>
    <cellStyle name="Note 3 3 3 2 3 4 2 2" xfId="44657"/>
    <cellStyle name="Note 3 3 3 2 3 4 3" xfId="32622"/>
    <cellStyle name="Note 3 3 3 2 3 5" xfId="10511"/>
    <cellStyle name="Note 3 3 3 2 3 5 2" xfId="22474"/>
    <cellStyle name="Note 3 3 3 2 3 5 2 2" xfId="46674"/>
    <cellStyle name="Note 3 3 3 2 3 5 3" xfId="34712"/>
    <cellStyle name="Note 3 3 3 2 3 6" xfId="12319"/>
    <cellStyle name="Note 3 3 3 2 3 6 2" xfId="24066"/>
    <cellStyle name="Note 3 3 3 2 3 6 2 2" xfId="48266"/>
    <cellStyle name="Note 3 3 3 2 3 6 3" xfId="36520"/>
    <cellStyle name="Note 3 3 3 2 3 7" xfId="13911"/>
    <cellStyle name="Note 3 3 3 2 3 7 2" xfId="38112"/>
    <cellStyle name="Note 3 3 3 2 3 8" xfId="26080"/>
    <cellStyle name="Note 3 3 3 2 4" xfId="3542"/>
    <cellStyle name="Note 3 3 3 2 4 2" xfId="15644"/>
    <cellStyle name="Note 3 3 3 2 4 2 2" xfId="39844"/>
    <cellStyle name="Note 3 3 3 2 4 3" xfId="27744"/>
    <cellStyle name="Note 3 3 3 2 5" xfId="6101"/>
    <cellStyle name="Note 3 3 3 2 5 2" xfId="18202"/>
    <cellStyle name="Note 3 3 3 2 5 2 2" xfId="42402"/>
    <cellStyle name="Note 3 3 3 2 5 3" xfId="30302"/>
    <cellStyle name="Note 3 3 3 2 6" xfId="7447"/>
    <cellStyle name="Note 3 3 3 2 6 2" xfId="19508"/>
    <cellStyle name="Note 3 3 3 2 6 2 2" xfId="43708"/>
    <cellStyle name="Note 3 3 3 2 6 3" xfId="31648"/>
    <cellStyle name="Note 3 3 3 2 7" xfId="9563"/>
    <cellStyle name="Note 3 3 3 2 7 2" xfId="21597"/>
    <cellStyle name="Note 3 3 3 2 7 2 2" xfId="45797"/>
    <cellStyle name="Note 3 3 3 2 7 3" xfId="33764"/>
    <cellStyle name="Note 3 3 3 2 8" xfId="10038"/>
    <cellStyle name="Note 3 3 3 2 8 2" xfId="22072"/>
    <cellStyle name="Note 3 3 3 2 8 2 2" xfId="46272"/>
    <cellStyle name="Note 3 3 3 2 8 3" xfId="34239"/>
    <cellStyle name="Note 3 3 3 2 9" xfId="11917"/>
    <cellStyle name="Note 3 3 3 2 9 2" xfId="36118"/>
    <cellStyle name="Note 3 3 3 3" xfId="928"/>
    <cellStyle name="Note 3 3 3 3 10" xfId="25446"/>
    <cellStyle name="Note 3 3 3 3 2" xfId="2498"/>
    <cellStyle name="Note 3 3 3 3 2 2" xfId="5147"/>
    <cellStyle name="Note 3 3 3 3 2 2 2" xfId="17248"/>
    <cellStyle name="Note 3 3 3 3 2 2 2 2" xfId="41448"/>
    <cellStyle name="Note 3 3 3 3 2 2 3" xfId="29348"/>
    <cellStyle name="Note 3 3 3 3 2 3" xfId="6555"/>
    <cellStyle name="Note 3 3 3 3 2 3 2" xfId="18656"/>
    <cellStyle name="Note 3 3 3 3 2 3 2 2" xfId="42856"/>
    <cellStyle name="Note 3 3 3 3 2 3 3" xfId="30756"/>
    <cellStyle name="Note 3 3 3 3 2 4" xfId="9124"/>
    <cellStyle name="Note 3 3 3 3 2 4 2" xfId="21158"/>
    <cellStyle name="Note 3 3 3 3 2 4 2 2" xfId="45358"/>
    <cellStyle name="Note 3 3 3 3 2 4 3" xfId="33325"/>
    <cellStyle name="Note 3 3 3 3 2 5" xfId="11200"/>
    <cellStyle name="Note 3 3 3 3 2 5 2" xfId="23143"/>
    <cellStyle name="Note 3 3 3 3 2 5 2 2" xfId="47343"/>
    <cellStyle name="Note 3 3 3 3 2 5 3" xfId="35401"/>
    <cellStyle name="Note 3 3 3 3 2 6" xfId="12988"/>
    <cellStyle name="Note 3 3 3 3 2 6 2" xfId="24710"/>
    <cellStyle name="Note 3 3 3 3 2 6 2 2" xfId="48910"/>
    <cellStyle name="Note 3 3 3 3 2 6 3" xfId="37189"/>
    <cellStyle name="Note 3 3 3 3 2 7" xfId="14555"/>
    <cellStyle name="Note 3 3 3 3 2 7 2" xfId="38756"/>
    <cellStyle name="Note 3 3 3 3 2 8" xfId="26780"/>
    <cellStyle name="Note 3 3 3 3 3" xfId="1912"/>
    <cellStyle name="Note 3 3 3 3 3 2" xfId="4571"/>
    <cellStyle name="Note 3 3 3 3 3 2 2" xfId="16672"/>
    <cellStyle name="Note 3 3 3 3 3 2 2 2" xfId="40872"/>
    <cellStyle name="Note 3 3 3 3 3 2 3" xfId="28772"/>
    <cellStyle name="Note 3 3 3 3 3 3" xfId="5893"/>
    <cellStyle name="Note 3 3 3 3 3 3 2" xfId="17994"/>
    <cellStyle name="Note 3 3 3 3 3 3 2 2" xfId="42194"/>
    <cellStyle name="Note 3 3 3 3 3 3 3" xfId="30094"/>
    <cellStyle name="Note 3 3 3 3 3 4" xfId="8538"/>
    <cellStyle name="Note 3 3 3 3 3 4 2" xfId="20574"/>
    <cellStyle name="Note 3 3 3 3 3 4 2 2" xfId="44774"/>
    <cellStyle name="Note 3 3 3 3 3 4 3" xfId="32739"/>
    <cellStyle name="Note 3 3 3 3 3 5" xfId="10628"/>
    <cellStyle name="Note 3 3 3 3 3 5 2" xfId="22591"/>
    <cellStyle name="Note 3 3 3 3 3 5 2 2" xfId="46791"/>
    <cellStyle name="Note 3 3 3 3 3 5 3" xfId="34829"/>
    <cellStyle name="Note 3 3 3 3 3 6" xfId="12436"/>
    <cellStyle name="Note 3 3 3 3 3 6 2" xfId="24183"/>
    <cellStyle name="Note 3 3 3 3 3 6 2 2" xfId="48383"/>
    <cellStyle name="Note 3 3 3 3 3 6 3" xfId="36637"/>
    <cellStyle name="Note 3 3 3 3 3 7" xfId="14028"/>
    <cellStyle name="Note 3 3 3 3 3 7 2" xfId="38229"/>
    <cellStyle name="Note 3 3 3 3 3 8" xfId="26197"/>
    <cellStyle name="Note 3 3 3 3 4" xfId="3656"/>
    <cellStyle name="Note 3 3 3 3 4 2" xfId="15758"/>
    <cellStyle name="Note 3 3 3 3 4 2 2" xfId="39958"/>
    <cellStyle name="Note 3 3 3 3 4 3" xfId="27858"/>
    <cellStyle name="Note 3 3 3 3 5" xfId="6570"/>
    <cellStyle name="Note 3 3 3 3 5 2" xfId="18671"/>
    <cellStyle name="Note 3 3 3 3 5 2 2" xfId="42871"/>
    <cellStyle name="Note 3 3 3 3 5 3" xfId="30771"/>
    <cellStyle name="Note 3 3 3 3 6" xfId="7564"/>
    <cellStyle name="Note 3 3 3 3 6 2" xfId="19625"/>
    <cellStyle name="Note 3 3 3 3 6 2 2" xfId="43825"/>
    <cellStyle name="Note 3 3 3 3 6 3" xfId="31765"/>
    <cellStyle name="Note 3 3 3 3 7" xfId="9680"/>
    <cellStyle name="Note 3 3 3 3 7 2" xfId="21714"/>
    <cellStyle name="Note 3 3 3 3 7 2 2" xfId="45914"/>
    <cellStyle name="Note 3 3 3 3 7 3" xfId="33881"/>
    <cellStyle name="Note 3 3 3 3 8" xfId="11559"/>
    <cellStyle name="Note 3 3 3 3 8 2" xfId="23488"/>
    <cellStyle name="Note 3 3 3 3 8 2 2" xfId="47688"/>
    <cellStyle name="Note 3 3 3 3 8 3" xfId="35760"/>
    <cellStyle name="Note 3 3 3 3 9" xfId="13333"/>
    <cellStyle name="Note 3 3 3 3 9 2" xfId="37534"/>
    <cellStyle name="Note 3 3 3 4" xfId="1151"/>
    <cellStyle name="Note 3 3 3 4 10" xfId="25669"/>
    <cellStyle name="Note 3 3 3 4 2" xfId="2709"/>
    <cellStyle name="Note 3 3 3 4 2 2" xfId="5355"/>
    <cellStyle name="Note 3 3 3 4 2 2 2" xfId="17456"/>
    <cellStyle name="Note 3 3 3 4 2 2 2 2" xfId="41656"/>
    <cellStyle name="Note 3 3 3 4 2 2 3" xfId="29556"/>
    <cellStyle name="Note 3 3 3 4 2 3" xfId="3033"/>
    <cellStyle name="Note 3 3 3 4 2 3 2" xfId="15135"/>
    <cellStyle name="Note 3 3 3 4 2 3 2 2" xfId="39335"/>
    <cellStyle name="Note 3 3 3 4 2 3 3" xfId="27235"/>
    <cellStyle name="Note 3 3 3 4 2 4" xfId="9335"/>
    <cellStyle name="Note 3 3 3 4 2 4 2" xfId="21369"/>
    <cellStyle name="Note 3 3 3 4 2 4 2 2" xfId="45569"/>
    <cellStyle name="Note 3 3 3 4 2 4 3" xfId="33536"/>
    <cellStyle name="Note 3 3 3 4 2 5" xfId="11411"/>
    <cellStyle name="Note 3 3 3 4 2 5 2" xfId="23354"/>
    <cellStyle name="Note 3 3 3 4 2 5 2 2" xfId="47554"/>
    <cellStyle name="Note 3 3 3 4 2 5 3" xfId="35612"/>
    <cellStyle name="Note 3 3 3 4 2 6" xfId="13199"/>
    <cellStyle name="Note 3 3 3 4 2 6 2" xfId="24921"/>
    <cellStyle name="Note 3 3 3 4 2 6 2 2" xfId="49121"/>
    <cellStyle name="Note 3 3 3 4 2 6 3" xfId="37400"/>
    <cellStyle name="Note 3 3 3 4 2 7" xfId="14766"/>
    <cellStyle name="Note 3 3 3 4 2 7 2" xfId="38967"/>
    <cellStyle name="Note 3 3 3 4 2 8" xfId="26991"/>
    <cellStyle name="Note 3 3 3 4 3" xfId="2123"/>
    <cellStyle name="Note 3 3 3 4 3 2" xfId="4780"/>
    <cellStyle name="Note 3 3 3 4 3 2 2" xfId="16881"/>
    <cellStyle name="Note 3 3 3 4 3 2 2 2" xfId="41081"/>
    <cellStyle name="Note 3 3 3 4 3 2 3" xfId="28981"/>
    <cellStyle name="Note 3 3 3 4 3 3" xfId="6120"/>
    <cellStyle name="Note 3 3 3 4 3 3 2" xfId="18221"/>
    <cellStyle name="Note 3 3 3 4 3 3 2 2" xfId="42421"/>
    <cellStyle name="Note 3 3 3 4 3 3 3" xfId="30321"/>
    <cellStyle name="Note 3 3 3 4 3 4" xfId="8749"/>
    <cellStyle name="Note 3 3 3 4 3 4 2" xfId="20785"/>
    <cellStyle name="Note 3 3 3 4 3 4 2 2" xfId="44985"/>
    <cellStyle name="Note 3 3 3 4 3 4 3" xfId="32950"/>
    <cellStyle name="Note 3 3 3 4 3 5" xfId="10839"/>
    <cellStyle name="Note 3 3 3 4 3 5 2" xfId="22802"/>
    <cellStyle name="Note 3 3 3 4 3 5 2 2" xfId="47002"/>
    <cellStyle name="Note 3 3 3 4 3 5 3" xfId="35040"/>
    <cellStyle name="Note 3 3 3 4 3 6" xfId="12647"/>
    <cellStyle name="Note 3 3 3 4 3 6 2" xfId="24394"/>
    <cellStyle name="Note 3 3 3 4 3 6 2 2" xfId="48594"/>
    <cellStyle name="Note 3 3 3 4 3 6 3" xfId="36848"/>
    <cellStyle name="Note 3 3 3 4 3 7" xfId="14239"/>
    <cellStyle name="Note 3 3 3 4 3 7 2" xfId="38440"/>
    <cellStyle name="Note 3 3 3 4 3 8" xfId="26408"/>
    <cellStyle name="Note 3 3 3 4 4" xfId="3876"/>
    <cellStyle name="Note 3 3 3 4 4 2" xfId="15978"/>
    <cellStyle name="Note 3 3 3 4 4 2 2" xfId="40178"/>
    <cellStyle name="Note 3 3 3 4 4 3" xfId="28078"/>
    <cellStyle name="Note 3 3 3 4 5" xfId="5615"/>
    <cellStyle name="Note 3 3 3 4 5 2" xfId="17716"/>
    <cellStyle name="Note 3 3 3 4 5 2 2" xfId="41916"/>
    <cellStyle name="Note 3 3 3 4 5 3" xfId="29816"/>
    <cellStyle name="Note 3 3 3 4 6" xfId="7787"/>
    <cellStyle name="Note 3 3 3 4 6 2" xfId="19848"/>
    <cellStyle name="Note 3 3 3 4 6 2 2" xfId="44048"/>
    <cellStyle name="Note 3 3 3 4 6 3" xfId="31988"/>
    <cellStyle name="Note 3 3 3 4 7" xfId="9903"/>
    <cellStyle name="Note 3 3 3 4 7 2" xfId="21937"/>
    <cellStyle name="Note 3 3 3 4 7 2 2" xfId="46137"/>
    <cellStyle name="Note 3 3 3 4 7 3" xfId="34104"/>
    <cellStyle name="Note 3 3 3 4 8" xfId="11782"/>
    <cellStyle name="Note 3 3 3 4 8 2" xfId="23711"/>
    <cellStyle name="Note 3 3 3 4 8 2 2" xfId="47911"/>
    <cellStyle name="Note 3 3 3 4 8 3" xfId="35983"/>
    <cellStyle name="Note 3 3 3 4 9" xfId="13556"/>
    <cellStyle name="Note 3 3 3 4 9 2" xfId="37757"/>
    <cellStyle name="Note 3 3 3 5" xfId="1275"/>
    <cellStyle name="Note 3 3 3 5 2" xfId="4000"/>
    <cellStyle name="Note 3 3 3 5 2 2" xfId="16102"/>
    <cellStyle name="Note 3 3 3 5 2 2 2" xfId="40302"/>
    <cellStyle name="Note 3 3 3 5 2 3" xfId="28202"/>
    <cellStyle name="Note 3 3 3 5 3" xfId="6495"/>
    <cellStyle name="Note 3 3 3 5 3 2" xfId="18596"/>
    <cellStyle name="Note 3 3 3 5 3 2 2" xfId="42796"/>
    <cellStyle name="Note 3 3 3 5 3 3" xfId="30696"/>
    <cellStyle name="Note 3 3 3 5 4" xfId="7911"/>
    <cellStyle name="Note 3 3 3 5 4 2" xfId="19972"/>
    <cellStyle name="Note 3 3 3 5 4 2 2" xfId="44172"/>
    <cellStyle name="Note 3 3 3 5 4 3" xfId="32112"/>
    <cellStyle name="Note 3 3 3 5 5" xfId="10027"/>
    <cellStyle name="Note 3 3 3 5 5 2" xfId="22061"/>
    <cellStyle name="Note 3 3 3 5 5 2 2" xfId="46261"/>
    <cellStyle name="Note 3 3 3 5 5 3" xfId="34228"/>
    <cellStyle name="Note 3 3 3 5 6" xfId="11906"/>
    <cellStyle name="Note 3 3 3 5 6 2" xfId="23835"/>
    <cellStyle name="Note 3 3 3 5 6 2 2" xfId="48035"/>
    <cellStyle name="Note 3 3 3 5 6 3" xfId="36107"/>
    <cellStyle name="Note 3 3 3 5 7" xfId="13680"/>
    <cellStyle name="Note 3 3 3 5 7 2" xfId="37881"/>
    <cellStyle name="Note 3 3 3 5 8" xfId="25793"/>
    <cellStyle name="Note 3 3 3 6" xfId="3361"/>
    <cellStyle name="Note 3 3 3 6 2" xfId="15463"/>
    <cellStyle name="Note 3 3 3 6 2 2" xfId="39663"/>
    <cellStyle name="Note 3 3 3 6 3" xfId="27563"/>
    <cellStyle name="Note 3 3 3 7" xfId="6667"/>
    <cellStyle name="Note 3 3 3 7 2" xfId="18768"/>
    <cellStyle name="Note 3 3 3 7 2 2" xfId="42968"/>
    <cellStyle name="Note 3 3 3 7 3" xfId="30868"/>
    <cellStyle name="Note 3 3 3 8" xfId="7263"/>
    <cellStyle name="Note 3 3 3 8 2" xfId="19324"/>
    <cellStyle name="Note 3 3 3 8 2 2" xfId="43524"/>
    <cellStyle name="Note 3 3 3 8 3" xfId="31464"/>
    <cellStyle name="Note 3 3 3 9" xfId="6834"/>
    <cellStyle name="Note 3 3 3 9 2" xfId="18935"/>
    <cellStyle name="Note 3 3 3 9 2 2" xfId="43135"/>
    <cellStyle name="Note 3 3 3 9 3" xfId="31035"/>
    <cellStyle name="Note 3 3 4" xfId="727"/>
    <cellStyle name="Note 3 3 4 10" xfId="25245"/>
    <cellStyle name="Note 3 3 4 2" xfId="2297"/>
    <cellStyle name="Note 3 3 4 2 2" xfId="4949"/>
    <cellStyle name="Note 3 3 4 2 2 2" xfId="17050"/>
    <cellStyle name="Note 3 3 4 2 2 2 2" xfId="41250"/>
    <cellStyle name="Note 3 3 4 2 2 3" xfId="29150"/>
    <cellStyle name="Note 3 3 4 2 3" xfId="5950"/>
    <cellStyle name="Note 3 3 4 2 3 2" xfId="18051"/>
    <cellStyle name="Note 3 3 4 2 3 2 2" xfId="42251"/>
    <cellStyle name="Note 3 3 4 2 3 3" xfId="30151"/>
    <cellStyle name="Note 3 3 4 2 4" xfId="8923"/>
    <cellStyle name="Note 3 3 4 2 4 2" xfId="20957"/>
    <cellStyle name="Note 3 3 4 2 4 2 2" xfId="45157"/>
    <cellStyle name="Note 3 3 4 2 4 3" xfId="33124"/>
    <cellStyle name="Note 3 3 4 2 5" xfId="10999"/>
    <cellStyle name="Note 3 3 4 2 5 2" xfId="22942"/>
    <cellStyle name="Note 3 3 4 2 5 2 2" xfId="47142"/>
    <cellStyle name="Note 3 3 4 2 5 3" xfId="35200"/>
    <cellStyle name="Note 3 3 4 2 6" xfId="12787"/>
    <cellStyle name="Note 3 3 4 2 6 2" xfId="24509"/>
    <cellStyle name="Note 3 3 4 2 6 2 2" xfId="48709"/>
    <cellStyle name="Note 3 3 4 2 6 3" xfId="36988"/>
    <cellStyle name="Note 3 3 4 2 7" xfId="14354"/>
    <cellStyle name="Note 3 3 4 2 7 2" xfId="38555"/>
    <cellStyle name="Note 3 3 4 2 8" xfId="26579"/>
    <cellStyle name="Note 3 3 4 3" xfId="1711"/>
    <cellStyle name="Note 3 3 4 3 2" xfId="4373"/>
    <cellStyle name="Note 3 3 4 3 2 2" xfId="16474"/>
    <cellStyle name="Note 3 3 4 3 2 2 2" xfId="40674"/>
    <cellStyle name="Note 3 3 4 3 2 3" xfId="28574"/>
    <cellStyle name="Note 3 3 4 3 3" xfId="5513"/>
    <cellStyle name="Note 3 3 4 3 3 2" xfId="17614"/>
    <cellStyle name="Note 3 3 4 3 3 2 2" xfId="41814"/>
    <cellStyle name="Note 3 3 4 3 3 3" xfId="29714"/>
    <cellStyle name="Note 3 3 4 3 4" xfId="8337"/>
    <cellStyle name="Note 3 3 4 3 4 2" xfId="20373"/>
    <cellStyle name="Note 3 3 4 3 4 2 2" xfId="44573"/>
    <cellStyle name="Note 3 3 4 3 4 3" xfId="32538"/>
    <cellStyle name="Note 3 3 4 3 5" xfId="10427"/>
    <cellStyle name="Note 3 3 4 3 5 2" xfId="22390"/>
    <cellStyle name="Note 3 3 4 3 5 2 2" xfId="46590"/>
    <cellStyle name="Note 3 3 4 3 5 3" xfId="34628"/>
    <cellStyle name="Note 3 3 4 3 6" xfId="12235"/>
    <cellStyle name="Note 3 3 4 3 6 2" xfId="23982"/>
    <cellStyle name="Note 3 3 4 3 6 2 2" xfId="48182"/>
    <cellStyle name="Note 3 3 4 3 6 3" xfId="36436"/>
    <cellStyle name="Note 3 3 4 3 7" xfId="13827"/>
    <cellStyle name="Note 3 3 4 3 7 2" xfId="38028"/>
    <cellStyle name="Note 3 3 4 3 8" xfId="25996"/>
    <cellStyle name="Note 3 3 4 4" xfId="3460"/>
    <cellStyle name="Note 3 3 4 4 2" xfId="15562"/>
    <cellStyle name="Note 3 3 4 4 2 2" xfId="39762"/>
    <cellStyle name="Note 3 3 4 4 3" xfId="27662"/>
    <cellStyle name="Note 3 3 4 5" xfId="4055"/>
    <cellStyle name="Note 3 3 4 5 2" xfId="16157"/>
    <cellStyle name="Note 3 3 4 5 2 2" xfId="40357"/>
    <cellStyle name="Note 3 3 4 5 3" xfId="28257"/>
    <cellStyle name="Note 3 3 4 6" xfId="7363"/>
    <cellStyle name="Note 3 3 4 6 2" xfId="19424"/>
    <cellStyle name="Note 3 3 4 6 2 2" xfId="43624"/>
    <cellStyle name="Note 3 3 4 6 3" xfId="31564"/>
    <cellStyle name="Note 3 3 4 7" xfId="9479"/>
    <cellStyle name="Note 3 3 4 7 2" xfId="21513"/>
    <cellStyle name="Note 3 3 4 7 2 2" xfId="45713"/>
    <cellStyle name="Note 3 3 4 7 3" xfId="33680"/>
    <cellStyle name="Note 3 3 4 8" xfId="10059"/>
    <cellStyle name="Note 3 3 4 8 2" xfId="22093"/>
    <cellStyle name="Note 3 3 4 8 2 2" xfId="46293"/>
    <cellStyle name="Note 3 3 4 8 3" xfId="34260"/>
    <cellStyle name="Note 3 3 4 9" xfId="11938"/>
    <cellStyle name="Note 3 3 4 9 2" xfId="36139"/>
    <cellStyle name="Note 3 3 5" xfId="1009"/>
    <cellStyle name="Note 3 3 5 10" xfId="25527"/>
    <cellStyle name="Note 3 3 5 2" xfId="2567"/>
    <cellStyle name="Note 3 3 5 2 2" xfId="5216"/>
    <cellStyle name="Note 3 3 5 2 2 2" xfId="17317"/>
    <cellStyle name="Note 3 3 5 2 2 2 2" xfId="41517"/>
    <cellStyle name="Note 3 3 5 2 2 3" xfId="29417"/>
    <cellStyle name="Note 3 3 5 2 3" xfId="4109"/>
    <cellStyle name="Note 3 3 5 2 3 2" xfId="16211"/>
    <cellStyle name="Note 3 3 5 2 3 2 2" xfId="40411"/>
    <cellStyle name="Note 3 3 5 2 3 3" xfId="28311"/>
    <cellStyle name="Note 3 3 5 2 4" xfId="9193"/>
    <cellStyle name="Note 3 3 5 2 4 2" xfId="21227"/>
    <cellStyle name="Note 3 3 5 2 4 2 2" xfId="45427"/>
    <cellStyle name="Note 3 3 5 2 4 3" xfId="33394"/>
    <cellStyle name="Note 3 3 5 2 5" xfId="11269"/>
    <cellStyle name="Note 3 3 5 2 5 2" xfId="23212"/>
    <cellStyle name="Note 3 3 5 2 5 2 2" xfId="47412"/>
    <cellStyle name="Note 3 3 5 2 5 3" xfId="35470"/>
    <cellStyle name="Note 3 3 5 2 6" xfId="13057"/>
    <cellStyle name="Note 3 3 5 2 6 2" xfId="24779"/>
    <cellStyle name="Note 3 3 5 2 6 2 2" xfId="48979"/>
    <cellStyle name="Note 3 3 5 2 6 3" xfId="37258"/>
    <cellStyle name="Note 3 3 5 2 7" xfId="14624"/>
    <cellStyle name="Note 3 3 5 2 7 2" xfId="38825"/>
    <cellStyle name="Note 3 3 5 2 8" xfId="26849"/>
    <cellStyle name="Note 3 3 5 3" xfId="1981"/>
    <cellStyle name="Note 3 3 5 3 2" xfId="4640"/>
    <cellStyle name="Note 3 3 5 3 2 2" xfId="16741"/>
    <cellStyle name="Note 3 3 5 3 2 2 2" xfId="40941"/>
    <cellStyle name="Note 3 3 5 3 2 3" xfId="28841"/>
    <cellStyle name="Note 3 3 5 3 3" xfId="5862"/>
    <cellStyle name="Note 3 3 5 3 3 2" xfId="17963"/>
    <cellStyle name="Note 3 3 5 3 3 2 2" xfId="42163"/>
    <cellStyle name="Note 3 3 5 3 3 3" xfId="30063"/>
    <cellStyle name="Note 3 3 5 3 4" xfId="8607"/>
    <cellStyle name="Note 3 3 5 3 4 2" xfId="20643"/>
    <cellStyle name="Note 3 3 5 3 4 2 2" xfId="44843"/>
    <cellStyle name="Note 3 3 5 3 4 3" xfId="32808"/>
    <cellStyle name="Note 3 3 5 3 5" xfId="10697"/>
    <cellStyle name="Note 3 3 5 3 5 2" xfId="22660"/>
    <cellStyle name="Note 3 3 5 3 5 2 2" xfId="46860"/>
    <cellStyle name="Note 3 3 5 3 5 3" xfId="34898"/>
    <cellStyle name="Note 3 3 5 3 6" xfId="12505"/>
    <cellStyle name="Note 3 3 5 3 6 2" xfId="24252"/>
    <cellStyle name="Note 3 3 5 3 6 2 2" xfId="48452"/>
    <cellStyle name="Note 3 3 5 3 6 3" xfId="36706"/>
    <cellStyle name="Note 3 3 5 3 7" xfId="14097"/>
    <cellStyle name="Note 3 3 5 3 7 2" xfId="38298"/>
    <cellStyle name="Note 3 3 5 3 8" xfId="26266"/>
    <cellStyle name="Note 3 3 5 4" xfId="3736"/>
    <cellStyle name="Note 3 3 5 4 2" xfId="15838"/>
    <cellStyle name="Note 3 3 5 4 2 2" xfId="40038"/>
    <cellStyle name="Note 3 3 5 4 3" xfId="27938"/>
    <cellStyle name="Note 3 3 5 5" xfId="5668"/>
    <cellStyle name="Note 3 3 5 5 2" xfId="17769"/>
    <cellStyle name="Note 3 3 5 5 2 2" xfId="41969"/>
    <cellStyle name="Note 3 3 5 5 3" xfId="29869"/>
    <cellStyle name="Note 3 3 5 6" xfId="7645"/>
    <cellStyle name="Note 3 3 5 6 2" xfId="19706"/>
    <cellStyle name="Note 3 3 5 6 2 2" xfId="43906"/>
    <cellStyle name="Note 3 3 5 6 3" xfId="31846"/>
    <cellStyle name="Note 3 3 5 7" xfId="9761"/>
    <cellStyle name="Note 3 3 5 7 2" xfId="21795"/>
    <cellStyle name="Note 3 3 5 7 2 2" xfId="45995"/>
    <cellStyle name="Note 3 3 5 7 3" xfId="33962"/>
    <cellStyle name="Note 3 3 5 8" xfId="11640"/>
    <cellStyle name="Note 3 3 5 8 2" xfId="23569"/>
    <cellStyle name="Note 3 3 5 8 2 2" xfId="47769"/>
    <cellStyle name="Note 3 3 5 8 3" xfId="35841"/>
    <cellStyle name="Note 3 3 5 9" xfId="13414"/>
    <cellStyle name="Note 3 3 5 9 2" xfId="37615"/>
    <cellStyle name="Note 3 3 6" xfId="3222"/>
    <cellStyle name="Note 3 3 6 2" xfId="15324"/>
    <cellStyle name="Note 3 3 6 2 2" xfId="39524"/>
    <cellStyle name="Note 3 3 6 3" xfId="27424"/>
    <cellStyle name="Note 3 3 7" xfId="6473"/>
    <cellStyle name="Note 3 3 7 2" xfId="18574"/>
    <cellStyle name="Note 3 3 7 2 2" xfId="42774"/>
    <cellStyle name="Note 3 3 7 3" xfId="30674"/>
    <cellStyle name="Note 3 3 8" xfId="7121"/>
    <cellStyle name="Note 3 3 8 2" xfId="19182"/>
    <cellStyle name="Note 3 3 8 2 2" xfId="43382"/>
    <cellStyle name="Note 3 3 8 3" xfId="31322"/>
    <cellStyle name="Note 3 3 9" xfId="7958"/>
    <cellStyle name="Note 3 3 9 2" xfId="20019"/>
    <cellStyle name="Note 3 3 9 2 2" xfId="44219"/>
    <cellStyle name="Note 3 3 9 3" xfId="32159"/>
    <cellStyle name="Note 3 4" xfId="506"/>
    <cellStyle name="Note 3 4 10" xfId="25024"/>
    <cellStyle name="Note 3 4 2" xfId="605"/>
    <cellStyle name="Note 3 4 2 10" xfId="6891"/>
    <cellStyle name="Note 3 4 2 10 2" xfId="18991"/>
    <cellStyle name="Note 3 4 2 10 2 2" xfId="43191"/>
    <cellStyle name="Note 3 4 2 10 3" xfId="31092"/>
    <cellStyle name="Note 3 4 2 11" xfId="7088"/>
    <cellStyle name="Note 3 4 2 11 2" xfId="31289"/>
    <cellStyle name="Note 3 4 2 12" xfId="25123"/>
    <cellStyle name="Note 3 4 2 2" xfId="796"/>
    <cellStyle name="Note 3 4 2 2 10" xfId="25314"/>
    <cellStyle name="Note 3 4 2 2 2" xfId="2366"/>
    <cellStyle name="Note 3 4 2 2 2 2" xfId="5016"/>
    <cellStyle name="Note 3 4 2 2 2 2 2" xfId="17117"/>
    <cellStyle name="Note 3 4 2 2 2 2 2 2" xfId="41317"/>
    <cellStyle name="Note 3 4 2 2 2 2 3" xfId="29217"/>
    <cellStyle name="Note 3 4 2 2 2 3" xfId="5114"/>
    <cellStyle name="Note 3 4 2 2 2 3 2" xfId="17215"/>
    <cellStyle name="Note 3 4 2 2 2 3 2 2" xfId="41415"/>
    <cellStyle name="Note 3 4 2 2 2 3 3" xfId="29315"/>
    <cellStyle name="Note 3 4 2 2 2 4" xfId="8992"/>
    <cellStyle name="Note 3 4 2 2 2 4 2" xfId="21026"/>
    <cellStyle name="Note 3 4 2 2 2 4 2 2" xfId="45226"/>
    <cellStyle name="Note 3 4 2 2 2 4 3" xfId="33193"/>
    <cellStyle name="Note 3 4 2 2 2 5" xfId="11068"/>
    <cellStyle name="Note 3 4 2 2 2 5 2" xfId="23011"/>
    <cellStyle name="Note 3 4 2 2 2 5 2 2" xfId="47211"/>
    <cellStyle name="Note 3 4 2 2 2 5 3" xfId="35269"/>
    <cellStyle name="Note 3 4 2 2 2 6" xfId="12856"/>
    <cellStyle name="Note 3 4 2 2 2 6 2" xfId="24578"/>
    <cellStyle name="Note 3 4 2 2 2 6 2 2" xfId="48778"/>
    <cellStyle name="Note 3 4 2 2 2 6 3" xfId="37057"/>
    <cellStyle name="Note 3 4 2 2 2 7" xfId="14423"/>
    <cellStyle name="Note 3 4 2 2 2 7 2" xfId="38624"/>
    <cellStyle name="Note 3 4 2 2 2 8" xfId="26648"/>
    <cellStyle name="Note 3 4 2 2 3" xfId="1780"/>
    <cellStyle name="Note 3 4 2 2 3 2" xfId="4441"/>
    <cellStyle name="Note 3 4 2 2 3 2 2" xfId="16542"/>
    <cellStyle name="Note 3 4 2 2 3 2 2 2" xfId="40742"/>
    <cellStyle name="Note 3 4 2 2 3 2 3" xfId="28642"/>
    <cellStyle name="Note 3 4 2 2 3 3" xfId="5935"/>
    <cellStyle name="Note 3 4 2 2 3 3 2" xfId="18036"/>
    <cellStyle name="Note 3 4 2 2 3 3 2 2" xfId="42236"/>
    <cellStyle name="Note 3 4 2 2 3 3 3" xfId="30136"/>
    <cellStyle name="Note 3 4 2 2 3 4" xfId="8406"/>
    <cellStyle name="Note 3 4 2 2 3 4 2" xfId="20442"/>
    <cellStyle name="Note 3 4 2 2 3 4 2 2" xfId="44642"/>
    <cellStyle name="Note 3 4 2 2 3 4 3" xfId="32607"/>
    <cellStyle name="Note 3 4 2 2 3 5" xfId="10496"/>
    <cellStyle name="Note 3 4 2 2 3 5 2" xfId="22459"/>
    <cellStyle name="Note 3 4 2 2 3 5 2 2" xfId="46659"/>
    <cellStyle name="Note 3 4 2 2 3 5 3" xfId="34697"/>
    <cellStyle name="Note 3 4 2 2 3 6" xfId="12304"/>
    <cellStyle name="Note 3 4 2 2 3 6 2" xfId="24051"/>
    <cellStyle name="Note 3 4 2 2 3 6 2 2" xfId="48251"/>
    <cellStyle name="Note 3 4 2 2 3 6 3" xfId="36505"/>
    <cellStyle name="Note 3 4 2 2 3 7" xfId="13896"/>
    <cellStyle name="Note 3 4 2 2 3 7 2" xfId="38097"/>
    <cellStyle name="Note 3 4 2 2 3 8" xfId="26065"/>
    <cellStyle name="Note 3 4 2 2 4" xfId="3527"/>
    <cellStyle name="Note 3 4 2 2 4 2" xfId="15629"/>
    <cellStyle name="Note 3 4 2 2 4 2 2" xfId="39829"/>
    <cellStyle name="Note 3 4 2 2 4 3" xfId="27729"/>
    <cellStyle name="Note 3 4 2 2 5" xfId="4046"/>
    <cellStyle name="Note 3 4 2 2 5 2" xfId="16148"/>
    <cellStyle name="Note 3 4 2 2 5 2 2" xfId="40348"/>
    <cellStyle name="Note 3 4 2 2 5 3" xfId="28248"/>
    <cellStyle name="Note 3 4 2 2 6" xfId="7432"/>
    <cellStyle name="Note 3 4 2 2 6 2" xfId="19493"/>
    <cellStyle name="Note 3 4 2 2 6 2 2" xfId="43693"/>
    <cellStyle name="Note 3 4 2 2 6 3" xfId="31633"/>
    <cellStyle name="Note 3 4 2 2 7" xfId="9548"/>
    <cellStyle name="Note 3 4 2 2 7 2" xfId="21582"/>
    <cellStyle name="Note 3 4 2 2 7 2 2" xfId="45782"/>
    <cellStyle name="Note 3 4 2 2 7 3" xfId="33749"/>
    <cellStyle name="Note 3 4 2 2 8" xfId="6911"/>
    <cellStyle name="Note 3 4 2 2 8 2" xfId="19006"/>
    <cellStyle name="Note 3 4 2 2 8 2 2" xfId="43206"/>
    <cellStyle name="Note 3 4 2 2 8 3" xfId="31112"/>
    <cellStyle name="Note 3 4 2 2 9" xfId="7990"/>
    <cellStyle name="Note 3 4 2 2 9 2" xfId="32191"/>
    <cellStyle name="Note 3 4 2 3" xfId="906"/>
    <cellStyle name="Note 3 4 2 3 10" xfId="25424"/>
    <cellStyle name="Note 3 4 2 3 2" xfId="2476"/>
    <cellStyle name="Note 3 4 2 3 2 2" xfId="5126"/>
    <cellStyle name="Note 3 4 2 3 2 2 2" xfId="17227"/>
    <cellStyle name="Note 3 4 2 3 2 2 2 2" xfId="41427"/>
    <cellStyle name="Note 3 4 2 3 2 2 3" xfId="29327"/>
    <cellStyle name="Note 3 4 2 3 2 3" xfId="6752"/>
    <cellStyle name="Note 3 4 2 3 2 3 2" xfId="18853"/>
    <cellStyle name="Note 3 4 2 3 2 3 2 2" xfId="43053"/>
    <cellStyle name="Note 3 4 2 3 2 3 3" xfId="30953"/>
    <cellStyle name="Note 3 4 2 3 2 4" xfId="9102"/>
    <cellStyle name="Note 3 4 2 3 2 4 2" xfId="21136"/>
    <cellStyle name="Note 3 4 2 3 2 4 2 2" xfId="45336"/>
    <cellStyle name="Note 3 4 2 3 2 4 3" xfId="33303"/>
    <cellStyle name="Note 3 4 2 3 2 5" xfId="11178"/>
    <cellStyle name="Note 3 4 2 3 2 5 2" xfId="23121"/>
    <cellStyle name="Note 3 4 2 3 2 5 2 2" xfId="47321"/>
    <cellStyle name="Note 3 4 2 3 2 5 3" xfId="35379"/>
    <cellStyle name="Note 3 4 2 3 2 6" xfId="12966"/>
    <cellStyle name="Note 3 4 2 3 2 6 2" xfId="24688"/>
    <cellStyle name="Note 3 4 2 3 2 6 2 2" xfId="48888"/>
    <cellStyle name="Note 3 4 2 3 2 6 3" xfId="37167"/>
    <cellStyle name="Note 3 4 2 3 2 7" xfId="14533"/>
    <cellStyle name="Note 3 4 2 3 2 7 2" xfId="38734"/>
    <cellStyle name="Note 3 4 2 3 2 8" xfId="26758"/>
    <cellStyle name="Note 3 4 2 3 3" xfId="1890"/>
    <cellStyle name="Note 3 4 2 3 3 2" xfId="4550"/>
    <cellStyle name="Note 3 4 2 3 3 2 2" xfId="16651"/>
    <cellStyle name="Note 3 4 2 3 3 2 2 2" xfId="40851"/>
    <cellStyle name="Note 3 4 2 3 3 2 3" xfId="28751"/>
    <cellStyle name="Note 3 4 2 3 3 3" xfId="5925"/>
    <cellStyle name="Note 3 4 2 3 3 3 2" xfId="18026"/>
    <cellStyle name="Note 3 4 2 3 3 3 2 2" xfId="42226"/>
    <cellStyle name="Note 3 4 2 3 3 3 3" xfId="30126"/>
    <cellStyle name="Note 3 4 2 3 3 4" xfId="8516"/>
    <cellStyle name="Note 3 4 2 3 3 4 2" xfId="20552"/>
    <cellStyle name="Note 3 4 2 3 3 4 2 2" xfId="44752"/>
    <cellStyle name="Note 3 4 2 3 3 4 3" xfId="32717"/>
    <cellStyle name="Note 3 4 2 3 3 5" xfId="10606"/>
    <cellStyle name="Note 3 4 2 3 3 5 2" xfId="22569"/>
    <cellStyle name="Note 3 4 2 3 3 5 2 2" xfId="46769"/>
    <cellStyle name="Note 3 4 2 3 3 5 3" xfId="34807"/>
    <cellStyle name="Note 3 4 2 3 3 6" xfId="12414"/>
    <cellStyle name="Note 3 4 2 3 3 6 2" xfId="24161"/>
    <cellStyle name="Note 3 4 2 3 3 6 2 2" xfId="48361"/>
    <cellStyle name="Note 3 4 2 3 3 6 3" xfId="36615"/>
    <cellStyle name="Note 3 4 2 3 3 7" xfId="14006"/>
    <cellStyle name="Note 3 4 2 3 3 7 2" xfId="38207"/>
    <cellStyle name="Note 3 4 2 3 3 8" xfId="26175"/>
    <cellStyle name="Note 3 4 2 3 4" xfId="3635"/>
    <cellStyle name="Note 3 4 2 3 4 2" xfId="15737"/>
    <cellStyle name="Note 3 4 2 3 4 2 2" xfId="39937"/>
    <cellStyle name="Note 3 4 2 3 4 3" xfId="27837"/>
    <cellStyle name="Note 3 4 2 3 5" xfId="6582"/>
    <cellStyle name="Note 3 4 2 3 5 2" xfId="18683"/>
    <cellStyle name="Note 3 4 2 3 5 2 2" xfId="42883"/>
    <cellStyle name="Note 3 4 2 3 5 3" xfId="30783"/>
    <cellStyle name="Note 3 4 2 3 6" xfId="7542"/>
    <cellStyle name="Note 3 4 2 3 6 2" xfId="19603"/>
    <cellStyle name="Note 3 4 2 3 6 2 2" xfId="43803"/>
    <cellStyle name="Note 3 4 2 3 6 3" xfId="31743"/>
    <cellStyle name="Note 3 4 2 3 7" xfId="9658"/>
    <cellStyle name="Note 3 4 2 3 7 2" xfId="21692"/>
    <cellStyle name="Note 3 4 2 3 7 2 2" xfId="45892"/>
    <cellStyle name="Note 3 4 2 3 7 3" xfId="33859"/>
    <cellStyle name="Note 3 4 2 3 8" xfId="11537"/>
    <cellStyle name="Note 3 4 2 3 8 2" xfId="23466"/>
    <cellStyle name="Note 3 4 2 3 8 2 2" xfId="47666"/>
    <cellStyle name="Note 3 4 2 3 8 3" xfId="35738"/>
    <cellStyle name="Note 3 4 2 3 9" xfId="13311"/>
    <cellStyle name="Note 3 4 2 3 9 2" xfId="37512"/>
    <cellStyle name="Note 3 4 2 4" xfId="1129"/>
    <cellStyle name="Note 3 4 2 4 10" xfId="25647"/>
    <cellStyle name="Note 3 4 2 4 2" xfId="2687"/>
    <cellStyle name="Note 3 4 2 4 2 2" xfId="5333"/>
    <cellStyle name="Note 3 4 2 4 2 2 2" xfId="17434"/>
    <cellStyle name="Note 3 4 2 4 2 2 2 2" xfId="41634"/>
    <cellStyle name="Note 3 4 2 4 2 2 3" xfId="29534"/>
    <cellStyle name="Note 3 4 2 4 2 3" xfId="5717"/>
    <cellStyle name="Note 3 4 2 4 2 3 2" xfId="17818"/>
    <cellStyle name="Note 3 4 2 4 2 3 2 2" xfId="42018"/>
    <cellStyle name="Note 3 4 2 4 2 3 3" xfId="29918"/>
    <cellStyle name="Note 3 4 2 4 2 4" xfId="9313"/>
    <cellStyle name="Note 3 4 2 4 2 4 2" xfId="21347"/>
    <cellStyle name="Note 3 4 2 4 2 4 2 2" xfId="45547"/>
    <cellStyle name="Note 3 4 2 4 2 4 3" xfId="33514"/>
    <cellStyle name="Note 3 4 2 4 2 5" xfId="11389"/>
    <cellStyle name="Note 3 4 2 4 2 5 2" xfId="23332"/>
    <cellStyle name="Note 3 4 2 4 2 5 2 2" xfId="47532"/>
    <cellStyle name="Note 3 4 2 4 2 5 3" xfId="35590"/>
    <cellStyle name="Note 3 4 2 4 2 6" xfId="13177"/>
    <cellStyle name="Note 3 4 2 4 2 6 2" xfId="24899"/>
    <cellStyle name="Note 3 4 2 4 2 6 2 2" xfId="49099"/>
    <cellStyle name="Note 3 4 2 4 2 6 3" xfId="37378"/>
    <cellStyle name="Note 3 4 2 4 2 7" xfId="14744"/>
    <cellStyle name="Note 3 4 2 4 2 7 2" xfId="38945"/>
    <cellStyle name="Note 3 4 2 4 2 8" xfId="26969"/>
    <cellStyle name="Note 3 4 2 4 3" xfId="2101"/>
    <cellStyle name="Note 3 4 2 4 3 2" xfId="4758"/>
    <cellStyle name="Note 3 4 2 4 3 2 2" xfId="16859"/>
    <cellStyle name="Note 3 4 2 4 3 2 2 2" xfId="41059"/>
    <cellStyle name="Note 3 4 2 4 3 2 3" xfId="28959"/>
    <cellStyle name="Note 3 4 2 4 3 3" xfId="6449"/>
    <cellStyle name="Note 3 4 2 4 3 3 2" xfId="18550"/>
    <cellStyle name="Note 3 4 2 4 3 3 2 2" xfId="42750"/>
    <cellStyle name="Note 3 4 2 4 3 3 3" xfId="30650"/>
    <cellStyle name="Note 3 4 2 4 3 4" xfId="8727"/>
    <cellStyle name="Note 3 4 2 4 3 4 2" xfId="20763"/>
    <cellStyle name="Note 3 4 2 4 3 4 2 2" xfId="44963"/>
    <cellStyle name="Note 3 4 2 4 3 4 3" xfId="32928"/>
    <cellStyle name="Note 3 4 2 4 3 5" xfId="10817"/>
    <cellStyle name="Note 3 4 2 4 3 5 2" xfId="22780"/>
    <cellStyle name="Note 3 4 2 4 3 5 2 2" xfId="46980"/>
    <cellStyle name="Note 3 4 2 4 3 5 3" xfId="35018"/>
    <cellStyle name="Note 3 4 2 4 3 6" xfId="12625"/>
    <cellStyle name="Note 3 4 2 4 3 6 2" xfId="24372"/>
    <cellStyle name="Note 3 4 2 4 3 6 2 2" xfId="48572"/>
    <cellStyle name="Note 3 4 2 4 3 6 3" xfId="36826"/>
    <cellStyle name="Note 3 4 2 4 3 7" xfId="14217"/>
    <cellStyle name="Note 3 4 2 4 3 7 2" xfId="38418"/>
    <cellStyle name="Note 3 4 2 4 3 8" xfId="26386"/>
    <cellStyle name="Note 3 4 2 4 4" xfId="3854"/>
    <cellStyle name="Note 3 4 2 4 4 2" xfId="15956"/>
    <cellStyle name="Note 3 4 2 4 4 2 2" xfId="40156"/>
    <cellStyle name="Note 3 4 2 4 4 3" xfId="28056"/>
    <cellStyle name="Note 3 4 2 4 5" xfId="5531"/>
    <cellStyle name="Note 3 4 2 4 5 2" xfId="17632"/>
    <cellStyle name="Note 3 4 2 4 5 2 2" xfId="41832"/>
    <cellStyle name="Note 3 4 2 4 5 3" xfId="29732"/>
    <cellStyle name="Note 3 4 2 4 6" xfId="7765"/>
    <cellStyle name="Note 3 4 2 4 6 2" xfId="19826"/>
    <cellStyle name="Note 3 4 2 4 6 2 2" xfId="44026"/>
    <cellStyle name="Note 3 4 2 4 6 3" xfId="31966"/>
    <cellStyle name="Note 3 4 2 4 7" xfId="9881"/>
    <cellStyle name="Note 3 4 2 4 7 2" xfId="21915"/>
    <cellStyle name="Note 3 4 2 4 7 2 2" xfId="46115"/>
    <cellStyle name="Note 3 4 2 4 7 3" xfId="34082"/>
    <cellStyle name="Note 3 4 2 4 8" xfId="11760"/>
    <cellStyle name="Note 3 4 2 4 8 2" xfId="23689"/>
    <cellStyle name="Note 3 4 2 4 8 2 2" xfId="47889"/>
    <cellStyle name="Note 3 4 2 4 8 3" xfId="35961"/>
    <cellStyle name="Note 3 4 2 4 9" xfId="13534"/>
    <cellStyle name="Note 3 4 2 4 9 2" xfId="37735"/>
    <cellStyle name="Note 3 4 2 5" xfId="1255"/>
    <cellStyle name="Note 3 4 2 5 2" xfId="3980"/>
    <cellStyle name="Note 3 4 2 5 2 2" xfId="16082"/>
    <cellStyle name="Note 3 4 2 5 2 2 2" xfId="40282"/>
    <cellStyle name="Note 3 4 2 5 2 3" xfId="28182"/>
    <cellStyle name="Note 3 4 2 5 3" xfId="4068"/>
    <cellStyle name="Note 3 4 2 5 3 2" xfId="16170"/>
    <cellStyle name="Note 3 4 2 5 3 2 2" xfId="40370"/>
    <cellStyle name="Note 3 4 2 5 3 3" xfId="28270"/>
    <cellStyle name="Note 3 4 2 5 4" xfId="7891"/>
    <cellStyle name="Note 3 4 2 5 4 2" xfId="19952"/>
    <cellStyle name="Note 3 4 2 5 4 2 2" xfId="44152"/>
    <cellStyle name="Note 3 4 2 5 4 3" xfId="32092"/>
    <cellStyle name="Note 3 4 2 5 5" xfId="10007"/>
    <cellStyle name="Note 3 4 2 5 5 2" xfId="22041"/>
    <cellStyle name="Note 3 4 2 5 5 2 2" xfId="46241"/>
    <cellStyle name="Note 3 4 2 5 5 3" xfId="34208"/>
    <cellStyle name="Note 3 4 2 5 6" xfId="11886"/>
    <cellStyle name="Note 3 4 2 5 6 2" xfId="23815"/>
    <cellStyle name="Note 3 4 2 5 6 2 2" xfId="48015"/>
    <cellStyle name="Note 3 4 2 5 6 3" xfId="36087"/>
    <cellStyle name="Note 3 4 2 5 7" xfId="13660"/>
    <cellStyle name="Note 3 4 2 5 7 2" xfId="37861"/>
    <cellStyle name="Note 3 4 2 5 8" xfId="25773"/>
    <cellStyle name="Note 3 4 2 6" xfId="3340"/>
    <cellStyle name="Note 3 4 2 6 2" xfId="15442"/>
    <cellStyle name="Note 3 4 2 6 2 2" xfId="39642"/>
    <cellStyle name="Note 3 4 2 6 3" xfId="27542"/>
    <cellStyle name="Note 3 4 2 7" xfId="6548"/>
    <cellStyle name="Note 3 4 2 7 2" xfId="18649"/>
    <cellStyle name="Note 3 4 2 7 2 2" xfId="42849"/>
    <cellStyle name="Note 3 4 2 7 3" xfId="30749"/>
    <cellStyle name="Note 3 4 2 8" xfId="7241"/>
    <cellStyle name="Note 3 4 2 8 2" xfId="19302"/>
    <cellStyle name="Note 3 4 2 8 2 2" xfId="43502"/>
    <cellStyle name="Note 3 4 2 8 3" xfId="31442"/>
    <cellStyle name="Note 3 4 2 9" xfId="6841"/>
    <cellStyle name="Note 3 4 2 9 2" xfId="18942"/>
    <cellStyle name="Note 3 4 2 9 2 2" xfId="43142"/>
    <cellStyle name="Note 3 4 2 9 3" xfId="31042"/>
    <cellStyle name="Note 3 4 3" xfId="1030"/>
    <cellStyle name="Note 3 4 3 10" xfId="25548"/>
    <cellStyle name="Note 3 4 3 2" xfId="2588"/>
    <cellStyle name="Note 3 4 3 2 2" xfId="5236"/>
    <cellStyle name="Note 3 4 3 2 2 2" xfId="17337"/>
    <cellStyle name="Note 3 4 3 2 2 2 2" xfId="41537"/>
    <cellStyle name="Note 3 4 3 2 2 3" xfId="29437"/>
    <cellStyle name="Note 3 4 3 2 3" xfId="3261"/>
    <cellStyle name="Note 3 4 3 2 3 2" xfId="15363"/>
    <cellStyle name="Note 3 4 3 2 3 2 2" xfId="39563"/>
    <cellStyle name="Note 3 4 3 2 3 3" xfId="27463"/>
    <cellStyle name="Note 3 4 3 2 4" xfId="9214"/>
    <cellStyle name="Note 3 4 3 2 4 2" xfId="21248"/>
    <cellStyle name="Note 3 4 3 2 4 2 2" xfId="45448"/>
    <cellStyle name="Note 3 4 3 2 4 3" xfId="33415"/>
    <cellStyle name="Note 3 4 3 2 5" xfId="11290"/>
    <cellStyle name="Note 3 4 3 2 5 2" xfId="23233"/>
    <cellStyle name="Note 3 4 3 2 5 2 2" xfId="47433"/>
    <cellStyle name="Note 3 4 3 2 5 3" xfId="35491"/>
    <cellStyle name="Note 3 4 3 2 6" xfId="13078"/>
    <cellStyle name="Note 3 4 3 2 6 2" xfId="24800"/>
    <cellStyle name="Note 3 4 3 2 6 2 2" xfId="49000"/>
    <cellStyle name="Note 3 4 3 2 6 3" xfId="37279"/>
    <cellStyle name="Note 3 4 3 2 7" xfId="14645"/>
    <cellStyle name="Note 3 4 3 2 7 2" xfId="38846"/>
    <cellStyle name="Note 3 4 3 2 8" xfId="26870"/>
    <cellStyle name="Note 3 4 3 3" xfId="2002"/>
    <cellStyle name="Note 3 4 3 3 2" xfId="4661"/>
    <cellStyle name="Note 3 4 3 3 2 2" xfId="16762"/>
    <cellStyle name="Note 3 4 3 3 2 2 2" xfId="40962"/>
    <cellStyle name="Note 3 4 3 3 2 3" xfId="28862"/>
    <cellStyle name="Note 3 4 3 3 3" xfId="5753"/>
    <cellStyle name="Note 3 4 3 3 3 2" xfId="17854"/>
    <cellStyle name="Note 3 4 3 3 3 2 2" xfId="42054"/>
    <cellStyle name="Note 3 4 3 3 3 3" xfId="29954"/>
    <cellStyle name="Note 3 4 3 3 4" xfId="8628"/>
    <cellStyle name="Note 3 4 3 3 4 2" xfId="20664"/>
    <cellStyle name="Note 3 4 3 3 4 2 2" xfId="44864"/>
    <cellStyle name="Note 3 4 3 3 4 3" xfId="32829"/>
    <cellStyle name="Note 3 4 3 3 5" xfId="10718"/>
    <cellStyle name="Note 3 4 3 3 5 2" xfId="22681"/>
    <cellStyle name="Note 3 4 3 3 5 2 2" xfId="46881"/>
    <cellStyle name="Note 3 4 3 3 5 3" xfId="34919"/>
    <cellStyle name="Note 3 4 3 3 6" xfId="12526"/>
    <cellStyle name="Note 3 4 3 3 6 2" xfId="24273"/>
    <cellStyle name="Note 3 4 3 3 6 2 2" xfId="48473"/>
    <cellStyle name="Note 3 4 3 3 6 3" xfId="36727"/>
    <cellStyle name="Note 3 4 3 3 7" xfId="14118"/>
    <cellStyle name="Note 3 4 3 3 7 2" xfId="38319"/>
    <cellStyle name="Note 3 4 3 3 8" xfId="26287"/>
    <cellStyle name="Note 3 4 3 4" xfId="3756"/>
    <cellStyle name="Note 3 4 3 4 2" xfId="15858"/>
    <cellStyle name="Note 3 4 3 4 2 2" xfId="40058"/>
    <cellStyle name="Note 3 4 3 4 3" xfId="27958"/>
    <cellStyle name="Note 3 4 3 5" xfId="5642"/>
    <cellStyle name="Note 3 4 3 5 2" xfId="17743"/>
    <cellStyle name="Note 3 4 3 5 2 2" xfId="41943"/>
    <cellStyle name="Note 3 4 3 5 3" xfId="29843"/>
    <cellStyle name="Note 3 4 3 6" xfId="7666"/>
    <cellStyle name="Note 3 4 3 6 2" xfId="19727"/>
    <cellStyle name="Note 3 4 3 6 2 2" xfId="43927"/>
    <cellStyle name="Note 3 4 3 6 3" xfId="31867"/>
    <cellStyle name="Note 3 4 3 7" xfId="9782"/>
    <cellStyle name="Note 3 4 3 7 2" xfId="21816"/>
    <cellStyle name="Note 3 4 3 7 2 2" xfId="46016"/>
    <cellStyle name="Note 3 4 3 7 3" xfId="33983"/>
    <cellStyle name="Note 3 4 3 8" xfId="11661"/>
    <cellStyle name="Note 3 4 3 8 2" xfId="23590"/>
    <cellStyle name="Note 3 4 3 8 2 2" xfId="47790"/>
    <cellStyle name="Note 3 4 3 8 3" xfId="35862"/>
    <cellStyle name="Note 3 4 3 9" xfId="13435"/>
    <cellStyle name="Note 3 4 3 9 2" xfId="37636"/>
    <cellStyle name="Note 3 4 4" xfId="3243"/>
    <cellStyle name="Note 3 4 4 2" xfId="15345"/>
    <cellStyle name="Note 3 4 4 2 2" xfId="39545"/>
    <cellStyle name="Note 3 4 4 3" xfId="27445"/>
    <cellStyle name="Note 3 4 5" xfId="4033"/>
    <cellStyle name="Note 3 4 5 2" xfId="16135"/>
    <cellStyle name="Note 3 4 5 2 2" xfId="40335"/>
    <cellStyle name="Note 3 4 5 3" xfId="28235"/>
    <cellStyle name="Note 3 4 6" xfId="7142"/>
    <cellStyle name="Note 3 4 6 2" xfId="19203"/>
    <cellStyle name="Note 3 4 6 2 2" xfId="43403"/>
    <cellStyle name="Note 3 4 6 3" xfId="31343"/>
    <cellStyle name="Note 3 4 7" xfId="6996"/>
    <cellStyle name="Note 3 4 7 2" xfId="19079"/>
    <cellStyle name="Note 3 4 7 2 2" xfId="43279"/>
    <cellStyle name="Note 3 4 7 3" xfId="31197"/>
    <cellStyle name="Note 3 4 8" xfId="8130"/>
    <cellStyle name="Note 3 4 8 2" xfId="20173"/>
    <cellStyle name="Note 3 4 8 2 2" xfId="44373"/>
    <cellStyle name="Note 3 4 8 3" xfId="32331"/>
    <cellStyle name="Note 3 4 9" xfId="10247"/>
    <cellStyle name="Note 3 4 9 2" xfId="34448"/>
    <cellStyle name="Note 3 5" xfId="531"/>
    <cellStyle name="Note 3 5 10" xfId="10082"/>
    <cellStyle name="Note 3 5 10 2" xfId="22116"/>
    <cellStyle name="Note 3 5 10 2 2" xfId="46316"/>
    <cellStyle name="Note 3 5 10 3" xfId="34283"/>
    <cellStyle name="Note 3 5 11" xfId="11961"/>
    <cellStyle name="Note 3 5 11 2" xfId="36162"/>
    <cellStyle name="Note 3 5 12" xfId="25049"/>
    <cellStyle name="Note 3 5 2" xfId="748"/>
    <cellStyle name="Note 3 5 2 10" xfId="25266"/>
    <cellStyle name="Note 3 5 2 2" xfId="2318"/>
    <cellStyle name="Note 3 5 2 2 2" xfId="4969"/>
    <cellStyle name="Note 3 5 2 2 2 2" xfId="17070"/>
    <cellStyle name="Note 3 5 2 2 2 2 2" xfId="41270"/>
    <cellStyle name="Note 3 5 2 2 2 3" xfId="29170"/>
    <cellStyle name="Note 3 5 2 2 3" xfId="6345"/>
    <cellStyle name="Note 3 5 2 2 3 2" xfId="18446"/>
    <cellStyle name="Note 3 5 2 2 3 2 2" xfId="42646"/>
    <cellStyle name="Note 3 5 2 2 3 3" xfId="30546"/>
    <cellStyle name="Note 3 5 2 2 4" xfId="8944"/>
    <cellStyle name="Note 3 5 2 2 4 2" xfId="20978"/>
    <cellStyle name="Note 3 5 2 2 4 2 2" xfId="45178"/>
    <cellStyle name="Note 3 5 2 2 4 3" xfId="33145"/>
    <cellStyle name="Note 3 5 2 2 5" xfId="11020"/>
    <cellStyle name="Note 3 5 2 2 5 2" xfId="22963"/>
    <cellStyle name="Note 3 5 2 2 5 2 2" xfId="47163"/>
    <cellStyle name="Note 3 5 2 2 5 3" xfId="35221"/>
    <cellStyle name="Note 3 5 2 2 6" xfId="12808"/>
    <cellStyle name="Note 3 5 2 2 6 2" xfId="24530"/>
    <cellStyle name="Note 3 5 2 2 6 2 2" xfId="48730"/>
    <cellStyle name="Note 3 5 2 2 6 3" xfId="37009"/>
    <cellStyle name="Note 3 5 2 2 7" xfId="14375"/>
    <cellStyle name="Note 3 5 2 2 7 2" xfId="38576"/>
    <cellStyle name="Note 3 5 2 2 8" xfId="26600"/>
    <cellStyle name="Note 3 5 2 3" xfId="1732"/>
    <cellStyle name="Note 3 5 2 3 2" xfId="4394"/>
    <cellStyle name="Note 3 5 2 3 2 2" xfId="16495"/>
    <cellStyle name="Note 3 5 2 3 2 2 2" xfId="40695"/>
    <cellStyle name="Note 3 5 2 3 2 3" xfId="28595"/>
    <cellStyle name="Note 3 5 2 3 3" xfId="5424"/>
    <cellStyle name="Note 3 5 2 3 3 2" xfId="17525"/>
    <cellStyle name="Note 3 5 2 3 3 2 2" xfId="41725"/>
    <cellStyle name="Note 3 5 2 3 3 3" xfId="29625"/>
    <cellStyle name="Note 3 5 2 3 4" xfId="8358"/>
    <cellStyle name="Note 3 5 2 3 4 2" xfId="20394"/>
    <cellStyle name="Note 3 5 2 3 4 2 2" xfId="44594"/>
    <cellStyle name="Note 3 5 2 3 4 3" xfId="32559"/>
    <cellStyle name="Note 3 5 2 3 5" xfId="10448"/>
    <cellStyle name="Note 3 5 2 3 5 2" xfId="22411"/>
    <cellStyle name="Note 3 5 2 3 5 2 2" xfId="46611"/>
    <cellStyle name="Note 3 5 2 3 5 3" xfId="34649"/>
    <cellStyle name="Note 3 5 2 3 6" xfId="12256"/>
    <cellStyle name="Note 3 5 2 3 6 2" xfId="24003"/>
    <cellStyle name="Note 3 5 2 3 6 2 2" xfId="48203"/>
    <cellStyle name="Note 3 5 2 3 6 3" xfId="36457"/>
    <cellStyle name="Note 3 5 2 3 7" xfId="13848"/>
    <cellStyle name="Note 3 5 2 3 7 2" xfId="38049"/>
    <cellStyle name="Note 3 5 2 3 8" xfId="26017"/>
    <cellStyle name="Note 3 5 2 4" xfId="3480"/>
    <cellStyle name="Note 3 5 2 4 2" xfId="15582"/>
    <cellStyle name="Note 3 5 2 4 2 2" xfId="39782"/>
    <cellStyle name="Note 3 5 2 4 3" xfId="27682"/>
    <cellStyle name="Note 3 5 2 5" xfId="6026"/>
    <cellStyle name="Note 3 5 2 5 2" xfId="18127"/>
    <cellStyle name="Note 3 5 2 5 2 2" xfId="42327"/>
    <cellStyle name="Note 3 5 2 5 3" xfId="30227"/>
    <cellStyle name="Note 3 5 2 6" xfId="7384"/>
    <cellStyle name="Note 3 5 2 6 2" xfId="19445"/>
    <cellStyle name="Note 3 5 2 6 2 2" xfId="43645"/>
    <cellStyle name="Note 3 5 2 6 3" xfId="31585"/>
    <cellStyle name="Note 3 5 2 7" xfId="9500"/>
    <cellStyle name="Note 3 5 2 7 2" xfId="21534"/>
    <cellStyle name="Note 3 5 2 7 2 2" xfId="45734"/>
    <cellStyle name="Note 3 5 2 7 3" xfId="33701"/>
    <cellStyle name="Note 3 5 2 8" xfId="8038"/>
    <cellStyle name="Note 3 5 2 8 2" xfId="20088"/>
    <cellStyle name="Note 3 5 2 8 2 2" xfId="44288"/>
    <cellStyle name="Note 3 5 2 8 3" xfId="32239"/>
    <cellStyle name="Note 3 5 2 9" xfId="10146"/>
    <cellStyle name="Note 3 5 2 9 2" xfId="34347"/>
    <cellStyle name="Note 3 5 3" xfId="832"/>
    <cellStyle name="Note 3 5 3 10" xfId="25350"/>
    <cellStyle name="Note 3 5 3 2" xfId="2402"/>
    <cellStyle name="Note 3 5 3 2 2" xfId="5052"/>
    <cellStyle name="Note 3 5 3 2 2 2" xfId="17153"/>
    <cellStyle name="Note 3 5 3 2 2 2 2" xfId="41353"/>
    <cellStyle name="Note 3 5 3 2 2 3" xfId="29253"/>
    <cellStyle name="Note 3 5 3 2 3" xfId="3066"/>
    <cellStyle name="Note 3 5 3 2 3 2" xfId="15168"/>
    <cellStyle name="Note 3 5 3 2 3 2 2" xfId="39368"/>
    <cellStyle name="Note 3 5 3 2 3 3" xfId="27268"/>
    <cellStyle name="Note 3 5 3 2 4" xfId="9028"/>
    <cellStyle name="Note 3 5 3 2 4 2" xfId="21062"/>
    <cellStyle name="Note 3 5 3 2 4 2 2" xfId="45262"/>
    <cellStyle name="Note 3 5 3 2 4 3" xfId="33229"/>
    <cellStyle name="Note 3 5 3 2 5" xfId="11104"/>
    <cellStyle name="Note 3 5 3 2 5 2" xfId="23047"/>
    <cellStyle name="Note 3 5 3 2 5 2 2" xfId="47247"/>
    <cellStyle name="Note 3 5 3 2 5 3" xfId="35305"/>
    <cellStyle name="Note 3 5 3 2 6" xfId="12892"/>
    <cellStyle name="Note 3 5 3 2 6 2" xfId="24614"/>
    <cellStyle name="Note 3 5 3 2 6 2 2" xfId="48814"/>
    <cellStyle name="Note 3 5 3 2 6 3" xfId="37093"/>
    <cellStyle name="Note 3 5 3 2 7" xfId="14459"/>
    <cellStyle name="Note 3 5 3 2 7 2" xfId="38660"/>
    <cellStyle name="Note 3 5 3 2 8" xfId="26684"/>
    <cellStyle name="Note 3 5 3 3" xfId="1816"/>
    <cellStyle name="Note 3 5 3 3 2" xfId="4477"/>
    <cellStyle name="Note 3 5 3 3 2 2" xfId="16578"/>
    <cellStyle name="Note 3 5 3 3 2 2 2" xfId="40778"/>
    <cellStyle name="Note 3 5 3 3 2 3" xfId="28678"/>
    <cellStyle name="Note 3 5 3 3 3" xfId="6339"/>
    <cellStyle name="Note 3 5 3 3 3 2" xfId="18440"/>
    <cellStyle name="Note 3 5 3 3 3 2 2" xfId="42640"/>
    <cellStyle name="Note 3 5 3 3 3 3" xfId="30540"/>
    <cellStyle name="Note 3 5 3 3 4" xfId="8442"/>
    <cellStyle name="Note 3 5 3 3 4 2" xfId="20478"/>
    <cellStyle name="Note 3 5 3 3 4 2 2" xfId="44678"/>
    <cellStyle name="Note 3 5 3 3 4 3" xfId="32643"/>
    <cellStyle name="Note 3 5 3 3 5" xfId="10532"/>
    <cellStyle name="Note 3 5 3 3 5 2" xfId="22495"/>
    <cellStyle name="Note 3 5 3 3 5 2 2" xfId="46695"/>
    <cellStyle name="Note 3 5 3 3 5 3" xfId="34733"/>
    <cellStyle name="Note 3 5 3 3 6" xfId="12340"/>
    <cellStyle name="Note 3 5 3 3 6 2" xfId="24087"/>
    <cellStyle name="Note 3 5 3 3 6 2 2" xfId="48287"/>
    <cellStyle name="Note 3 5 3 3 6 3" xfId="36541"/>
    <cellStyle name="Note 3 5 3 3 7" xfId="13932"/>
    <cellStyle name="Note 3 5 3 3 7 2" xfId="38133"/>
    <cellStyle name="Note 3 5 3 3 8" xfId="26101"/>
    <cellStyle name="Note 3 5 3 4" xfId="3563"/>
    <cellStyle name="Note 3 5 3 4 2" xfId="15665"/>
    <cellStyle name="Note 3 5 3 4 2 2" xfId="39865"/>
    <cellStyle name="Note 3 5 3 4 3" xfId="27765"/>
    <cellStyle name="Note 3 5 3 5" xfId="6405"/>
    <cellStyle name="Note 3 5 3 5 2" xfId="18506"/>
    <cellStyle name="Note 3 5 3 5 2 2" xfId="42706"/>
    <cellStyle name="Note 3 5 3 5 3" xfId="30606"/>
    <cellStyle name="Note 3 5 3 6" xfId="7468"/>
    <cellStyle name="Note 3 5 3 6 2" xfId="19529"/>
    <cellStyle name="Note 3 5 3 6 2 2" xfId="43729"/>
    <cellStyle name="Note 3 5 3 6 3" xfId="31669"/>
    <cellStyle name="Note 3 5 3 7" xfId="9584"/>
    <cellStyle name="Note 3 5 3 7 2" xfId="21618"/>
    <cellStyle name="Note 3 5 3 7 2 2" xfId="45818"/>
    <cellStyle name="Note 3 5 3 7 3" xfId="33785"/>
    <cellStyle name="Note 3 5 3 8" xfId="11463"/>
    <cellStyle name="Note 3 5 3 8 2" xfId="23392"/>
    <cellStyle name="Note 3 5 3 8 2 2" xfId="47592"/>
    <cellStyle name="Note 3 5 3 8 3" xfId="35664"/>
    <cellStyle name="Note 3 5 3 9" xfId="13237"/>
    <cellStyle name="Note 3 5 3 9 2" xfId="37438"/>
    <cellStyle name="Note 3 5 4" xfId="1055"/>
    <cellStyle name="Note 3 5 4 10" xfId="25573"/>
    <cellStyle name="Note 3 5 4 2" xfId="2613"/>
    <cellStyle name="Note 3 5 4 2 2" xfId="5259"/>
    <cellStyle name="Note 3 5 4 2 2 2" xfId="17360"/>
    <cellStyle name="Note 3 5 4 2 2 2 2" xfId="41560"/>
    <cellStyle name="Note 3 5 4 2 2 3" xfId="29460"/>
    <cellStyle name="Note 3 5 4 2 3" xfId="3026"/>
    <cellStyle name="Note 3 5 4 2 3 2" xfId="15129"/>
    <cellStyle name="Note 3 5 4 2 3 2 2" xfId="39329"/>
    <cellStyle name="Note 3 5 4 2 3 3" xfId="27229"/>
    <cellStyle name="Note 3 5 4 2 4" xfId="9239"/>
    <cellStyle name="Note 3 5 4 2 4 2" xfId="21273"/>
    <cellStyle name="Note 3 5 4 2 4 2 2" xfId="45473"/>
    <cellStyle name="Note 3 5 4 2 4 3" xfId="33440"/>
    <cellStyle name="Note 3 5 4 2 5" xfId="11315"/>
    <cellStyle name="Note 3 5 4 2 5 2" xfId="23258"/>
    <cellStyle name="Note 3 5 4 2 5 2 2" xfId="47458"/>
    <cellStyle name="Note 3 5 4 2 5 3" xfId="35516"/>
    <cellStyle name="Note 3 5 4 2 6" xfId="13103"/>
    <cellStyle name="Note 3 5 4 2 6 2" xfId="24825"/>
    <cellStyle name="Note 3 5 4 2 6 2 2" xfId="49025"/>
    <cellStyle name="Note 3 5 4 2 6 3" xfId="37304"/>
    <cellStyle name="Note 3 5 4 2 7" xfId="14670"/>
    <cellStyle name="Note 3 5 4 2 7 2" xfId="38871"/>
    <cellStyle name="Note 3 5 4 2 8" xfId="26895"/>
    <cellStyle name="Note 3 5 4 3" xfId="2027"/>
    <cellStyle name="Note 3 5 4 3 2" xfId="4685"/>
    <cellStyle name="Note 3 5 4 3 2 2" xfId="16786"/>
    <cellStyle name="Note 3 5 4 3 2 2 2" xfId="40986"/>
    <cellStyle name="Note 3 5 4 3 2 3" xfId="28886"/>
    <cellStyle name="Note 3 5 4 3 3" xfId="5915"/>
    <cellStyle name="Note 3 5 4 3 3 2" xfId="18016"/>
    <cellStyle name="Note 3 5 4 3 3 2 2" xfId="42216"/>
    <cellStyle name="Note 3 5 4 3 3 3" xfId="30116"/>
    <cellStyle name="Note 3 5 4 3 4" xfId="8653"/>
    <cellStyle name="Note 3 5 4 3 4 2" xfId="20689"/>
    <cellStyle name="Note 3 5 4 3 4 2 2" xfId="44889"/>
    <cellStyle name="Note 3 5 4 3 4 3" xfId="32854"/>
    <cellStyle name="Note 3 5 4 3 5" xfId="10743"/>
    <cellStyle name="Note 3 5 4 3 5 2" xfId="22706"/>
    <cellStyle name="Note 3 5 4 3 5 2 2" xfId="46906"/>
    <cellStyle name="Note 3 5 4 3 5 3" xfId="34944"/>
    <cellStyle name="Note 3 5 4 3 6" xfId="12551"/>
    <cellStyle name="Note 3 5 4 3 6 2" xfId="24298"/>
    <cellStyle name="Note 3 5 4 3 6 2 2" xfId="48498"/>
    <cellStyle name="Note 3 5 4 3 6 3" xfId="36752"/>
    <cellStyle name="Note 3 5 4 3 7" xfId="14143"/>
    <cellStyle name="Note 3 5 4 3 7 2" xfId="38344"/>
    <cellStyle name="Note 3 5 4 3 8" xfId="26312"/>
    <cellStyle name="Note 3 5 4 4" xfId="3780"/>
    <cellStyle name="Note 3 5 4 4 2" xfId="15882"/>
    <cellStyle name="Note 3 5 4 4 2 2" xfId="40082"/>
    <cellStyle name="Note 3 5 4 4 3" xfId="27982"/>
    <cellStyle name="Note 3 5 4 5" xfId="3184"/>
    <cellStyle name="Note 3 5 4 5 2" xfId="15286"/>
    <cellStyle name="Note 3 5 4 5 2 2" xfId="39486"/>
    <cellStyle name="Note 3 5 4 5 3" xfId="27386"/>
    <cellStyle name="Note 3 5 4 6" xfId="7691"/>
    <cellStyle name="Note 3 5 4 6 2" xfId="19752"/>
    <cellStyle name="Note 3 5 4 6 2 2" xfId="43952"/>
    <cellStyle name="Note 3 5 4 6 3" xfId="31892"/>
    <cellStyle name="Note 3 5 4 7" xfId="9807"/>
    <cellStyle name="Note 3 5 4 7 2" xfId="21841"/>
    <cellStyle name="Note 3 5 4 7 2 2" xfId="46041"/>
    <cellStyle name="Note 3 5 4 7 3" xfId="34008"/>
    <cellStyle name="Note 3 5 4 8" xfId="11686"/>
    <cellStyle name="Note 3 5 4 8 2" xfId="23615"/>
    <cellStyle name="Note 3 5 4 8 2 2" xfId="47815"/>
    <cellStyle name="Note 3 5 4 8 3" xfId="35887"/>
    <cellStyle name="Note 3 5 4 9" xfId="13460"/>
    <cellStyle name="Note 3 5 4 9 2" xfId="37661"/>
    <cellStyle name="Note 3 5 5" xfId="1190"/>
    <cellStyle name="Note 3 5 5 2" xfId="3915"/>
    <cellStyle name="Note 3 5 5 2 2" xfId="16017"/>
    <cellStyle name="Note 3 5 5 2 2 2" xfId="40217"/>
    <cellStyle name="Note 3 5 5 2 3" xfId="28117"/>
    <cellStyle name="Note 3 5 5 3" xfId="3000"/>
    <cellStyle name="Note 3 5 5 3 2" xfId="15103"/>
    <cellStyle name="Note 3 5 5 3 2 2" xfId="39303"/>
    <cellStyle name="Note 3 5 5 3 3" xfId="27203"/>
    <cellStyle name="Note 3 5 5 4" xfId="7826"/>
    <cellStyle name="Note 3 5 5 4 2" xfId="19887"/>
    <cellStyle name="Note 3 5 5 4 2 2" xfId="44087"/>
    <cellStyle name="Note 3 5 5 4 3" xfId="32027"/>
    <cellStyle name="Note 3 5 5 5" xfId="9942"/>
    <cellStyle name="Note 3 5 5 5 2" xfId="21976"/>
    <cellStyle name="Note 3 5 5 5 2 2" xfId="46176"/>
    <cellStyle name="Note 3 5 5 5 3" xfId="34143"/>
    <cellStyle name="Note 3 5 5 6" xfId="11821"/>
    <cellStyle name="Note 3 5 5 6 2" xfId="23750"/>
    <cellStyle name="Note 3 5 5 6 2 2" xfId="47950"/>
    <cellStyle name="Note 3 5 5 6 3" xfId="36022"/>
    <cellStyle name="Note 3 5 5 7" xfId="13595"/>
    <cellStyle name="Note 3 5 5 7 2" xfId="37796"/>
    <cellStyle name="Note 3 5 5 8" xfId="25708"/>
    <cellStyle name="Note 3 5 6" xfId="3267"/>
    <cellStyle name="Note 3 5 6 2" xfId="15369"/>
    <cellStyle name="Note 3 5 6 2 2" xfId="39569"/>
    <cellStyle name="Note 3 5 6 3" xfId="27469"/>
    <cellStyle name="Note 3 5 7" xfId="4115"/>
    <cellStyle name="Note 3 5 7 2" xfId="16217"/>
    <cellStyle name="Note 3 5 7 2 2" xfId="40417"/>
    <cellStyle name="Note 3 5 7 3" xfId="28317"/>
    <cellStyle name="Note 3 5 8" xfId="7167"/>
    <cellStyle name="Note 3 5 8 2" xfId="19228"/>
    <cellStyle name="Note 3 5 8 2 2" xfId="43428"/>
    <cellStyle name="Note 3 5 8 3" xfId="31368"/>
    <cellStyle name="Note 3 5 9" xfId="6858"/>
    <cellStyle name="Note 3 5 9 2" xfId="18959"/>
    <cellStyle name="Note 3 5 9 2 2" xfId="43159"/>
    <cellStyle name="Note 3 5 9 3" xfId="31059"/>
    <cellStyle name="Note 3 6" xfId="669"/>
    <cellStyle name="Note 3 6 10" xfId="25187"/>
    <cellStyle name="Note 3 6 2" xfId="2239"/>
    <cellStyle name="Note 3 6 2 2" xfId="4891"/>
    <cellStyle name="Note 3 6 2 2 2" xfId="16992"/>
    <cellStyle name="Note 3 6 2 2 2 2" xfId="41192"/>
    <cellStyle name="Note 3 6 2 2 3" xfId="29092"/>
    <cellStyle name="Note 3 6 2 3" xfId="5661"/>
    <cellStyle name="Note 3 6 2 3 2" xfId="17762"/>
    <cellStyle name="Note 3 6 2 3 2 2" xfId="41962"/>
    <cellStyle name="Note 3 6 2 3 3" xfId="29862"/>
    <cellStyle name="Note 3 6 2 4" xfId="8865"/>
    <cellStyle name="Note 3 6 2 4 2" xfId="20899"/>
    <cellStyle name="Note 3 6 2 4 2 2" xfId="45099"/>
    <cellStyle name="Note 3 6 2 4 3" xfId="33066"/>
    <cellStyle name="Note 3 6 2 5" xfId="10941"/>
    <cellStyle name="Note 3 6 2 5 2" xfId="22884"/>
    <cellStyle name="Note 3 6 2 5 2 2" xfId="47084"/>
    <cellStyle name="Note 3 6 2 5 3" xfId="35142"/>
    <cellStyle name="Note 3 6 2 6" xfId="12729"/>
    <cellStyle name="Note 3 6 2 6 2" xfId="24451"/>
    <cellStyle name="Note 3 6 2 6 2 2" xfId="48651"/>
    <cellStyle name="Note 3 6 2 6 3" xfId="36930"/>
    <cellStyle name="Note 3 6 2 7" xfId="14296"/>
    <cellStyle name="Note 3 6 2 7 2" xfId="38497"/>
    <cellStyle name="Note 3 6 2 8" xfId="26521"/>
    <cellStyle name="Note 3 6 3" xfId="1653"/>
    <cellStyle name="Note 3 6 3 2" xfId="4315"/>
    <cellStyle name="Note 3 6 3 2 2" xfId="16416"/>
    <cellStyle name="Note 3 6 3 2 2 2" xfId="40616"/>
    <cellStyle name="Note 3 6 3 2 3" xfId="28516"/>
    <cellStyle name="Note 3 6 3 3" xfId="6213"/>
    <cellStyle name="Note 3 6 3 3 2" xfId="18314"/>
    <cellStyle name="Note 3 6 3 3 2 2" xfId="42514"/>
    <cellStyle name="Note 3 6 3 3 3" xfId="30414"/>
    <cellStyle name="Note 3 6 3 4" xfId="8279"/>
    <cellStyle name="Note 3 6 3 4 2" xfId="20315"/>
    <cellStyle name="Note 3 6 3 4 2 2" xfId="44515"/>
    <cellStyle name="Note 3 6 3 4 3" xfId="32480"/>
    <cellStyle name="Note 3 6 3 5" xfId="10369"/>
    <cellStyle name="Note 3 6 3 5 2" xfId="22332"/>
    <cellStyle name="Note 3 6 3 5 2 2" xfId="46532"/>
    <cellStyle name="Note 3 6 3 5 3" xfId="34570"/>
    <cellStyle name="Note 3 6 3 6" xfId="12177"/>
    <cellStyle name="Note 3 6 3 6 2" xfId="23924"/>
    <cellStyle name="Note 3 6 3 6 2 2" xfId="48124"/>
    <cellStyle name="Note 3 6 3 6 3" xfId="36378"/>
    <cellStyle name="Note 3 6 3 7" xfId="13769"/>
    <cellStyle name="Note 3 6 3 7 2" xfId="37970"/>
    <cellStyle name="Note 3 6 3 8" xfId="25938"/>
    <cellStyle name="Note 3 6 4" xfId="3402"/>
    <cellStyle name="Note 3 6 4 2" xfId="15504"/>
    <cellStyle name="Note 3 6 4 2 2" xfId="39704"/>
    <cellStyle name="Note 3 6 4 3" xfId="27604"/>
    <cellStyle name="Note 3 6 5" xfId="6144"/>
    <cellStyle name="Note 3 6 5 2" xfId="18245"/>
    <cellStyle name="Note 3 6 5 2 2" xfId="42445"/>
    <cellStyle name="Note 3 6 5 3" xfId="30345"/>
    <cellStyle name="Note 3 6 6" xfId="7305"/>
    <cellStyle name="Note 3 6 6 2" xfId="19366"/>
    <cellStyle name="Note 3 6 6 2 2" xfId="43566"/>
    <cellStyle name="Note 3 6 6 3" xfId="31506"/>
    <cellStyle name="Note 3 6 7" xfId="9421"/>
    <cellStyle name="Note 3 6 7 2" xfId="21455"/>
    <cellStyle name="Note 3 6 7 2 2" xfId="45655"/>
    <cellStyle name="Note 3 6 7 3" xfId="33622"/>
    <cellStyle name="Note 3 6 8" xfId="7112"/>
    <cellStyle name="Note 3 6 8 2" xfId="19173"/>
    <cellStyle name="Note 3 6 8 2 2" xfId="43373"/>
    <cellStyle name="Note 3 6 8 3" xfId="31313"/>
    <cellStyle name="Note 3 6 9" xfId="10318"/>
    <cellStyle name="Note 3 6 9 2" xfId="34519"/>
    <cellStyle name="Note 3 7" xfId="952"/>
    <cellStyle name="Note 3 7 10" xfId="25470"/>
    <cellStyle name="Note 3 7 2" xfId="2514"/>
    <cellStyle name="Note 3 7 2 2" xfId="5163"/>
    <cellStyle name="Note 3 7 2 2 2" xfId="17264"/>
    <cellStyle name="Note 3 7 2 2 2 2" xfId="41464"/>
    <cellStyle name="Note 3 7 2 2 3" xfId="29364"/>
    <cellStyle name="Note 3 7 2 3" xfId="6710"/>
    <cellStyle name="Note 3 7 2 3 2" xfId="18811"/>
    <cellStyle name="Note 3 7 2 3 2 2" xfId="43011"/>
    <cellStyle name="Note 3 7 2 3 3" xfId="30911"/>
    <cellStyle name="Note 3 7 2 4" xfId="9140"/>
    <cellStyle name="Note 3 7 2 4 2" xfId="21174"/>
    <cellStyle name="Note 3 7 2 4 2 2" xfId="45374"/>
    <cellStyle name="Note 3 7 2 4 3" xfId="33341"/>
    <cellStyle name="Note 3 7 2 5" xfId="11216"/>
    <cellStyle name="Note 3 7 2 5 2" xfId="23159"/>
    <cellStyle name="Note 3 7 2 5 2 2" xfId="47359"/>
    <cellStyle name="Note 3 7 2 5 3" xfId="35417"/>
    <cellStyle name="Note 3 7 2 6" xfId="13004"/>
    <cellStyle name="Note 3 7 2 6 2" xfId="24726"/>
    <cellStyle name="Note 3 7 2 6 2 2" xfId="48926"/>
    <cellStyle name="Note 3 7 2 6 3" xfId="37205"/>
    <cellStyle name="Note 3 7 2 7" xfId="14571"/>
    <cellStyle name="Note 3 7 2 7 2" xfId="38772"/>
    <cellStyle name="Note 3 7 2 8" xfId="26796"/>
    <cellStyle name="Note 3 7 3" xfId="1928"/>
    <cellStyle name="Note 3 7 3 2" xfId="4587"/>
    <cellStyle name="Note 3 7 3 2 2" xfId="16688"/>
    <cellStyle name="Note 3 7 3 2 2 2" xfId="40888"/>
    <cellStyle name="Note 3 7 3 2 3" xfId="28788"/>
    <cellStyle name="Note 3 7 3 3" xfId="5785"/>
    <cellStyle name="Note 3 7 3 3 2" xfId="17886"/>
    <cellStyle name="Note 3 7 3 3 2 2" xfId="42086"/>
    <cellStyle name="Note 3 7 3 3 3" xfId="29986"/>
    <cellStyle name="Note 3 7 3 4" xfId="8554"/>
    <cellStyle name="Note 3 7 3 4 2" xfId="20590"/>
    <cellStyle name="Note 3 7 3 4 2 2" xfId="44790"/>
    <cellStyle name="Note 3 7 3 4 3" xfId="32755"/>
    <cellStyle name="Note 3 7 3 5" xfId="10644"/>
    <cellStyle name="Note 3 7 3 5 2" xfId="22607"/>
    <cellStyle name="Note 3 7 3 5 2 2" xfId="46807"/>
    <cellStyle name="Note 3 7 3 5 3" xfId="34845"/>
    <cellStyle name="Note 3 7 3 6" xfId="12452"/>
    <cellStyle name="Note 3 7 3 6 2" xfId="24199"/>
    <cellStyle name="Note 3 7 3 6 2 2" xfId="48399"/>
    <cellStyle name="Note 3 7 3 6 3" xfId="36653"/>
    <cellStyle name="Note 3 7 3 7" xfId="14044"/>
    <cellStyle name="Note 3 7 3 7 2" xfId="38245"/>
    <cellStyle name="Note 3 7 3 8" xfId="26213"/>
    <cellStyle name="Note 3 7 4" xfId="3679"/>
    <cellStyle name="Note 3 7 4 2" xfId="15781"/>
    <cellStyle name="Note 3 7 4 2 2" xfId="39981"/>
    <cellStyle name="Note 3 7 4 3" xfId="27881"/>
    <cellStyle name="Note 3 7 5" xfId="6482"/>
    <cellStyle name="Note 3 7 5 2" xfId="18583"/>
    <cellStyle name="Note 3 7 5 2 2" xfId="42783"/>
    <cellStyle name="Note 3 7 5 3" xfId="30683"/>
    <cellStyle name="Note 3 7 6" xfId="7588"/>
    <cellStyle name="Note 3 7 6 2" xfId="19649"/>
    <cellStyle name="Note 3 7 6 2 2" xfId="43849"/>
    <cellStyle name="Note 3 7 6 3" xfId="31789"/>
    <cellStyle name="Note 3 7 7" xfId="9704"/>
    <cellStyle name="Note 3 7 7 2" xfId="21738"/>
    <cellStyle name="Note 3 7 7 2 2" xfId="45938"/>
    <cellStyle name="Note 3 7 7 3" xfId="33905"/>
    <cellStyle name="Note 3 7 8" xfId="11583"/>
    <cellStyle name="Note 3 7 8 2" xfId="23512"/>
    <cellStyle name="Note 3 7 8 2 2" xfId="47712"/>
    <cellStyle name="Note 3 7 8 3" xfId="35784"/>
    <cellStyle name="Note 3 7 9" xfId="13357"/>
    <cellStyle name="Note 3 7 9 2" xfId="37558"/>
    <cellStyle name="Note 3 8" xfId="1397"/>
    <cellStyle name="Note 3 8 2" xfId="4092"/>
    <cellStyle name="Note 3 8 2 2" xfId="16194"/>
    <cellStyle name="Note 3 8 2 2 2" xfId="40394"/>
    <cellStyle name="Note 3 8 2 3" xfId="28294"/>
    <cellStyle name="Note 3 8 3" xfId="4078"/>
    <cellStyle name="Note 3 8 3 2" xfId="16180"/>
    <cellStyle name="Note 3 8 3 2 2" xfId="40380"/>
    <cellStyle name="Note 3 8 3 3" xfId="28280"/>
    <cellStyle name="Note 3 8 4" xfId="8028"/>
    <cellStyle name="Note 3 8 4 2" xfId="20079"/>
    <cellStyle name="Note 3 8 4 2 2" xfId="44279"/>
    <cellStyle name="Note 3 8 4 3" xfId="32229"/>
    <cellStyle name="Note 3 8 5" xfId="10137"/>
    <cellStyle name="Note 3 8 5 2" xfId="22152"/>
    <cellStyle name="Note 3 8 5 2 2" xfId="46352"/>
    <cellStyle name="Note 3 8 5 3" xfId="34338"/>
    <cellStyle name="Note 3 8 6" xfId="11997"/>
    <cellStyle name="Note 3 8 6 2" xfId="23851"/>
    <cellStyle name="Note 3 8 6 2 2" xfId="48051"/>
    <cellStyle name="Note 3 8 6 3" xfId="36198"/>
    <cellStyle name="Note 3 8 7" xfId="13696"/>
    <cellStyle name="Note 3 8 7 2" xfId="37897"/>
    <cellStyle name="Note 3 8 8" xfId="25816"/>
    <cellStyle name="Note 3 9" xfId="1534"/>
    <cellStyle name="Note 3 9 2" xfId="4201"/>
    <cellStyle name="Note 3 9 2 2" xfId="16303"/>
    <cellStyle name="Note 3 9 2 2 2" xfId="40503"/>
    <cellStyle name="Note 3 9 2 3" xfId="28403"/>
    <cellStyle name="Note 3 9 3" xfId="6085"/>
    <cellStyle name="Note 3 9 3 2" xfId="18186"/>
    <cellStyle name="Note 3 9 3 2 2" xfId="42386"/>
    <cellStyle name="Note 3 9 3 3" xfId="30286"/>
    <cellStyle name="Note 3 9 4" xfId="8160"/>
    <cellStyle name="Note 3 9 4 2" xfId="20199"/>
    <cellStyle name="Note 3 9 4 2 2" xfId="44399"/>
    <cellStyle name="Note 3 9 4 3" xfId="32361"/>
    <cellStyle name="Note 3 9 5" xfId="10257"/>
    <cellStyle name="Note 3 9 5 2" xfId="22246"/>
    <cellStyle name="Note 3 9 5 2 2" xfId="46446"/>
    <cellStyle name="Note 3 9 5 3" xfId="34458"/>
    <cellStyle name="Note 3 9 6" xfId="12091"/>
    <cellStyle name="Note 3 9 6 2" xfId="23867"/>
    <cellStyle name="Note 3 9 6 2 2" xfId="48067"/>
    <cellStyle name="Note 3 9 6 3" xfId="36292"/>
    <cellStyle name="Note 3 9 7" xfId="13712"/>
    <cellStyle name="Note 3 9 7 2" xfId="37913"/>
    <cellStyle name="Note 3 9 8" xfId="25845"/>
    <cellStyle name="Note 4" xfId="158"/>
    <cellStyle name="Note 4 10" xfId="2830"/>
    <cellStyle name="Note 4 10 2" xfId="14983"/>
    <cellStyle name="Note 4 10 2 2" xfId="39183"/>
    <cellStyle name="Note 4 10 3" xfId="27083"/>
    <cellStyle name="Note 4 11" xfId="2913"/>
    <cellStyle name="Note 4 11 2" xfId="15018"/>
    <cellStyle name="Note 4 11 2 2" xfId="39218"/>
    <cellStyle name="Note 4 11 3" xfId="27118"/>
    <cellStyle name="Note 4 12" xfId="2934"/>
    <cellStyle name="Note 4 12 2" xfId="15039"/>
    <cellStyle name="Note 4 12 2 2" xfId="39239"/>
    <cellStyle name="Note 4 12 3" xfId="27139"/>
    <cellStyle name="Note 4 13" xfId="3087"/>
    <cellStyle name="Note 4 13 2" xfId="15189"/>
    <cellStyle name="Note 4 13 2 2" xfId="39389"/>
    <cellStyle name="Note 4 13 3" xfId="27289"/>
    <cellStyle name="Note 4 14" xfId="5868"/>
    <cellStyle name="Note 4 14 2" xfId="17969"/>
    <cellStyle name="Note 4 14 2 2" xfId="42169"/>
    <cellStyle name="Note 4 14 3" xfId="30069"/>
    <cellStyle name="Note 4 15" xfId="6965"/>
    <cellStyle name="Note 4 15 2" xfId="19049"/>
    <cellStyle name="Note 4 15 2 2" xfId="43249"/>
    <cellStyle name="Note 4 15 3" xfId="31166"/>
    <cellStyle name="Note 4 16" xfId="7069"/>
    <cellStyle name="Note 4 16 2" xfId="19139"/>
    <cellStyle name="Note 4 16 2 2" xfId="43339"/>
    <cellStyle name="Note 4 16 3" xfId="31270"/>
    <cellStyle name="Note 4 17" xfId="10868"/>
    <cellStyle name="Note 4 17 2" xfId="22821"/>
    <cellStyle name="Note 4 17 2 2" xfId="47021"/>
    <cellStyle name="Note 4 17 3" xfId="35069"/>
    <cellStyle name="Note 4 18" xfId="12666"/>
    <cellStyle name="Note 4 18 2" xfId="36867"/>
    <cellStyle name="Note 4 19" xfId="323"/>
    <cellStyle name="Note 4 2" xfId="465"/>
    <cellStyle name="Note 4 2 10" xfId="7963"/>
    <cellStyle name="Note 4 2 10 2" xfId="20024"/>
    <cellStyle name="Note 4 2 10 2 2" xfId="44224"/>
    <cellStyle name="Note 4 2 10 3" xfId="32164"/>
    <cellStyle name="Note 4 2 11" xfId="10212"/>
    <cellStyle name="Note 4 2 11 2" xfId="22220"/>
    <cellStyle name="Note 4 2 11 2 2" xfId="46420"/>
    <cellStyle name="Note 4 2 11 3" xfId="34413"/>
    <cellStyle name="Note 4 2 12" xfId="12065"/>
    <cellStyle name="Note 4 2 12 2" xfId="36266"/>
    <cellStyle name="Note 4 2 13" xfId="24986"/>
    <cellStyle name="Note 4 2 2" xfId="567"/>
    <cellStyle name="Note 4 2 2 10" xfId="10855"/>
    <cellStyle name="Note 4 2 2 10 2" xfId="22813"/>
    <cellStyle name="Note 4 2 2 10 2 2" xfId="47013"/>
    <cellStyle name="Note 4 2 2 10 3" xfId="35056"/>
    <cellStyle name="Note 4 2 2 11" xfId="12658"/>
    <cellStyle name="Note 4 2 2 11 2" xfId="36859"/>
    <cellStyle name="Note 4 2 2 12" xfId="25085"/>
    <cellStyle name="Note 4 2 2 2" xfId="772"/>
    <cellStyle name="Note 4 2 2 2 10" xfId="25290"/>
    <cellStyle name="Note 4 2 2 2 2" xfId="2342"/>
    <cellStyle name="Note 4 2 2 2 2 2" xfId="4992"/>
    <cellStyle name="Note 4 2 2 2 2 2 2" xfId="17093"/>
    <cellStyle name="Note 4 2 2 2 2 2 2 2" xfId="41293"/>
    <cellStyle name="Note 4 2 2 2 2 2 3" xfId="29193"/>
    <cellStyle name="Note 4 2 2 2 2 3" xfId="4519"/>
    <cellStyle name="Note 4 2 2 2 2 3 2" xfId="16620"/>
    <cellStyle name="Note 4 2 2 2 2 3 2 2" xfId="40820"/>
    <cellStyle name="Note 4 2 2 2 2 3 3" xfId="28720"/>
    <cellStyle name="Note 4 2 2 2 2 4" xfId="8968"/>
    <cellStyle name="Note 4 2 2 2 2 4 2" xfId="21002"/>
    <cellStyle name="Note 4 2 2 2 2 4 2 2" xfId="45202"/>
    <cellStyle name="Note 4 2 2 2 2 4 3" xfId="33169"/>
    <cellStyle name="Note 4 2 2 2 2 5" xfId="11044"/>
    <cellStyle name="Note 4 2 2 2 2 5 2" xfId="22987"/>
    <cellStyle name="Note 4 2 2 2 2 5 2 2" xfId="47187"/>
    <cellStyle name="Note 4 2 2 2 2 5 3" xfId="35245"/>
    <cellStyle name="Note 4 2 2 2 2 6" xfId="12832"/>
    <cellStyle name="Note 4 2 2 2 2 6 2" xfId="24554"/>
    <cellStyle name="Note 4 2 2 2 2 6 2 2" xfId="48754"/>
    <cellStyle name="Note 4 2 2 2 2 6 3" xfId="37033"/>
    <cellStyle name="Note 4 2 2 2 2 7" xfId="14399"/>
    <cellStyle name="Note 4 2 2 2 2 7 2" xfId="38600"/>
    <cellStyle name="Note 4 2 2 2 2 8" xfId="26624"/>
    <cellStyle name="Note 4 2 2 2 3" xfId="1756"/>
    <cellStyle name="Note 4 2 2 2 3 2" xfId="4417"/>
    <cellStyle name="Note 4 2 2 2 3 2 2" xfId="16518"/>
    <cellStyle name="Note 4 2 2 2 3 2 2 2" xfId="40718"/>
    <cellStyle name="Note 4 2 2 2 3 2 3" xfId="28618"/>
    <cellStyle name="Note 4 2 2 2 3 3" xfId="6493"/>
    <cellStyle name="Note 4 2 2 2 3 3 2" xfId="18594"/>
    <cellStyle name="Note 4 2 2 2 3 3 2 2" xfId="42794"/>
    <cellStyle name="Note 4 2 2 2 3 3 3" xfId="30694"/>
    <cellStyle name="Note 4 2 2 2 3 4" xfId="8382"/>
    <cellStyle name="Note 4 2 2 2 3 4 2" xfId="20418"/>
    <cellStyle name="Note 4 2 2 2 3 4 2 2" xfId="44618"/>
    <cellStyle name="Note 4 2 2 2 3 4 3" xfId="32583"/>
    <cellStyle name="Note 4 2 2 2 3 5" xfId="10472"/>
    <cellStyle name="Note 4 2 2 2 3 5 2" xfId="22435"/>
    <cellStyle name="Note 4 2 2 2 3 5 2 2" xfId="46635"/>
    <cellStyle name="Note 4 2 2 2 3 5 3" xfId="34673"/>
    <cellStyle name="Note 4 2 2 2 3 6" xfId="12280"/>
    <cellStyle name="Note 4 2 2 2 3 6 2" xfId="24027"/>
    <cellStyle name="Note 4 2 2 2 3 6 2 2" xfId="48227"/>
    <cellStyle name="Note 4 2 2 2 3 6 3" xfId="36481"/>
    <cellStyle name="Note 4 2 2 2 3 7" xfId="13872"/>
    <cellStyle name="Note 4 2 2 2 3 7 2" xfId="38073"/>
    <cellStyle name="Note 4 2 2 2 3 8" xfId="26041"/>
    <cellStyle name="Note 4 2 2 2 4" xfId="3503"/>
    <cellStyle name="Note 4 2 2 2 4 2" xfId="15605"/>
    <cellStyle name="Note 4 2 2 2 4 2 2" xfId="39805"/>
    <cellStyle name="Note 4 2 2 2 4 3" xfId="27705"/>
    <cellStyle name="Note 4 2 2 2 5" xfId="5645"/>
    <cellStyle name="Note 4 2 2 2 5 2" xfId="17746"/>
    <cellStyle name="Note 4 2 2 2 5 2 2" xfId="41946"/>
    <cellStyle name="Note 4 2 2 2 5 3" xfId="29846"/>
    <cellStyle name="Note 4 2 2 2 6" xfId="7408"/>
    <cellStyle name="Note 4 2 2 2 6 2" xfId="19469"/>
    <cellStyle name="Note 4 2 2 2 6 2 2" xfId="43669"/>
    <cellStyle name="Note 4 2 2 2 6 3" xfId="31609"/>
    <cellStyle name="Note 4 2 2 2 7" xfId="9524"/>
    <cellStyle name="Note 4 2 2 2 7 2" xfId="21558"/>
    <cellStyle name="Note 4 2 2 2 7 2 2" xfId="45758"/>
    <cellStyle name="Note 4 2 2 2 7 3" xfId="33725"/>
    <cellStyle name="Note 4 2 2 2 8" xfId="10278"/>
    <cellStyle name="Note 4 2 2 2 8 2" xfId="22257"/>
    <cellStyle name="Note 4 2 2 2 8 2 2" xfId="46457"/>
    <cellStyle name="Note 4 2 2 2 8 3" xfId="34479"/>
    <cellStyle name="Note 4 2 2 2 9" xfId="12102"/>
    <cellStyle name="Note 4 2 2 2 9 2" xfId="36303"/>
    <cellStyle name="Note 4 2 2 3" xfId="868"/>
    <cellStyle name="Note 4 2 2 3 10" xfId="25386"/>
    <cellStyle name="Note 4 2 2 3 2" xfId="2438"/>
    <cellStyle name="Note 4 2 2 3 2 2" xfId="5088"/>
    <cellStyle name="Note 4 2 2 3 2 2 2" xfId="17189"/>
    <cellStyle name="Note 4 2 2 3 2 2 2 2" xfId="41389"/>
    <cellStyle name="Note 4 2 2 3 2 2 3" xfId="29289"/>
    <cellStyle name="Note 4 2 2 3 2 3" xfId="5981"/>
    <cellStyle name="Note 4 2 2 3 2 3 2" xfId="18082"/>
    <cellStyle name="Note 4 2 2 3 2 3 2 2" xfId="42282"/>
    <cellStyle name="Note 4 2 2 3 2 3 3" xfId="30182"/>
    <cellStyle name="Note 4 2 2 3 2 4" xfId="9064"/>
    <cellStyle name="Note 4 2 2 3 2 4 2" xfId="21098"/>
    <cellStyle name="Note 4 2 2 3 2 4 2 2" xfId="45298"/>
    <cellStyle name="Note 4 2 2 3 2 4 3" xfId="33265"/>
    <cellStyle name="Note 4 2 2 3 2 5" xfId="11140"/>
    <cellStyle name="Note 4 2 2 3 2 5 2" xfId="23083"/>
    <cellStyle name="Note 4 2 2 3 2 5 2 2" xfId="47283"/>
    <cellStyle name="Note 4 2 2 3 2 5 3" xfId="35341"/>
    <cellStyle name="Note 4 2 2 3 2 6" xfId="12928"/>
    <cellStyle name="Note 4 2 2 3 2 6 2" xfId="24650"/>
    <cellStyle name="Note 4 2 2 3 2 6 2 2" xfId="48850"/>
    <cellStyle name="Note 4 2 2 3 2 6 3" xfId="37129"/>
    <cellStyle name="Note 4 2 2 3 2 7" xfId="14495"/>
    <cellStyle name="Note 4 2 2 3 2 7 2" xfId="38696"/>
    <cellStyle name="Note 4 2 2 3 2 8" xfId="26720"/>
    <cellStyle name="Note 4 2 2 3 3" xfId="1852"/>
    <cellStyle name="Note 4 2 2 3 3 2" xfId="4512"/>
    <cellStyle name="Note 4 2 2 3 3 2 2" xfId="16613"/>
    <cellStyle name="Note 4 2 2 3 3 2 2 2" xfId="40813"/>
    <cellStyle name="Note 4 2 2 3 3 2 3" xfId="28713"/>
    <cellStyle name="Note 4 2 2 3 3 3" xfId="6373"/>
    <cellStyle name="Note 4 2 2 3 3 3 2" xfId="18474"/>
    <cellStyle name="Note 4 2 2 3 3 3 2 2" xfId="42674"/>
    <cellStyle name="Note 4 2 2 3 3 3 3" xfId="30574"/>
    <cellStyle name="Note 4 2 2 3 3 4" xfId="8478"/>
    <cellStyle name="Note 4 2 2 3 3 4 2" xfId="20514"/>
    <cellStyle name="Note 4 2 2 3 3 4 2 2" xfId="44714"/>
    <cellStyle name="Note 4 2 2 3 3 4 3" xfId="32679"/>
    <cellStyle name="Note 4 2 2 3 3 5" xfId="10568"/>
    <cellStyle name="Note 4 2 2 3 3 5 2" xfId="22531"/>
    <cellStyle name="Note 4 2 2 3 3 5 2 2" xfId="46731"/>
    <cellStyle name="Note 4 2 2 3 3 5 3" xfId="34769"/>
    <cellStyle name="Note 4 2 2 3 3 6" xfId="12376"/>
    <cellStyle name="Note 4 2 2 3 3 6 2" xfId="24123"/>
    <cellStyle name="Note 4 2 2 3 3 6 2 2" xfId="48323"/>
    <cellStyle name="Note 4 2 2 3 3 6 3" xfId="36577"/>
    <cellStyle name="Note 4 2 2 3 3 7" xfId="13968"/>
    <cellStyle name="Note 4 2 2 3 3 7 2" xfId="38169"/>
    <cellStyle name="Note 4 2 2 3 3 8" xfId="26137"/>
    <cellStyle name="Note 4 2 2 3 4" xfId="3598"/>
    <cellStyle name="Note 4 2 2 3 4 2" xfId="15700"/>
    <cellStyle name="Note 4 2 2 3 4 2 2" xfId="39900"/>
    <cellStyle name="Note 4 2 2 3 4 3" xfId="27800"/>
    <cellStyle name="Note 4 2 2 3 5" xfId="3132"/>
    <cellStyle name="Note 4 2 2 3 5 2" xfId="15234"/>
    <cellStyle name="Note 4 2 2 3 5 2 2" xfId="39434"/>
    <cellStyle name="Note 4 2 2 3 5 3" xfId="27334"/>
    <cellStyle name="Note 4 2 2 3 6" xfId="7504"/>
    <cellStyle name="Note 4 2 2 3 6 2" xfId="19565"/>
    <cellStyle name="Note 4 2 2 3 6 2 2" xfId="43765"/>
    <cellStyle name="Note 4 2 2 3 6 3" xfId="31705"/>
    <cellStyle name="Note 4 2 2 3 7" xfId="9620"/>
    <cellStyle name="Note 4 2 2 3 7 2" xfId="21654"/>
    <cellStyle name="Note 4 2 2 3 7 2 2" xfId="45854"/>
    <cellStyle name="Note 4 2 2 3 7 3" xfId="33821"/>
    <cellStyle name="Note 4 2 2 3 8" xfId="11499"/>
    <cellStyle name="Note 4 2 2 3 8 2" xfId="23428"/>
    <cellStyle name="Note 4 2 2 3 8 2 2" xfId="47628"/>
    <cellStyle name="Note 4 2 2 3 8 3" xfId="35700"/>
    <cellStyle name="Note 4 2 2 3 9" xfId="13273"/>
    <cellStyle name="Note 4 2 2 3 9 2" xfId="37474"/>
    <cellStyle name="Note 4 2 2 4" xfId="1091"/>
    <cellStyle name="Note 4 2 2 4 10" xfId="25609"/>
    <cellStyle name="Note 4 2 2 4 2" xfId="2649"/>
    <cellStyle name="Note 4 2 2 4 2 2" xfId="5295"/>
    <cellStyle name="Note 4 2 2 4 2 2 2" xfId="17396"/>
    <cellStyle name="Note 4 2 2 4 2 2 2 2" xfId="41596"/>
    <cellStyle name="Note 4 2 2 4 2 2 3" xfId="29496"/>
    <cellStyle name="Note 4 2 2 4 2 3" xfId="4208"/>
    <cellStyle name="Note 4 2 2 4 2 3 2" xfId="16310"/>
    <cellStyle name="Note 4 2 2 4 2 3 2 2" xfId="40510"/>
    <cellStyle name="Note 4 2 2 4 2 3 3" xfId="28410"/>
    <cellStyle name="Note 4 2 2 4 2 4" xfId="9275"/>
    <cellStyle name="Note 4 2 2 4 2 4 2" xfId="21309"/>
    <cellStyle name="Note 4 2 2 4 2 4 2 2" xfId="45509"/>
    <cellStyle name="Note 4 2 2 4 2 4 3" xfId="33476"/>
    <cellStyle name="Note 4 2 2 4 2 5" xfId="11351"/>
    <cellStyle name="Note 4 2 2 4 2 5 2" xfId="23294"/>
    <cellStyle name="Note 4 2 2 4 2 5 2 2" xfId="47494"/>
    <cellStyle name="Note 4 2 2 4 2 5 3" xfId="35552"/>
    <cellStyle name="Note 4 2 2 4 2 6" xfId="13139"/>
    <cellStyle name="Note 4 2 2 4 2 6 2" xfId="24861"/>
    <cellStyle name="Note 4 2 2 4 2 6 2 2" xfId="49061"/>
    <cellStyle name="Note 4 2 2 4 2 6 3" xfId="37340"/>
    <cellStyle name="Note 4 2 2 4 2 7" xfId="14706"/>
    <cellStyle name="Note 4 2 2 4 2 7 2" xfId="38907"/>
    <cellStyle name="Note 4 2 2 4 2 8" xfId="26931"/>
    <cellStyle name="Note 4 2 2 4 3" xfId="2063"/>
    <cellStyle name="Note 4 2 2 4 3 2" xfId="4721"/>
    <cellStyle name="Note 4 2 2 4 3 2 2" xfId="16822"/>
    <cellStyle name="Note 4 2 2 4 3 2 2 2" xfId="41022"/>
    <cellStyle name="Note 4 2 2 4 3 2 3" xfId="28922"/>
    <cellStyle name="Note 4 2 2 4 3 3" xfId="6686"/>
    <cellStyle name="Note 4 2 2 4 3 3 2" xfId="18787"/>
    <cellStyle name="Note 4 2 2 4 3 3 2 2" xfId="42987"/>
    <cellStyle name="Note 4 2 2 4 3 3 3" xfId="30887"/>
    <cellStyle name="Note 4 2 2 4 3 4" xfId="8689"/>
    <cellStyle name="Note 4 2 2 4 3 4 2" xfId="20725"/>
    <cellStyle name="Note 4 2 2 4 3 4 2 2" xfId="44925"/>
    <cellStyle name="Note 4 2 2 4 3 4 3" xfId="32890"/>
    <cellStyle name="Note 4 2 2 4 3 5" xfId="10779"/>
    <cellStyle name="Note 4 2 2 4 3 5 2" xfId="22742"/>
    <cellStyle name="Note 4 2 2 4 3 5 2 2" xfId="46942"/>
    <cellStyle name="Note 4 2 2 4 3 5 3" xfId="34980"/>
    <cellStyle name="Note 4 2 2 4 3 6" xfId="12587"/>
    <cellStyle name="Note 4 2 2 4 3 6 2" xfId="24334"/>
    <cellStyle name="Note 4 2 2 4 3 6 2 2" xfId="48534"/>
    <cellStyle name="Note 4 2 2 4 3 6 3" xfId="36788"/>
    <cellStyle name="Note 4 2 2 4 3 7" xfId="14179"/>
    <cellStyle name="Note 4 2 2 4 3 7 2" xfId="38380"/>
    <cellStyle name="Note 4 2 2 4 3 8" xfId="26348"/>
    <cellStyle name="Note 4 2 2 4 4" xfId="3816"/>
    <cellStyle name="Note 4 2 2 4 4 2" xfId="15918"/>
    <cellStyle name="Note 4 2 2 4 4 2 2" xfId="40118"/>
    <cellStyle name="Note 4 2 2 4 4 3" xfId="28018"/>
    <cellStyle name="Note 4 2 2 4 5" xfId="3126"/>
    <cellStyle name="Note 4 2 2 4 5 2" xfId="15228"/>
    <cellStyle name="Note 4 2 2 4 5 2 2" xfId="39428"/>
    <cellStyle name="Note 4 2 2 4 5 3" xfId="27328"/>
    <cellStyle name="Note 4 2 2 4 6" xfId="7727"/>
    <cellStyle name="Note 4 2 2 4 6 2" xfId="19788"/>
    <cellStyle name="Note 4 2 2 4 6 2 2" xfId="43988"/>
    <cellStyle name="Note 4 2 2 4 6 3" xfId="31928"/>
    <cellStyle name="Note 4 2 2 4 7" xfId="9843"/>
    <cellStyle name="Note 4 2 2 4 7 2" xfId="21877"/>
    <cellStyle name="Note 4 2 2 4 7 2 2" xfId="46077"/>
    <cellStyle name="Note 4 2 2 4 7 3" xfId="34044"/>
    <cellStyle name="Note 4 2 2 4 8" xfId="11722"/>
    <cellStyle name="Note 4 2 2 4 8 2" xfId="23651"/>
    <cellStyle name="Note 4 2 2 4 8 2 2" xfId="47851"/>
    <cellStyle name="Note 4 2 2 4 8 3" xfId="35923"/>
    <cellStyle name="Note 4 2 2 4 9" xfId="13496"/>
    <cellStyle name="Note 4 2 2 4 9 2" xfId="37697"/>
    <cellStyle name="Note 4 2 2 5" xfId="1224"/>
    <cellStyle name="Note 4 2 2 5 2" xfId="3949"/>
    <cellStyle name="Note 4 2 2 5 2 2" xfId="16051"/>
    <cellStyle name="Note 4 2 2 5 2 2 2" xfId="40251"/>
    <cellStyle name="Note 4 2 2 5 2 3" xfId="28151"/>
    <cellStyle name="Note 4 2 2 5 3" xfId="6517"/>
    <cellStyle name="Note 4 2 2 5 3 2" xfId="18618"/>
    <cellStyle name="Note 4 2 2 5 3 2 2" xfId="42818"/>
    <cellStyle name="Note 4 2 2 5 3 3" xfId="30718"/>
    <cellStyle name="Note 4 2 2 5 4" xfId="7860"/>
    <cellStyle name="Note 4 2 2 5 4 2" xfId="19921"/>
    <cellStyle name="Note 4 2 2 5 4 2 2" xfId="44121"/>
    <cellStyle name="Note 4 2 2 5 4 3" xfId="32061"/>
    <cellStyle name="Note 4 2 2 5 5" xfId="9976"/>
    <cellStyle name="Note 4 2 2 5 5 2" xfId="22010"/>
    <cellStyle name="Note 4 2 2 5 5 2 2" xfId="46210"/>
    <cellStyle name="Note 4 2 2 5 5 3" xfId="34177"/>
    <cellStyle name="Note 4 2 2 5 6" xfId="11855"/>
    <cellStyle name="Note 4 2 2 5 6 2" xfId="23784"/>
    <cellStyle name="Note 4 2 2 5 6 2 2" xfId="47984"/>
    <cellStyle name="Note 4 2 2 5 6 3" xfId="36056"/>
    <cellStyle name="Note 4 2 2 5 7" xfId="13629"/>
    <cellStyle name="Note 4 2 2 5 7 2" xfId="37830"/>
    <cellStyle name="Note 4 2 2 5 8" xfId="25742"/>
    <cellStyle name="Note 4 2 2 6" xfId="3302"/>
    <cellStyle name="Note 4 2 2 6 2" xfId="15404"/>
    <cellStyle name="Note 4 2 2 6 2 2" xfId="39604"/>
    <cellStyle name="Note 4 2 2 6 3" xfId="27504"/>
    <cellStyle name="Note 4 2 2 7" xfId="6586"/>
    <cellStyle name="Note 4 2 2 7 2" xfId="18687"/>
    <cellStyle name="Note 4 2 2 7 2 2" xfId="42887"/>
    <cellStyle name="Note 4 2 2 7 3" xfId="30787"/>
    <cellStyle name="Note 4 2 2 8" xfId="7203"/>
    <cellStyle name="Note 4 2 2 8 2" xfId="19264"/>
    <cellStyle name="Note 4 2 2 8 2 2" xfId="43464"/>
    <cellStyle name="Note 4 2 2 8 3" xfId="31404"/>
    <cellStyle name="Note 4 2 2 9" xfId="8060"/>
    <cellStyle name="Note 4 2 2 9 2" xfId="20110"/>
    <cellStyle name="Note 4 2 2 9 2 2" xfId="44310"/>
    <cellStyle name="Note 4 2 2 9 3" xfId="32261"/>
    <cellStyle name="Note 4 2 3" xfId="710"/>
    <cellStyle name="Note 4 2 3 10" xfId="25228"/>
    <cellStyle name="Note 4 2 3 2" xfId="2280"/>
    <cellStyle name="Note 4 2 3 2 2" xfId="4932"/>
    <cellStyle name="Note 4 2 3 2 2 2" xfId="17033"/>
    <cellStyle name="Note 4 2 3 2 2 2 2" xfId="41233"/>
    <cellStyle name="Note 4 2 3 2 2 3" xfId="29133"/>
    <cellStyle name="Note 4 2 3 2 3" xfId="6341"/>
    <cellStyle name="Note 4 2 3 2 3 2" xfId="18442"/>
    <cellStyle name="Note 4 2 3 2 3 2 2" xfId="42642"/>
    <cellStyle name="Note 4 2 3 2 3 3" xfId="30542"/>
    <cellStyle name="Note 4 2 3 2 4" xfId="8906"/>
    <cellStyle name="Note 4 2 3 2 4 2" xfId="20940"/>
    <cellStyle name="Note 4 2 3 2 4 2 2" xfId="45140"/>
    <cellStyle name="Note 4 2 3 2 4 3" xfId="33107"/>
    <cellStyle name="Note 4 2 3 2 5" xfId="10982"/>
    <cellStyle name="Note 4 2 3 2 5 2" xfId="22925"/>
    <cellStyle name="Note 4 2 3 2 5 2 2" xfId="47125"/>
    <cellStyle name="Note 4 2 3 2 5 3" xfId="35183"/>
    <cellStyle name="Note 4 2 3 2 6" xfId="12770"/>
    <cellStyle name="Note 4 2 3 2 6 2" xfId="24492"/>
    <cellStyle name="Note 4 2 3 2 6 2 2" xfId="48692"/>
    <cellStyle name="Note 4 2 3 2 6 3" xfId="36971"/>
    <cellStyle name="Note 4 2 3 2 7" xfId="14337"/>
    <cellStyle name="Note 4 2 3 2 7 2" xfId="38538"/>
    <cellStyle name="Note 4 2 3 2 8" xfId="26562"/>
    <cellStyle name="Note 4 2 3 3" xfId="1694"/>
    <cellStyle name="Note 4 2 3 3 2" xfId="4356"/>
    <cellStyle name="Note 4 2 3 3 2 2" xfId="16457"/>
    <cellStyle name="Note 4 2 3 3 2 2 2" xfId="40657"/>
    <cellStyle name="Note 4 2 3 3 2 3" xfId="28557"/>
    <cellStyle name="Note 4 2 3 3 3" xfId="6241"/>
    <cellStyle name="Note 4 2 3 3 3 2" xfId="18342"/>
    <cellStyle name="Note 4 2 3 3 3 2 2" xfId="42542"/>
    <cellStyle name="Note 4 2 3 3 3 3" xfId="30442"/>
    <cellStyle name="Note 4 2 3 3 4" xfId="8320"/>
    <cellStyle name="Note 4 2 3 3 4 2" xfId="20356"/>
    <cellStyle name="Note 4 2 3 3 4 2 2" xfId="44556"/>
    <cellStyle name="Note 4 2 3 3 4 3" xfId="32521"/>
    <cellStyle name="Note 4 2 3 3 5" xfId="10410"/>
    <cellStyle name="Note 4 2 3 3 5 2" xfId="22373"/>
    <cellStyle name="Note 4 2 3 3 5 2 2" xfId="46573"/>
    <cellStyle name="Note 4 2 3 3 5 3" xfId="34611"/>
    <cellStyle name="Note 4 2 3 3 6" xfId="12218"/>
    <cellStyle name="Note 4 2 3 3 6 2" xfId="23965"/>
    <cellStyle name="Note 4 2 3 3 6 2 2" xfId="48165"/>
    <cellStyle name="Note 4 2 3 3 6 3" xfId="36419"/>
    <cellStyle name="Note 4 2 3 3 7" xfId="13810"/>
    <cellStyle name="Note 4 2 3 3 7 2" xfId="38011"/>
    <cellStyle name="Note 4 2 3 3 8" xfId="25979"/>
    <cellStyle name="Note 4 2 3 4" xfId="3443"/>
    <cellStyle name="Note 4 2 3 4 2" xfId="15545"/>
    <cellStyle name="Note 4 2 3 4 2 2" xfId="39745"/>
    <cellStyle name="Note 4 2 3 4 3" xfId="27645"/>
    <cellStyle name="Note 4 2 3 5" xfId="3022"/>
    <cellStyle name="Note 4 2 3 5 2" xfId="15125"/>
    <cellStyle name="Note 4 2 3 5 2 2" xfId="39325"/>
    <cellStyle name="Note 4 2 3 5 3" xfId="27225"/>
    <cellStyle name="Note 4 2 3 6" xfId="7346"/>
    <cellStyle name="Note 4 2 3 6 2" xfId="19407"/>
    <cellStyle name="Note 4 2 3 6 2 2" xfId="43607"/>
    <cellStyle name="Note 4 2 3 6 3" xfId="31547"/>
    <cellStyle name="Note 4 2 3 7" xfId="9462"/>
    <cellStyle name="Note 4 2 3 7 2" xfId="21496"/>
    <cellStyle name="Note 4 2 3 7 2 2" xfId="45696"/>
    <cellStyle name="Note 4 2 3 7 3" xfId="33663"/>
    <cellStyle name="Note 4 2 3 8" xfId="10178"/>
    <cellStyle name="Note 4 2 3 8 2" xfId="22188"/>
    <cellStyle name="Note 4 2 3 8 2 2" xfId="46388"/>
    <cellStyle name="Note 4 2 3 8 3" xfId="34379"/>
    <cellStyle name="Note 4 2 3 9" xfId="12033"/>
    <cellStyle name="Note 4 2 3 9 2" xfId="36234"/>
    <cellStyle name="Note 4 2 4" xfId="642"/>
    <cellStyle name="Note 4 2 4 10" xfId="25160"/>
    <cellStyle name="Note 4 2 4 2" xfId="2212"/>
    <cellStyle name="Note 4 2 4 2 2" xfId="4865"/>
    <cellStyle name="Note 4 2 4 2 2 2" xfId="16966"/>
    <cellStyle name="Note 4 2 4 2 2 2 2" xfId="41166"/>
    <cellStyle name="Note 4 2 4 2 2 3" xfId="29066"/>
    <cellStyle name="Note 4 2 4 2 3" xfId="6637"/>
    <cellStyle name="Note 4 2 4 2 3 2" xfId="18738"/>
    <cellStyle name="Note 4 2 4 2 3 2 2" xfId="42938"/>
    <cellStyle name="Note 4 2 4 2 3 3" xfId="30838"/>
    <cellStyle name="Note 4 2 4 2 4" xfId="8838"/>
    <cellStyle name="Note 4 2 4 2 4 2" xfId="20872"/>
    <cellStyle name="Note 4 2 4 2 4 2 2" xfId="45072"/>
    <cellStyle name="Note 4 2 4 2 4 3" xfId="33039"/>
    <cellStyle name="Note 4 2 4 2 5" xfId="10914"/>
    <cellStyle name="Note 4 2 4 2 5 2" xfId="22857"/>
    <cellStyle name="Note 4 2 4 2 5 2 2" xfId="47057"/>
    <cellStyle name="Note 4 2 4 2 5 3" xfId="35115"/>
    <cellStyle name="Note 4 2 4 2 6" xfId="12702"/>
    <cellStyle name="Note 4 2 4 2 6 2" xfId="24424"/>
    <cellStyle name="Note 4 2 4 2 6 2 2" xfId="48624"/>
    <cellStyle name="Note 4 2 4 2 6 3" xfId="36903"/>
    <cellStyle name="Note 4 2 4 2 7" xfId="14269"/>
    <cellStyle name="Note 4 2 4 2 7 2" xfId="38470"/>
    <cellStyle name="Note 4 2 4 2 8" xfId="26494"/>
    <cellStyle name="Note 4 2 4 3" xfId="1626"/>
    <cellStyle name="Note 4 2 4 3 2" xfId="4288"/>
    <cellStyle name="Note 4 2 4 3 2 2" xfId="16389"/>
    <cellStyle name="Note 4 2 4 3 2 2 2" xfId="40589"/>
    <cellStyle name="Note 4 2 4 3 2 3" xfId="28489"/>
    <cellStyle name="Note 4 2 4 3 3" xfId="6031"/>
    <cellStyle name="Note 4 2 4 3 3 2" xfId="18132"/>
    <cellStyle name="Note 4 2 4 3 3 2 2" xfId="42332"/>
    <cellStyle name="Note 4 2 4 3 3 3" xfId="30232"/>
    <cellStyle name="Note 4 2 4 3 4" xfId="8252"/>
    <cellStyle name="Note 4 2 4 3 4 2" xfId="20288"/>
    <cellStyle name="Note 4 2 4 3 4 2 2" xfId="44488"/>
    <cellStyle name="Note 4 2 4 3 4 3" xfId="32453"/>
    <cellStyle name="Note 4 2 4 3 5" xfId="10342"/>
    <cellStyle name="Note 4 2 4 3 5 2" xfId="22305"/>
    <cellStyle name="Note 4 2 4 3 5 2 2" xfId="46505"/>
    <cellStyle name="Note 4 2 4 3 5 3" xfId="34543"/>
    <cellStyle name="Note 4 2 4 3 6" xfId="12150"/>
    <cellStyle name="Note 4 2 4 3 6 2" xfId="23897"/>
    <cellStyle name="Note 4 2 4 3 6 2 2" xfId="48097"/>
    <cellStyle name="Note 4 2 4 3 6 3" xfId="36351"/>
    <cellStyle name="Note 4 2 4 3 7" xfId="13742"/>
    <cellStyle name="Note 4 2 4 3 7 2" xfId="37943"/>
    <cellStyle name="Note 4 2 4 3 8" xfId="25911"/>
    <cellStyle name="Note 4 2 4 4" xfId="3376"/>
    <cellStyle name="Note 4 2 4 4 2" xfId="15478"/>
    <cellStyle name="Note 4 2 4 4 2 2" xfId="39678"/>
    <cellStyle name="Note 4 2 4 4 3" xfId="27578"/>
    <cellStyle name="Note 4 2 4 5" xfId="3125"/>
    <cellStyle name="Note 4 2 4 5 2" xfId="15227"/>
    <cellStyle name="Note 4 2 4 5 2 2" xfId="39427"/>
    <cellStyle name="Note 4 2 4 5 3" xfId="27327"/>
    <cellStyle name="Note 4 2 4 6" xfId="7278"/>
    <cellStyle name="Note 4 2 4 6 2" xfId="19339"/>
    <cellStyle name="Note 4 2 4 6 2 2" xfId="43539"/>
    <cellStyle name="Note 4 2 4 6 3" xfId="31479"/>
    <cellStyle name="Note 4 2 4 7" xfId="9394"/>
    <cellStyle name="Note 4 2 4 7 2" xfId="21428"/>
    <cellStyle name="Note 4 2 4 7 2 2" xfId="45628"/>
    <cellStyle name="Note 4 2 4 7 3" xfId="33595"/>
    <cellStyle name="Note 4 2 4 8" xfId="10196"/>
    <cellStyle name="Note 4 2 4 8 2" xfId="22206"/>
    <cellStyle name="Note 4 2 4 8 2 2" xfId="46406"/>
    <cellStyle name="Note 4 2 4 8 3" xfId="34397"/>
    <cellStyle name="Note 4 2 4 9" xfId="12051"/>
    <cellStyle name="Note 4 2 4 9 2" xfId="36252"/>
    <cellStyle name="Note 4 2 5" xfId="992"/>
    <cellStyle name="Note 4 2 5 10" xfId="25510"/>
    <cellStyle name="Note 4 2 5 2" xfId="2550"/>
    <cellStyle name="Note 4 2 5 2 2" xfId="5199"/>
    <cellStyle name="Note 4 2 5 2 2 2" xfId="17300"/>
    <cellStyle name="Note 4 2 5 2 2 2 2" xfId="41500"/>
    <cellStyle name="Note 4 2 5 2 2 3" xfId="29400"/>
    <cellStyle name="Note 4 2 5 2 3" xfId="4186"/>
    <cellStyle name="Note 4 2 5 2 3 2" xfId="16288"/>
    <cellStyle name="Note 4 2 5 2 3 2 2" xfId="40488"/>
    <cellStyle name="Note 4 2 5 2 3 3" xfId="28388"/>
    <cellStyle name="Note 4 2 5 2 4" xfId="9176"/>
    <cellStyle name="Note 4 2 5 2 4 2" xfId="21210"/>
    <cellStyle name="Note 4 2 5 2 4 2 2" xfId="45410"/>
    <cellStyle name="Note 4 2 5 2 4 3" xfId="33377"/>
    <cellStyle name="Note 4 2 5 2 5" xfId="11252"/>
    <cellStyle name="Note 4 2 5 2 5 2" xfId="23195"/>
    <cellStyle name="Note 4 2 5 2 5 2 2" xfId="47395"/>
    <cellStyle name="Note 4 2 5 2 5 3" xfId="35453"/>
    <cellStyle name="Note 4 2 5 2 6" xfId="13040"/>
    <cellStyle name="Note 4 2 5 2 6 2" xfId="24762"/>
    <cellStyle name="Note 4 2 5 2 6 2 2" xfId="48962"/>
    <cellStyle name="Note 4 2 5 2 6 3" xfId="37241"/>
    <cellStyle name="Note 4 2 5 2 7" xfId="14607"/>
    <cellStyle name="Note 4 2 5 2 7 2" xfId="38808"/>
    <cellStyle name="Note 4 2 5 2 8" xfId="26832"/>
    <cellStyle name="Note 4 2 5 3" xfId="1964"/>
    <cellStyle name="Note 4 2 5 3 2" xfId="4623"/>
    <cellStyle name="Note 4 2 5 3 2 2" xfId="16724"/>
    <cellStyle name="Note 4 2 5 3 2 2 2" xfId="40924"/>
    <cellStyle name="Note 4 2 5 3 2 3" xfId="28824"/>
    <cellStyle name="Note 4 2 5 3 3" xfId="4581"/>
    <cellStyle name="Note 4 2 5 3 3 2" xfId="16682"/>
    <cellStyle name="Note 4 2 5 3 3 2 2" xfId="40882"/>
    <cellStyle name="Note 4 2 5 3 3 3" xfId="28782"/>
    <cellStyle name="Note 4 2 5 3 4" xfId="8590"/>
    <cellStyle name="Note 4 2 5 3 4 2" xfId="20626"/>
    <cellStyle name="Note 4 2 5 3 4 2 2" xfId="44826"/>
    <cellStyle name="Note 4 2 5 3 4 3" xfId="32791"/>
    <cellStyle name="Note 4 2 5 3 5" xfId="10680"/>
    <cellStyle name="Note 4 2 5 3 5 2" xfId="22643"/>
    <cellStyle name="Note 4 2 5 3 5 2 2" xfId="46843"/>
    <cellStyle name="Note 4 2 5 3 5 3" xfId="34881"/>
    <cellStyle name="Note 4 2 5 3 6" xfId="12488"/>
    <cellStyle name="Note 4 2 5 3 6 2" xfId="24235"/>
    <cellStyle name="Note 4 2 5 3 6 2 2" xfId="48435"/>
    <cellStyle name="Note 4 2 5 3 6 3" xfId="36689"/>
    <cellStyle name="Note 4 2 5 3 7" xfId="14080"/>
    <cellStyle name="Note 4 2 5 3 7 2" xfId="38281"/>
    <cellStyle name="Note 4 2 5 3 8" xfId="26249"/>
    <cellStyle name="Note 4 2 5 4" xfId="3719"/>
    <cellStyle name="Note 4 2 5 4 2" xfId="15821"/>
    <cellStyle name="Note 4 2 5 4 2 2" xfId="40021"/>
    <cellStyle name="Note 4 2 5 4 3" xfId="27921"/>
    <cellStyle name="Note 4 2 5 5" xfId="6581"/>
    <cellStyle name="Note 4 2 5 5 2" xfId="18682"/>
    <cellStyle name="Note 4 2 5 5 2 2" xfId="42882"/>
    <cellStyle name="Note 4 2 5 5 3" xfId="30782"/>
    <cellStyle name="Note 4 2 5 6" xfId="7628"/>
    <cellStyle name="Note 4 2 5 6 2" xfId="19689"/>
    <cellStyle name="Note 4 2 5 6 2 2" xfId="43889"/>
    <cellStyle name="Note 4 2 5 6 3" xfId="31829"/>
    <cellStyle name="Note 4 2 5 7" xfId="9744"/>
    <cellStyle name="Note 4 2 5 7 2" xfId="21778"/>
    <cellStyle name="Note 4 2 5 7 2 2" xfId="45978"/>
    <cellStyle name="Note 4 2 5 7 3" xfId="33945"/>
    <cellStyle name="Note 4 2 5 8" xfId="11623"/>
    <cellStyle name="Note 4 2 5 8 2" xfId="23552"/>
    <cellStyle name="Note 4 2 5 8 2 2" xfId="47752"/>
    <cellStyle name="Note 4 2 5 8 3" xfId="35824"/>
    <cellStyle name="Note 4 2 5 9" xfId="13397"/>
    <cellStyle name="Note 4 2 5 9 2" xfId="37598"/>
    <cellStyle name="Note 4 2 6" xfId="1166"/>
    <cellStyle name="Note 4 2 6 2" xfId="3891"/>
    <cellStyle name="Note 4 2 6 2 2" xfId="15993"/>
    <cellStyle name="Note 4 2 6 2 2 2" xfId="40193"/>
    <cellStyle name="Note 4 2 6 2 3" xfId="28093"/>
    <cellStyle name="Note 4 2 6 3" xfId="6076"/>
    <cellStyle name="Note 4 2 6 3 2" xfId="18177"/>
    <cellStyle name="Note 4 2 6 3 2 2" xfId="42377"/>
    <cellStyle name="Note 4 2 6 3 3" xfId="30277"/>
    <cellStyle name="Note 4 2 6 4" xfId="7802"/>
    <cellStyle name="Note 4 2 6 4 2" xfId="19863"/>
    <cellStyle name="Note 4 2 6 4 2 2" xfId="44063"/>
    <cellStyle name="Note 4 2 6 4 3" xfId="32003"/>
    <cellStyle name="Note 4 2 6 5" xfId="9918"/>
    <cellStyle name="Note 4 2 6 5 2" xfId="21952"/>
    <cellStyle name="Note 4 2 6 5 2 2" xfId="46152"/>
    <cellStyle name="Note 4 2 6 5 3" xfId="34119"/>
    <cellStyle name="Note 4 2 6 6" xfId="11797"/>
    <cellStyle name="Note 4 2 6 6 2" xfId="23726"/>
    <cellStyle name="Note 4 2 6 6 2 2" xfId="47926"/>
    <cellStyle name="Note 4 2 6 6 3" xfId="35998"/>
    <cellStyle name="Note 4 2 6 7" xfId="13571"/>
    <cellStyle name="Note 4 2 6 7 2" xfId="37772"/>
    <cellStyle name="Note 4 2 6 8" xfId="25684"/>
    <cellStyle name="Note 4 2 7" xfId="3202"/>
    <cellStyle name="Note 4 2 7 2" xfId="15304"/>
    <cellStyle name="Note 4 2 7 2 2" xfId="39504"/>
    <cellStyle name="Note 4 2 7 3" xfId="27404"/>
    <cellStyle name="Note 4 2 8" xfId="6684"/>
    <cellStyle name="Note 4 2 8 2" xfId="18785"/>
    <cellStyle name="Note 4 2 8 2 2" xfId="42985"/>
    <cellStyle name="Note 4 2 8 3" xfId="30885"/>
    <cellStyle name="Note 4 2 9" xfId="7101"/>
    <cellStyle name="Note 4 2 9 2" xfId="19162"/>
    <cellStyle name="Note 4 2 9 2 2" xfId="43362"/>
    <cellStyle name="Note 4 2 9 3" xfId="31302"/>
    <cellStyle name="Note 4 20" xfId="24951"/>
    <cellStyle name="Note 4 3" xfId="486"/>
    <cellStyle name="Note 4 3 10" xfId="10297"/>
    <cellStyle name="Note 4 3 10 2" xfId="22269"/>
    <cellStyle name="Note 4 3 10 2 2" xfId="46469"/>
    <cellStyle name="Note 4 3 10 3" xfId="34498"/>
    <cellStyle name="Note 4 3 11" xfId="12114"/>
    <cellStyle name="Note 4 3 11 2" xfId="36315"/>
    <cellStyle name="Note 4 3 12" xfId="25004"/>
    <cellStyle name="Note 4 3 2" xfId="585"/>
    <cellStyle name="Note 4 3 2 10" xfId="10308"/>
    <cellStyle name="Note 4 3 2 10 2" xfId="22277"/>
    <cellStyle name="Note 4 3 2 10 2 2" xfId="46477"/>
    <cellStyle name="Note 4 3 2 10 3" xfId="34509"/>
    <cellStyle name="Note 4 3 2 11" xfId="12122"/>
    <cellStyle name="Note 4 3 2 11 2" xfId="36323"/>
    <cellStyle name="Note 4 3 2 12" xfId="25103"/>
    <cellStyle name="Note 4 3 2 2" xfId="785"/>
    <cellStyle name="Note 4 3 2 2 10" xfId="25303"/>
    <cellStyle name="Note 4 3 2 2 2" xfId="2355"/>
    <cellStyle name="Note 4 3 2 2 2 2" xfId="5005"/>
    <cellStyle name="Note 4 3 2 2 2 2 2" xfId="17106"/>
    <cellStyle name="Note 4 3 2 2 2 2 2 2" xfId="41306"/>
    <cellStyle name="Note 4 3 2 2 2 2 3" xfId="29206"/>
    <cellStyle name="Note 4 3 2 2 2 3" xfId="3237"/>
    <cellStyle name="Note 4 3 2 2 2 3 2" xfId="15339"/>
    <cellStyle name="Note 4 3 2 2 2 3 2 2" xfId="39539"/>
    <cellStyle name="Note 4 3 2 2 2 3 3" xfId="27439"/>
    <cellStyle name="Note 4 3 2 2 2 4" xfId="8981"/>
    <cellStyle name="Note 4 3 2 2 2 4 2" xfId="21015"/>
    <cellStyle name="Note 4 3 2 2 2 4 2 2" xfId="45215"/>
    <cellStyle name="Note 4 3 2 2 2 4 3" xfId="33182"/>
    <cellStyle name="Note 4 3 2 2 2 5" xfId="11057"/>
    <cellStyle name="Note 4 3 2 2 2 5 2" xfId="23000"/>
    <cellStyle name="Note 4 3 2 2 2 5 2 2" xfId="47200"/>
    <cellStyle name="Note 4 3 2 2 2 5 3" xfId="35258"/>
    <cellStyle name="Note 4 3 2 2 2 6" xfId="12845"/>
    <cellStyle name="Note 4 3 2 2 2 6 2" xfId="24567"/>
    <cellStyle name="Note 4 3 2 2 2 6 2 2" xfId="48767"/>
    <cellStyle name="Note 4 3 2 2 2 6 3" xfId="37046"/>
    <cellStyle name="Note 4 3 2 2 2 7" xfId="14412"/>
    <cellStyle name="Note 4 3 2 2 2 7 2" xfId="38613"/>
    <cellStyle name="Note 4 3 2 2 2 8" xfId="26637"/>
    <cellStyle name="Note 4 3 2 2 3" xfId="1769"/>
    <cellStyle name="Note 4 3 2 2 3 2" xfId="4430"/>
    <cellStyle name="Note 4 3 2 2 3 2 2" xfId="16531"/>
    <cellStyle name="Note 4 3 2 2 3 2 2 2" xfId="40731"/>
    <cellStyle name="Note 4 3 2 2 3 2 3" xfId="28631"/>
    <cellStyle name="Note 4 3 2 2 3 3" xfId="4648"/>
    <cellStyle name="Note 4 3 2 2 3 3 2" xfId="16749"/>
    <cellStyle name="Note 4 3 2 2 3 3 2 2" xfId="40949"/>
    <cellStyle name="Note 4 3 2 2 3 3 3" xfId="28849"/>
    <cellStyle name="Note 4 3 2 2 3 4" xfId="8395"/>
    <cellStyle name="Note 4 3 2 2 3 4 2" xfId="20431"/>
    <cellStyle name="Note 4 3 2 2 3 4 2 2" xfId="44631"/>
    <cellStyle name="Note 4 3 2 2 3 4 3" xfId="32596"/>
    <cellStyle name="Note 4 3 2 2 3 5" xfId="10485"/>
    <cellStyle name="Note 4 3 2 2 3 5 2" xfId="22448"/>
    <cellStyle name="Note 4 3 2 2 3 5 2 2" xfId="46648"/>
    <cellStyle name="Note 4 3 2 2 3 5 3" xfId="34686"/>
    <cellStyle name="Note 4 3 2 2 3 6" xfId="12293"/>
    <cellStyle name="Note 4 3 2 2 3 6 2" xfId="24040"/>
    <cellStyle name="Note 4 3 2 2 3 6 2 2" xfId="48240"/>
    <cellStyle name="Note 4 3 2 2 3 6 3" xfId="36494"/>
    <cellStyle name="Note 4 3 2 2 3 7" xfId="13885"/>
    <cellStyle name="Note 4 3 2 2 3 7 2" xfId="38086"/>
    <cellStyle name="Note 4 3 2 2 3 8" xfId="26054"/>
    <cellStyle name="Note 4 3 2 2 4" xfId="3516"/>
    <cellStyle name="Note 4 3 2 2 4 2" xfId="15618"/>
    <cellStyle name="Note 4 3 2 2 4 2 2" xfId="39818"/>
    <cellStyle name="Note 4 3 2 2 4 3" xfId="27718"/>
    <cellStyle name="Note 4 3 2 2 5" xfId="5535"/>
    <cellStyle name="Note 4 3 2 2 5 2" xfId="17636"/>
    <cellStyle name="Note 4 3 2 2 5 2 2" xfId="41836"/>
    <cellStyle name="Note 4 3 2 2 5 3" xfId="29736"/>
    <cellStyle name="Note 4 3 2 2 6" xfId="7421"/>
    <cellStyle name="Note 4 3 2 2 6 2" xfId="19482"/>
    <cellStyle name="Note 4 3 2 2 6 2 2" xfId="43682"/>
    <cellStyle name="Note 4 3 2 2 6 3" xfId="31622"/>
    <cellStyle name="Note 4 3 2 2 7" xfId="9537"/>
    <cellStyle name="Note 4 3 2 2 7 2" xfId="21571"/>
    <cellStyle name="Note 4 3 2 2 7 2 2" xfId="45771"/>
    <cellStyle name="Note 4 3 2 2 7 3" xfId="33738"/>
    <cellStyle name="Note 4 3 2 2 8" xfId="10161"/>
    <cellStyle name="Note 4 3 2 2 8 2" xfId="22171"/>
    <cellStyle name="Note 4 3 2 2 8 2 2" xfId="46371"/>
    <cellStyle name="Note 4 3 2 2 8 3" xfId="34362"/>
    <cellStyle name="Note 4 3 2 2 9" xfId="12016"/>
    <cellStyle name="Note 4 3 2 2 9 2" xfId="36217"/>
    <cellStyle name="Note 4 3 2 3" xfId="886"/>
    <cellStyle name="Note 4 3 2 3 10" xfId="25404"/>
    <cellStyle name="Note 4 3 2 3 2" xfId="2456"/>
    <cellStyle name="Note 4 3 2 3 2 2" xfId="5106"/>
    <cellStyle name="Note 4 3 2 3 2 2 2" xfId="17207"/>
    <cellStyle name="Note 4 3 2 3 2 2 2 2" xfId="41407"/>
    <cellStyle name="Note 4 3 2 3 2 2 3" xfId="29307"/>
    <cellStyle name="Note 4 3 2 3 2 3" xfId="5486"/>
    <cellStyle name="Note 4 3 2 3 2 3 2" xfId="17587"/>
    <cellStyle name="Note 4 3 2 3 2 3 2 2" xfId="41787"/>
    <cellStyle name="Note 4 3 2 3 2 3 3" xfId="29687"/>
    <cellStyle name="Note 4 3 2 3 2 4" xfId="9082"/>
    <cellStyle name="Note 4 3 2 3 2 4 2" xfId="21116"/>
    <cellStyle name="Note 4 3 2 3 2 4 2 2" xfId="45316"/>
    <cellStyle name="Note 4 3 2 3 2 4 3" xfId="33283"/>
    <cellStyle name="Note 4 3 2 3 2 5" xfId="11158"/>
    <cellStyle name="Note 4 3 2 3 2 5 2" xfId="23101"/>
    <cellStyle name="Note 4 3 2 3 2 5 2 2" xfId="47301"/>
    <cellStyle name="Note 4 3 2 3 2 5 3" xfId="35359"/>
    <cellStyle name="Note 4 3 2 3 2 6" xfId="12946"/>
    <cellStyle name="Note 4 3 2 3 2 6 2" xfId="24668"/>
    <cellStyle name="Note 4 3 2 3 2 6 2 2" xfId="48868"/>
    <cellStyle name="Note 4 3 2 3 2 6 3" xfId="37147"/>
    <cellStyle name="Note 4 3 2 3 2 7" xfId="14513"/>
    <cellStyle name="Note 4 3 2 3 2 7 2" xfId="38714"/>
    <cellStyle name="Note 4 3 2 3 2 8" xfId="26738"/>
    <cellStyle name="Note 4 3 2 3 3" xfId="1870"/>
    <cellStyle name="Note 4 3 2 3 3 2" xfId="4530"/>
    <cellStyle name="Note 4 3 2 3 3 2 2" xfId="16631"/>
    <cellStyle name="Note 4 3 2 3 3 2 2 2" xfId="40831"/>
    <cellStyle name="Note 4 3 2 3 3 2 3" xfId="28731"/>
    <cellStyle name="Note 4 3 2 3 3 3" xfId="6378"/>
    <cellStyle name="Note 4 3 2 3 3 3 2" xfId="18479"/>
    <cellStyle name="Note 4 3 2 3 3 3 2 2" xfId="42679"/>
    <cellStyle name="Note 4 3 2 3 3 3 3" xfId="30579"/>
    <cellStyle name="Note 4 3 2 3 3 4" xfId="8496"/>
    <cellStyle name="Note 4 3 2 3 3 4 2" xfId="20532"/>
    <cellStyle name="Note 4 3 2 3 3 4 2 2" xfId="44732"/>
    <cellStyle name="Note 4 3 2 3 3 4 3" xfId="32697"/>
    <cellStyle name="Note 4 3 2 3 3 5" xfId="10586"/>
    <cellStyle name="Note 4 3 2 3 3 5 2" xfId="22549"/>
    <cellStyle name="Note 4 3 2 3 3 5 2 2" xfId="46749"/>
    <cellStyle name="Note 4 3 2 3 3 5 3" xfId="34787"/>
    <cellStyle name="Note 4 3 2 3 3 6" xfId="12394"/>
    <cellStyle name="Note 4 3 2 3 3 6 2" xfId="24141"/>
    <cellStyle name="Note 4 3 2 3 3 6 2 2" xfId="48341"/>
    <cellStyle name="Note 4 3 2 3 3 6 3" xfId="36595"/>
    <cellStyle name="Note 4 3 2 3 3 7" xfId="13986"/>
    <cellStyle name="Note 4 3 2 3 3 7 2" xfId="38187"/>
    <cellStyle name="Note 4 3 2 3 3 8" xfId="26155"/>
    <cellStyle name="Note 4 3 2 3 4" xfId="3615"/>
    <cellStyle name="Note 4 3 2 3 4 2" xfId="15717"/>
    <cellStyle name="Note 4 3 2 3 4 2 2" xfId="39917"/>
    <cellStyle name="Note 4 3 2 3 4 3" xfId="27817"/>
    <cellStyle name="Note 4 3 2 3 5" xfId="5519"/>
    <cellStyle name="Note 4 3 2 3 5 2" xfId="17620"/>
    <cellStyle name="Note 4 3 2 3 5 2 2" xfId="41820"/>
    <cellStyle name="Note 4 3 2 3 5 3" xfId="29720"/>
    <cellStyle name="Note 4 3 2 3 6" xfId="7522"/>
    <cellStyle name="Note 4 3 2 3 6 2" xfId="19583"/>
    <cellStyle name="Note 4 3 2 3 6 2 2" xfId="43783"/>
    <cellStyle name="Note 4 3 2 3 6 3" xfId="31723"/>
    <cellStyle name="Note 4 3 2 3 7" xfId="9638"/>
    <cellStyle name="Note 4 3 2 3 7 2" xfId="21672"/>
    <cellStyle name="Note 4 3 2 3 7 2 2" xfId="45872"/>
    <cellStyle name="Note 4 3 2 3 7 3" xfId="33839"/>
    <cellStyle name="Note 4 3 2 3 8" xfId="11517"/>
    <cellStyle name="Note 4 3 2 3 8 2" xfId="23446"/>
    <cellStyle name="Note 4 3 2 3 8 2 2" xfId="47646"/>
    <cellStyle name="Note 4 3 2 3 8 3" xfId="35718"/>
    <cellStyle name="Note 4 3 2 3 9" xfId="13291"/>
    <cellStyle name="Note 4 3 2 3 9 2" xfId="37492"/>
    <cellStyle name="Note 4 3 2 4" xfId="1109"/>
    <cellStyle name="Note 4 3 2 4 10" xfId="25627"/>
    <cellStyle name="Note 4 3 2 4 2" xfId="2667"/>
    <cellStyle name="Note 4 3 2 4 2 2" xfId="5313"/>
    <cellStyle name="Note 4 3 2 4 2 2 2" xfId="17414"/>
    <cellStyle name="Note 4 3 2 4 2 2 2 2" xfId="41614"/>
    <cellStyle name="Note 4 3 2 4 2 2 3" xfId="29514"/>
    <cellStyle name="Note 4 3 2 4 2 3" xfId="5722"/>
    <cellStyle name="Note 4 3 2 4 2 3 2" xfId="17823"/>
    <cellStyle name="Note 4 3 2 4 2 3 2 2" xfId="42023"/>
    <cellStyle name="Note 4 3 2 4 2 3 3" xfId="29923"/>
    <cellStyle name="Note 4 3 2 4 2 4" xfId="9293"/>
    <cellStyle name="Note 4 3 2 4 2 4 2" xfId="21327"/>
    <cellStyle name="Note 4 3 2 4 2 4 2 2" xfId="45527"/>
    <cellStyle name="Note 4 3 2 4 2 4 3" xfId="33494"/>
    <cellStyle name="Note 4 3 2 4 2 5" xfId="11369"/>
    <cellStyle name="Note 4 3 2 4 2 5 2" xfId="23312"/>
    <cellStyle name="Note 4 3 2 4 2 5 2 2" xfId="47512"/>
    <cellStyle name="Note 4 3 2 4 2 5 3" xfId="35570"/>
    <cellStyle name="Note 4 3 2 4 2 6" xfId="13157"/>
    <cellStyle name="Note 4 3 2 4 2 6 2" xfId="24879"/>
    <cellStyle name="Note 4 3 2 4 2 6 2 2" xfId="49079"/>
    <cellStyle name="Note 4 3 2 4 2 6 3" xfId="37358"/>
    <cellStyle name="Note 4 3 2 4 2 7" xfId="14724"/>
    <cellStyle name="Note 4 3 2 4 2 7 2" xfId="38925"/>
    <cellStyle name="Note 4 3 2 4 2 8" xfId="26949"/>
    <cellStyle name="Note 4 3 2 4 3" xfId="2081"/>
    <cellStyle name="Note 4 3 2 4 3 2" xfId="4739"/>
    <cellStyle name="Note 4 3 2 4 3 2 2" xfId="16840"/>
    <cellStyle name="Note 4 3 2 4 3 2 2 2" xfId="41040"/>
    <cellStyle name="Note 4 3 2 4 3 2 3" xfId="28940"/>
    <cellStyle name="Note 4 3 2 4 3 3" xfId="6010"/>
    <cellStyle name="Note 4 3 2 4 3 3 2" xfId="18111"/>
    <cellStyle name="Note 4 3 2 4 3 3 2 2" xfId="42311"/>
    <cellStyle name="Note 4 3 2 4 3 3 3" xfId="30211"/>
    <cellStyle name="Note 4 3 2 4 3 4" xfId="8707"/>
    <cellStyle name="Note 4 3 2 4 3 4 2" xfId="20743"/>
    <cellStyle name="Note 4 3 2 4 3 4 2 2" xfId="44943"/>
    <cellStyle name="Note 4 3 2 4 3 4 3" xfId="32908"/>
    <cellStyle name="Note 4 3 2 4 3 5" xfId="10797"/>
    <cellStyle name="Note 4 3 2 4 3 5 2" xfId="22760"/>
    <cellStyle name="Note 4 3 2 4 3 5 2 2" xfId="46960"/>
    <cellStyle name="Note 4 3 2 4 3 5 3" xfId="34998"/>
    <cellStyle name="Note 4 3 2 4 3 6" xfId="12605"/>
    <cellStyle name="Note 4 3 2 4 3 6 2" xfId="24352"/>
    <cellStyle name="Note 4 3 2 4 3 6 2 2" xfId="48552"/>
    <cellStyle name="Note 4 3 2 4 3 6 3" xfId="36806"/>
    <cellStyle name="Note 4 3 2 4 3 7" xfId="14197"/>
    <cellStyle name="Note 4 3 2 4 3 7 2" xfId="38398"/>
    <cellStyle name="Note 4 3 2 4 3 8" xfId="26366"/>
    <cellStyle name="Note 4 3 2 4 4" xfId="3834"/>
    <cellStyle name="Note 4 3 2 4 4 2" xfId="15936"/>
    <cellStyle name="Note 4 3 2 4 4 2 2" xfId="40136"/>
    <cellStyle name="Note 4 3 2 4 4 3" xfId="28036"/>
    <cellStyle name="Note 4 3 2 4 5" xfId="5801"/>
    <cellStyle name="Note 4 3 2 4 5 2" xfId="17902"/>
    <cellStyle name="Note 4 3 2 4 5 2 2" xfId="42102"/>
    <cellStyle name="Note 4 3 2 4 5 3" xfId="30002"/>
    <cellStyle name="Note 4 3 2 4 6" xfId="7745"/>
    <cellStyle name="Note 4 3 2 4 6 2" xfId="19806"/>
    <cellStyle name="Note 4 3 2 4 6 2 2" xfId="44006"/>
    <cellStyle name="Note 4 3 2 4 6 3" xfId="31946"/>
    <cellStyle name="Note 4 3 2 4 7" xfId="9861"/>
    <cellStyle name="Note 4 3 2 4 7 2" xfId="21895"/>
    <cellStyle name="Note 4 3 2 4 7 2 2" xfId="46095"/>
    <cellStyle name="Note 4 3 2 4 7 3" xfId="34062"/>
    <cellStyle name="Note 4 3 2 4 8" xfId="11740"/>
    <cellStyle name="Note 4 3 2 4 8 2" xfId="23669"/>
    <cellStyle name="Note 4 3 2 4 8 2 2" xfId="47869"/>
    <cellStyle name="Note 4 3 2 4 8 3" xfId="35941"/>
    <cellStyle name="Note 4 3 2 4 9" xfId="13514"/>
    <cellStyle name="Note 4 3 2 4 9 2" xfId="37715"/>
    <cellStyle name="Note 4 3 2 5" xfId="1239"/>
    <cellStyle name="Note 4 3 2 5 2" xfId="3964"/>
    <cellStyle name="Note 4 3 2 5 2 2" xfId="16066"/>
    <cellStyle name="Note 4 3 2 5 2 2 2" xfId="40266"/>
    <cellStyle name="Note 4 3 2 5 2 3" xfId="28166"/>
    <cellStyle name="Note 4 3 2 5 3" xfId="6610"/>
    <cellStyle name="Note 4 3 2 5 3 2" xfId="18711"/>
    <cellStyle name="Note 4 3 2 5 3 2 2" xfId="42911"/>
    <cellStyle name="Note 4 3 2 5 3 3" xfId="30811"/>
    <cellStyle name="Note 4 3 2 5 4" xfId="7875"/>
    <cellStyle name="Note 4 3 2 5 4 2" xfId="19936"/>
    <cellStyle name="Note 4 3 2 5 4 2 2" xfId="44136"/>
    <cellStyle name="Note 4 3 2 5 4 3" xfId="32076"/>
    <cellStyle name="Note 4 3 2 5 5" xfId="9991"/>
    <cellStyle name="Note 4 3 2 5 5 2" xfId="22025"/>
    <cellStyle name="Note 4 3 2 5 5 2 2" xfId="46225"/>
    <cellStyle name="Note 4 3 2 5 5 3" xfId="34192"/>
    <cellStyle name="Note 4 3 2 5 6" xfId="11870"/>
    <cellStyle name="Note 4 3 2 5 6 2" xfId="23799"/>
    <cellStyle name="Note 4 3 2 5 6 2 2" xfId="47999"/>
    <cellStyle name="Note 4 3 2 5 6 3" xfId="36071"/>
    <cellStyle name="Note 4 3 2 5 7" xfId="13644"/>
    <cellStyle name="Note 4 3 2 5 7 2" xfId="37845"/>
    <cellStyle name="Note 4 3 2 5 8" xfId="25757"/>
    <cellStyle name="Note 4 3 2 6" xfId="3320"/>
    <cellStyle name="Note 4 3 2 6 2" xfId="15422"/>
    <cellStyle name="Note 4 3 2 6 2 2" xfId="39622"/>
    <cellStyle name="Note 4 3 2 6 3" xfId="27522"/>
    <cellStyle name="Note 4 3 2 7" xfId="5579"/>
    <cellStyle name="Note 4 3 2 7 2" xfId="17680"/>
    <cellStyle name="Note 4 3 2 7 2 2" xfId="41880"/>
    <cellStyle name="Note 4 3 2 7 3" xfId="29780"/>
    <cellStyle name="Note 4 3 2 8" xfId="7221"/>
    <cellStyle name="Note 4 3 2 8 2" xfId="19282"/>
    <cellStyle name="Note 4 3 2 8 2 2" xfId="43482"/>
    <cellStyle name="Note 4 3 2 8 3" xfId="31422"/>
    <cellStyle name="Note 4 3 2 9" xfId="7933"/>
    <cellStyle name="Note 4 3 2 9 2" xfId="19994"/>
    <cellStyle name="Note 4 3 2 9 2 2" xfId="44194"/>
    <cellStyle name="Note 4 3 2 9 3" xfId="32134"/>
    <cellStyle name="Note 4 3 3" xfId="628"/>
    <cellStyle name="Note 4 3 3 10" xfId="8011"/>
    <cellStyle name="Note 4 3 3 10 2" xfId="20063"/>
    <cellStyle name="Note 4 3 3 10 2 2" xfId="44263"/>
    <cellStyle name="Note 4 3 3 10 3" xfId="32212"/>
    <cellStyle name="Note 4 3 3 11" xfId="11449"/>
    <cellStyle name="Note 4 3 3 11 2" xfId="35650"/>
    <cellStyle name="Note 4 3 3 12" xfId="25146"/>
    <cellStyle name="Note 4 3 3 2" xfId="812"/>
    <cellStyle name="Note 4 3 3 2 10" xfId="25330"/>
    <cellStyle name="Note 4 3 3 2 2" xfId="2382"/>
    <cellStyle name="Note 4 3 3 2 2 2" xfId="5032"/>
    <cellStyle name="Note 4 3 3 2 2 2 2" xfId="17133"/>
    <cellStyle name="Note 4 3 3 2 2 2 2 2" xfId="41333"/>
    <cellStyle name="Note 4 3 3 2 2 2 3" xfId="29233"/>
    <cellStyle name="Note 4 3 3 2 2 3" xfId="5302"/>
    <cellStyle name="Note 4 3 3 2 2 3 2" xfId="17403"/>
    <cellStyle name="Note 4 3 3 2 2 3 2 2" xfId="41603"/>
    <cellStyle name="Note 4 3 3 2 2 3 3" xfId="29503"/>
    <cellStyle name="Note 4 3 3 2 2 4" xfId="9008"/>
    <cellStyle name="Note 4 3 3 2 2 4 2" xfId="21042"/>
    <cellStyle name="Note 4 3 3 2 2 4 2 2" xfId="45242"/>
    <cellStyle name="Note 4 3 3 2 2 4 3" xfId="33209"/>
    <cellStyle name="Note 4 3 3 2 2 5" xfId="11084"/>
    <cellStyle name="Note 4 3 3 2 2 5 2" xfId="23027"/>
    <cellStyle name="Note 4 3 3 2 2 5 2 2" xfId="47227"/>
    <cellStyle name="Note 4 3 3 2 2 5 3" xfId="35285"/>
    <cellStyle name="Note 4 3 3 2 2 6" xfId="12872"/>
    <cellStyle name="Note 4 3 3 2 2 6 2" xfId="24594"/>
    <cellStyle name="Note 4 3 3 2 2 6 2 2" xfId="48794"/>
    <cellStyle name="Note 4 3 3 2 2 6 3" xfId="37073"/>
    <cellStyle name="Note 4 3 3 2 2 7" xfId="14439"/>
    <cellStyle name="Note 4 3 3 2 2 7 2" xfId="38640"/>
    <cellStyle name="Note 4 3 3 2 2 8" xfId="26664"/>
    <cellStyle name="Note 4 3 3 2 3" xfId="1796"/>
    <cellStyle name="Note 4 3 3 2 3 2" xfId="4457"/>
    <cellStyle name="Note 4 3 3 2 3 2 2" xfId="16558"/>
    <cellStyle name="Note 4 3 3 2 3 2 2 2" xfId="40758"/>
    <cellStyle name="Note 4 3 3 2 3 2 3" xfId="28658"/>
    <cellStyle name="Note 4 3 3 2 3 3" xfId="6797"/>
    <cellStyle name="Note 4 3 3 2 3 3 2" xfId="18898"/>
    <cellStyle name="Note 4 3 3 2 3 3 2 2" xfId="43098"/>
    <cellStyle name="Note 4 3 3 2 3 3 3" xfId="30998"/>
    <cellStyle name="Note 4 3 3 2 3 4" xfId="8422"/>
    <cellStyle name="Note 4 3 3 2 3 4 2" xfId="20458"/>
    <cellStyle name="Note 4 3 3 2 3 4 2 2" xfId="44658"/>
    <cellStyle name="Note 4 3 3 2 3 4 3" xfId="32623"/>
    <cellStyle name="Note 4 3 3 2 3 5" xfId="10512"/>
    <cellStyle name="Note 4 3 3 2 3 5 2" xfId="22475"/>
    <cellStyle name="Note 4 3 3 2 3 5 2 2" xfId="46675"/>
    <cellStyle name="Note 4 3 3 2 3 5 3" xfId="34713"/>
    <cellStyle name="Note 4 3 3 2 3 6" xfId="12320"/>
    <cellStyle name="Note 4 3 3 2 3 6 2" xfId="24067"/>
    <cellStyle name="Note 4 3 3 2 3 6 2 2" xfId="48267"/>
    <cellStyle name="Note 4 3 3 2 3 6 3" xfId="36521"/>
    <cellStyle name="Note 4 3 3 2 3 7" xfId="13912"/>
    <cellStyle name="Note 4 3 3 2 3 7 2" xfId="38113"/>
    <cellStyle name="Note 4 3 3 2 3 8" xfId="26081"/>
    <cellStyle name="Note 4 3 3 2 4" xfId="3543"/>
    <cellStyle name="Note 4 3 3 2 4 2" xfId="15645"/>
    <cellStyle name="Note 4 3 3 2 4 2 2" xfId="39845"/>
    <cellStyle name="Note 4 3 3 2 4 3" xfId="27745"/>
    <cellStyle name="Note 4 3 3 2 5" xfId="6532"/>
    <cellStyle name="Note 4 3 3 2 5 2" xfId="18633"/>
    <cellStyle name="Note 4 3 3 2 5 2 2" xfId="42833"/>
    <cellStyle name="Note 4 3 3 2 5 3" xfId="30733"/>
    <cellStyle name="Note 4 3 3 2 6" xfId="7448"/>
    <cellStyle name="Note 4 3 3 2 6 2" xfId="19509"/>
    <cellStyle name="Note 4 3 3 2 6 2 2" xfId="43709"/>
    <cellStyle name="Note 4 3 3 2 6 3" xfId="31649"/>
    <cellStyle name="Note 4 3 3 2 7" xfId="9564"/>
    <cellStyle name="Note 4 3 3 2 7 2" xfId="21598"/>
    <cellStyle name="Note 4 3 3 2 7 2 2" xfId="45798"/>
    <cellStyle name="Note 4 3 3 2 7 3" xfId="33765"/>
    <cellStyle name="Note 4 3 3 2 8" xfId="8119"/>
    <cellStyle name="Note 4 3 3 2 8 2" xfId="20164"/>
    <cellStyle name="Note 4 3 3 2 8 2 2" xfId="44364"/>
    <cellStyle name="Note 4 3 3 2 8 3" xfId="32320"/>
    <cellStyle name="Note 4 3 3 2 9" xfId="10227"/>
    <cellStyle name="Note 4 3 3 2 9 2" xfId="34428"/>
    <cellStyle name="Note 4 3 3 3" xfId="929"/>
    <cellStyle name="Note 4 3 3 3 10" xfId="25447"/>
    <cellStyle name="Note 4 3 3 3 2" xfId="2499"/>
    <cellStyle name="Note 4 3 3 3 2 2" xfId="5148"/>
    <cellStyle name="Note 4 3 3 3 2 2 2" xfId="17249"/>
    <cellStyle name="Note 4 3 3 3 2 2 2 2" xfId="41449"/>
    <cellStyle name="Note 4 3 3 3 2 2 3" xfId="29349"/>
    <cellStyle name="Note 4 3 3 3 2 3" xfId="4009"/>
    <cellStyle name="Note 4 3 3 3 2 3 2" xfId="16111"/>
    <cellStyle name="Note 4 3 3 3 2 3 2 2" xfId="40311"/>
    <cellStyle name="Note 4 3 3 3 2 3 3" xfId="28211"/>
    <cellStyle name="Note 4 3 3 3 2 4" xfId="9125"/>
    <cellStyle name="Note 4 3 3 3 2 4 2" xfId="21159"/>
    <cellStyle name="Note 4 3 3 3 2 4 2 2" xfId="45359"/>
    <cellStyle name="Note 4 3 3 3 2 4 3" xfId="33326"/>
    <cellStyle name="Note 4 3 3 3 2 5" xfId="11201"/>
    <cellStyle name="Note 4 3 3 3 2 5 2" xfId="23144"/>
    <cellStyle name="Note 4 3 3 3 2 5 2 2" xfId="47344"/>
    <cellStyle name="Note 4 3 3 3 2 5 3" xfId="35402"/>
    <cellStyle name="Note 4 3 3 3 2 6" xfId="12989"/>
    <cellStyle name="Note 4 3 3 3 2 6 2" xfId="24711"/>
    <cellStyle name="Note 4 3 3 3 2 6 2 2" xfId="48911"/>
    <cellStyle name="Note 4 3 3 3 2 6 3" xfId="37190"/>
    <cellStyle name="Note 4 3 3 3 2 7" xfId="14556"/>
    <cellStyle name="Note 4 3 3 3 2 7 2" xfId="38757"/>
    <cellStyle name="Note 4 3 3 3 2 8" xfId="26781"/>
    <cellStyle name="Note 4 3 3 3 3" xfId="1913"/>
    <cellStyle name="Note 4 3 3 3 3 2" xfId="4572"/>
    <cellStyle name="Note 4 3 3 3 3 2 2" xfId="16673"/>
    <cellStyle name="Note 4 3 3 3 3 2 2 2" xfId="40873"/>
    <cellStyle name="Note 4 3 3 3 3 2 3" xfId="28773"/>
    <cellStyle name="Note 4 3 3 3 3 3" xfId="5788"/>
    <cellStyle name="Note 4 3 3 3 3 3 2" xfId="17889"/>
    <cellStyle name="Note 4 3 3 3 3 3 2 2" xfId="42089"/>
    <cellStyle name="Note 4 3 3 3 3 3 3" xfId="29989"/>
    <cellStyle name="Note 4 3 3 3 3 4" xfId="8539"/>
    <cellStyle name="Note 4 3 3 3 3 4 2" xfId="20575"/>
    <cellStyle name="Note 4 3 3 3 3 4 2 2" xfId="44775"/>
    <cellStyle name="Note 4 3 3 3 3 4 3" xfId="32740"/>
    <cellStyle name="Note 4 3 3 3 3 5" xfId="10629"/>
    <cellStyle name="Note 4 3 3 3 3 5 2" xfId="22592"/>
    <cellStyle name="Note 4 3 3 3 3 5 2 2" xfId="46792"/>
    <cellStyle name="Note 4 3 3 3 3 5 3" xfId="34830"/>
    <cellStyle name="Note 4 3 3 3 3 6" xfId="12437"/>
    <cellStyle name="Note 4 3 3 3 3 6 2" xfId="24184"/>
    <cellStyle name="Note 4 3 3 3 3 6 2 2" xfId="48384"/>
    <cellStyle name="Note 4 3 3 3 3 6 3" xfId="36638"/>
    <cellStyle name="Note 4 3 3 3 3 7" xfId="14029"/>
    <cellStyle name="Note 4 3 3 3 3 7 2" xfId="38230"/>
    <cellStyle name="Note 4 3 3 3 3 8" xfId="26198"/>
    <cellStyle name="Note 4 3 3 3 4" xfId="3657"/>
    <cellStyle name="Note 4 3 3 3 4 2" xfId="15759"/>
    <cellStyle name="Note 4 3 3 3 4 2 2" xfId="39959"/>
    <cellStyle name="Note 4 3 3 3 4 3" xfId="27859"/>
    <cellStyle name="Note 4 3 3 3 5" xfId="5418"/>
    <cellStyle name="Note 4 3 3 3 5 2" xfId="17519"/>
    <cellStyle name="Note 4 3 3 3 5 2 2" xfId="41719"/>
    <cellStyle name="Note 4 3 3 3 5 3" xfId="29619"/>
    <cellStyle name="Note 4 3 3 3 6" xfId="7565"/>
    <cellStyle name="Note 4 3 3 3 6 2" xfId="19626"/>
    <cellStyle name="Note 4 3 3 3 6 2 2" xfId="43826"/>
    <cellStyle name="Note 4 3 3 3 6 3" xfId="31766"/>
    <cellStyle name="Note 4 3 3 3 7" xfId="9681"/>
    <cellStyle name="Note 4 3 3 3 7 2" xfId="21715"/>
    <cellStyle name="Note 4 3 3 3 7 2 2" xfId="45915"/>
    <cellStyle name="Note 4 3 3 3 7 3" xfId="33882"/>
    <cellStyle name="Note 4 3 3 3 8" xfId="11560"/>
    <cellStyle name="Note 4 3 3 3 8 2" xfId="23489"/>
    <cellStyle name="Note 4 3 3 3 8 2 2" xfId="47689"/>
    <cellStyle name="Note 4 3 3 3 8 3" xfId="35761"/>
    <cellStyle name="Note 4 3 3 3 9" xfId="13334"/>
    <cellStyle name="Note 4 3 3 3 9 2" xfId="37535"/>
    <cellStyle name="Note 4 3 3 4" xfId="1152"/>
    <cellStyle name="Note 4 3 3 4 10" xfId="25670"/>
    <cellStyle name="Note 4 3 3 4 2" xfId="2710"/>
    <cellStyle name="Note 4 3 3 4 2 2" xfId="5356"/>
    <cellStyle name="Note 4 3 3 4 2 2 2" xfId="17457"/>
    <cellStyle name="Note 4 3 3 4 2 2 2 2" xfId="41657"/>
    <cellStyle name="Note 4 3 3 4 2 2 3" xfId="29557"/>
    <cellStyle name="Note 4 3 3 4 2 3" xfId="5810"/>
    <cellStyle name="Note 4 3 3 4 2 3 2" xfId="17911"/>
    <cellStyle name="Note 4 3 3 4 2 3 2 2" xfId="42111"/>
    <cellStyle name="Note 4 3 3 4 2 3 3" xfId="30011"/>
    <cellStyle name="Note 4 3 3 4 2 4" xfId="9336"/>
    <cellStyle name="Note 4 3 3 4 2 4 2" xfId="21370"/>
    <cellStyle name="Note 4 3 3 4 2 4 2 2" xfId="45570"/>
    <cellStyle name="Note 4 3 3 4 2 4 3" xfId="33537"/>
    <cellStyle name="Note 4 3 3 4 2 5" xfId="11412"/>
    <cellStyle name="Note 4 3 3 4 2 5 2" xfId="23355"/>
    <cellStyle name="Note 4 3 3 4 2 5 2 2" xfId="47555"/>
    <cellStyle name="Note 4 3 3 4 2 5 3" xfId="35613"/>
    <cellStyle name="Note 4 3 3 4 2 6" xfId="13200"/>
    <cellStyle name="Note 4 3 3 4 2 6 2" xfId="24922"/>
    <cellStyle name="Note 4 3 3 4 2 6 2 2" xfId="49122"/>
    <cellStyle name="Note 4 3 3 4 2 6 3" xfId="37401"/>
    <cellStyle name="Note 4 3 3 4 2 7" xfId="14767"/>
    <cellStyle name="Note 4 3 3 4 2 7 2" xfId="38968"/>
    <cellStyle name="Note 4 3 3 4 2 8" xfId="26992"/>
    <cellStyle name="Note 4 3 3 4 3" xfId="2124"/>
    <cellStyle name="Note 4 3 3 4 3 2" xfId="4781"/>
    <cellStyle name="Note 4 3 3 4 3 2 2" xfId="16882"/>
    <cellStyle name="Note 4 3 3 4 3 2 2 2" xfId="41082"/>
    <cellStyle name="Note 4 3 3 4 3 2 3" xfId="28982"/>
    <cellStyle name="Note 4 3 3 4 3 3" xfId="6550"/>
    <cellStyle name="Note 4 3 3 4 3 3 2" xfId="18651"/>
    <cellStyle name="Note 4 3 3 4 3 3 2 2" xfId="42851"/>
    <cellStyle name="Note 4 3 3 4 3 3 3" xfId="30751"/>
    <cellStyle name="Note 4 3 3 4 3 4" xfId="8750"/>
    <cellStyle name="Note 4 3 3 4 3 4 2" xfId="20786"/>
    <cellStyle name="Note 4 3 3 4 3 4 2 2" xfId="44986"/>
    <cellStyle name="Note 4 3 3 4 3 4 3" xfId="32951"/>
    <cellStyle name="Note 4 3 3 4 3 5" xfId="10840"/>
    <cellStyle name="Note 4 3 3 4 3 5 2" xfId="22803"/>
    <cellStyle name="Note 4 3 3 4 3 5 2 2" xfId="47003"/>
    <cellStyle name="Note 4 3 3 4 3 5 3" xfId="35041"/>
    <cellStyle name="Note 4 3 3 4 3 6" xfId="12648"/>
    <cellStyle name="Note 4 3 3 4 3 6 2" xfId="24395"/>
    <cellStyle name="Note 4 3 3 4 3 6 2 2" xfId="48595"/>
    <cellStyle name="Note 4 3 3 4 3 6 3" xfId="36849"/>
    <cellStyle name="Note 4 3 3 4 3 7" xfId="14240"/>
    <cellStyle name="Note 4 3 3 4 3 7 2" xfId="38441"/>
    <cellStyle name="Note 4 3 3 4 3 8" xfId="26409"/>
    <cellStyle name="Note 4 3 3 4 4" xfId="3877"/>
    <cellStyle name="Note 4 3 3 4 4 2" xfId="15979"/>
    <cellStyle name="Note 4 3 3 4 4 2 2" xfId="40179"/>
    <cellStyle name="Note 4 3 3 4 4 3" xfId="28079"/>
    <cellStyle name="Note 4 3 3 4 5" xfId="6180"/>
    <cellStyle name="Note 4 3 3 4 5 2" xfId="18281"/>
    <cellStyle name="Note 4 3 3 4 5 2 2" xfId="42481"/>
    <cellStyle name="Note 4 3 3 4 5 3" xfId="30381"/>
    <cellStyle name="Note 4 3 3 4 6" xfId="7788"/>
    <cellStyle name="Note 4 3 3 4 6 2" xfId="19849"/>
    <cellStyle name="Note 4 3 3 4 6 2 2" xfId="44049"/>
    <cellStyle name="Note 4 3 3 4 6 3" xfId="31989"/>
    <cellStyle name="Note 4 3 3 4 7" xfId="9904"/>
    <cellStyle name="Note 4 3 3 4 7 2" xfId="21938"/>
    <cellStyle name="Note 4 3 3 4 7 2 2" xfId="46138"/>
    <cellStyle name="Note 4 3 3 4 7 3" xfId="34105"/>
    <cellStyle name="Note 4 3 3 4 8" xfId="11783"/>
    <cellStyle name="Note 4 3 3 4 8 2" xfId="23712"/>
    <cellStyle name="Note 4 3 3 4 8 2 2" xfId="47912"/>
    <cellStyle name="Note 4 3 3 4 8 3" xfId="35984"/>
    <cellStyle name="Note 4 3 3 4 9" xfId="13557"/>
    <cellStyle name="Note 4 3 3 4 9 2" xfId="37758"/>
    <cellStyle name="Note 4 3 3 5" xfId="1276"/>
    <cellStyle name="Note 4 3 3 5 2" xfId="4001"/>
    <cellStyle name="Note 4 3 3 5 2 2" xfId="16103"/>
    <cellStyle name="Note 4 3 3 5 2 2 2" xfId="40303"/>
    <cellStyle name="Note 4 3 3 5 2 3" xfId="28203"/>
    <cellStyle name="Note 4 3 3 5 3" xfId="3108"/>
    <cellStyle name="Note 4 3 3 5 3 2" xfId="15210"/>
    <cellStyle name="Note 4 3 3 5 3 2 2" xfId="39410"/>
    <cellStyle name="Note 4 3 3 5 3 3" xfId="27310"/>
    <cellStyle name="Note 4 3 3 5 4" xfId="7912"/>
    <cellStyle name="Note 4 3 3 5 4 2" xfId="19973"/>
    <cellStyle name="Note 4 3 3 5 4 2 2" xfId="44173"/>
    <cellStyle name="Note 4 3 3 5 4 3" xfId="32113"/>
    <cellStyle name="Note 4 3 3 5 5" xfId="10028"/>
    <cellStyle name="Note 4 3 3 5 5 2" xfId="22062"/>
    <cellStyle name="Note 4 3 3 5 5 2 2" xfId="46262"/>
    <cellStyle name="Note 4 3 3 5 5 3" xfId="34229"/>
    <cellStyle name="Note 4 3 3 5 6" xfId="11907"/>
    <cellStyle name="Note 4 3 3 5 6 2" xfId="23836"/>
    <cellStyle name="Note 4 3 3 5 6 2 2" xfId="48036"/>
    <cellStyle name="Note 4 3 3 5 6 3" xfId="36108"/>
    <cellStyle name="Note 4 3 3 5 7" xfId="13681"/>
    <cellStyle name="Note 4 3 3 5 7 2" xfId="37882"/>
    <cellStyle name="Note 4 3 3 5 8" xfId="25794"/>
    <cellStyle name="Note 4 3 3 6" xfId="3362"/>
    <cellStyle name="Note 4 3 3 6 2" xfId="15464"/>
    <cellStyle name="Note 4 3 3 6 2 2" xfId="39664"/>
    <cellStyle name="Note 4 3 3 6 3" xfId="27564"/>
    <cellStyle name="Note 4 3 3 7" xfId="5522"/>
    <cellStyle name="Note 4 3 3 7 2" xfId="17623"/>
    <cellStyle name="Note 4 3 3 7 2 2" xfId="41823"/>
    <cellStyle name="Note 4 3 3 7 3" xfId="29723"/>
    <cellStyle name="Note 4 3 3 8" xfId="7264"/>
    <cellStyle name="Note 4 3 3 8 2" xfId="19325"/>
    <cellStyle name="Note 4 3 3 8 2 2" xfId="43525"/>
    <cellStyle name="Note 4 3 3 8 3" xfId="31465"/>
    <cellStyle name="Note 4 3 3 9" xfId="8045"/>
    <cellStyle name="Note 4 3 3 9 2" xfId="20095"/>
    <cellStyle name="Note 4 3 3 9 2 2" xfId="44295"/>
    <cellStyle name="Note 4 3 3 9 3" xfId="32246"/>
    <cellStyle name="Note 4 3 4" xfId="728"/>
    <cellStyle name="Note 4 3 4 10" xfId="25246"/>
    <cellStyle name="Note 4 3 4 2" xfId="2298"/>
    <cellStyle name="Note 4 3 4 2 2" xfId="4950"/>
    <cellStyle name="Note 4 3 4 2 2 2" xfId="17051"/>
    <cellStyle name="Note 4 3 4 2 2 2 2" xfId="41251"/>
    <cellStyle name="Note 4 3 4 2 2 3" xfId="29151"/>
    <cellStyle name="Note 4 3 4 2 3" xfId="6381"/>
    <cellStyle name="Note 4 3 4 2 3 2" xfId="18482"/>
    <cellStyle name="Note 4 3 4 2 3 2 2" xfId="42682"/>
    <cellStyle name="Note 4 3 4 2 3 3" xfId="30582"/>
    <cellStyle name="Note 4 3 4 2 4" xfId="8924"/>
    <cellStyle name="Note 4 3 4 2 4 2" xfId="20958"/>
    <cellStyle name="Note 4 3 4 2 4 2 2" xfId="45158"/>
    <cellStyle name="Note 4 3 4 2 4 3" xfId="33125"/>
    <cellStyle name="Note 4 3 4 2 5" xfId="11000"/>
    <cellStyle name="Note 4 3 4 2 5 2" xfId="22943"/>
    <cellStyle name="Note 4 3 4 2 5 2 2" xfId="47143"/>
    <cellStyle name="Note 4 3 4 2 5 3" xfId="35201"/>
    <cellStyle name="Note 4 3 4 2 6" xfId="12788"/>
    <cellStyle name="Note 4 3 4 2 6 2" xfId="24510"/>
    <cellStyle name="Note 4 3 4 2 6 2 2" xfId="48710"/>
    <cellStyle name="Note 4 3 4 2 6 3" xfId="36989"/>
    <cellStyle name="Note 4 3 4 2 7" xfId="14355"/>
    <cellStyle name="Note 4 3 4 2 7 2" xfId="38556"/>
    <cellStyle name="Note 4 3 4 2 8" xfId="26580"/>
    <cellStyle name="Note 4 3 4 3" xfId="1712"/>
    <cellStyle name="Note 4 3 4 3 2" xfId="4374"/>
    <cellStyle name="Note 4 3 4 3 2 2" xfId="16475"/>
    <cellStyle name="Note 4 3 4 3 2 2 2" xfId="40675"/>
    <cellStyle name="Note 4 3 4 3 2 3" xfId="28575"/>
    <cellStyle name="Note 4 3 4 3 3" xfId="6030"/>
    <cellStyle name="Note 4 3 4 3 3 2" xfId="18131"/>
    <cellStyle name="Note 4 3 4 3 3 2 2" xfId="42331"/>
    <cellStyle name="Note 4 3 4 3 3 3" xfId="30231"/>
    <cellStyle name="Note 4 3 4 3 4" xfId="8338"/>
    <cellStyle name="Note 4 3 4 3 4 2" xfId="20374"/>
    <cellStyle name="Note 4 3 4 3 4 2 2" xfId="44574"/>
    <cellStyle name="Note 4 3 4 3 4 3" xfId="32539"/>
    <cellStyle name="Note 4 3 4 3 5" xfId="10428"/>
    <cellStyle name="Note 4 3 4 3 5 2" xfId="22391"/>
    <cellStyle name="Note 4 3 4 3 5 2 2" xfId="46591"/>
    <cellStyle name="Note 4 3 4 3 5 3" xfId="34629"/>
    <cellStyle name="Note 4 3 4 3 6" xfId="12236"/>
    <cellStyle name="Note 4 3 4 3 6 2" xfId="23983"/>
    <cellStyle name="Note 4 3 4 3 6 2 2" xfId="48183"/>
    <cellStyle name="Note 4 3 4 3 6 3" xfId="36437"/>
    <cellStyle name="Note 4 3 4 3 7" xfId="13828"/>
    <cellStyle name="Note 4 3 4 3 7 2" xfId="38029"/>
    <cellStyle name="Note 4 3 4 3 8" xfId="25997"/>
    <cellStyle name="Note 4 3 4 4" xfId="3461"/>
    <cellStyle name="Note 4 3 4 4 2" xfId="15563"/>
    <cellStyle name="Note 4 3 4 4 2 2" xfId="39763"/>
    <cellStyle name="Note 4 3 4 4 3" xfId="27663"/>
    <cellStyle name="Note 4 3 4 5" xfId="3017"/>
    <cellStyle name="Note 4 3 4 5 2" xfId="15120"/>
    <cellStyle name="Note 4 3 4 5 2 2" xfId="39320"/>
    <cellStyle name="Note 4 3 4 5 3" xfId="27220"/>
    <cellStyle name="Note 4 3 4 6" xfId="7364"/>
    <cellStyle name="Note 4 3 4 6 2" xfId="19425"/>
    <cellStyle name="Note 4 3 4 6 2 2" xfId="43625"/>
    <cellStyle name="Note 4 3 4 6 3" xfId="31565"/>
    <cellStyle name="Note 4 3 4 7" xfId="9480"/>
    <cellStyle name="Note 4 3 4 7 2" xfId="21514"/>
    <cellStyle name="Note 4 3 4 7 2 2" xfId="45714"/>
    <cellStyle name="Note 4 3 4 7 3" xfId="33681"/>
    <cellStyle name="Note 4 3 4 8" xfId="8105"/>
    <cellStyle name="Note 4 3 4 8 2" xfId="20153"/>
    <cellStyle name="Note 4 3 4 8 2 2" xfId="44353"/>
    <cellStyle name="Note 4 3 4 8 3" xfId="32306"/>
    <cellStyle name="Note 4 3 4 9" xfId="6919"/>
    <cellStyle name="Note 4 3 4 9 2" xfId="31120"/>
    <cellStyle name="Note 4 3 5" xfId="1010"/>
    <cellStyle name="Note 4 3 5 10" xfId="25528"/>
    <cellStyle name="Note 4 3 5 2" xfId="2568"/>
    <cellStyle name="Note 4 3 5 2 2" xfId="5217"/>
    <cellStyle name="Note 4 3 5 2 2 2" xfId="17318"/>
    <cellStyle name="Note 4 3 5 2 2 2 2" xfId="41518"/>
    <cellStyle name="Note 4 3 5 2 2 3" xfId="29418"/>
    <cellStyle name="Note 4 3 5 2 3" xfId="4178"/>
    <cellStyle name="Note 4 3 5 2 3 2" xfId="16280"/>
    <cellStyle name="Note 4 3 5 2 3 2 2" xfId="40480"/>
    <cellStyle name="Note 4 3 5 2 3 3" xfId="28380"/>
    <cellStyle name="Note 4 3 5 2 4" xfId="9194"/>
    <cellStyle name="Note 4 3 5 2 4 2" xfId="21228"/>
    <cellStyle name="Note 4 3 5 2 4 2 2" xfId="45428"/>
    <cellStyle name="Note 4 3 5 2 4 3" xfId="33395"/>
    <cellStyle name="Note 4 3 5 2 5" xfId="11270"/>
    <cellStyle name="Note 4 3 5 2 5 2" xfId="23213"/>
    <cellStyle name="Note 4 3 5 2 5 2 2" xfId="47413"/>
    <cellStyle name="Note 4 3 5 2 5 3" xfId="35471"/>
    <cellStyle name="Note 4 3 5 2 6" xfId="13058"/>
    <cellStyle name="Note 4 3 5 2 6 2" xfId="24780"/>
    <cellStyle name="Note 4 3 5 2 6 2 2" xfId="48980"/>
    <cellStyle name="Note 4 3 5 2 6 3" xfId="37259"/>
    <cellStyle name="Note 4 3 5 2 7" xfId="14625"/>
    <cellStyle name="Note 4 3 5 2 7 2" xfId="38826"/>
    <cellStyle name="Note 4 3 5 2 8" xfId="26850"/>
    <cellStyle name="Note 4 3 5 3" xfId="1982"/>
    <cellStyle name="Note 4 3 5 3 2" xfId="4641"/>
    <cellStyle name="Note 4 3 5 3 2 2" xfId="16742"/>
    <cellStyle name="Note 4 3 5 3 2 2 2" xfId="40942"/>
    <cellStyle name="Note 4 3 5 3 2 3" xfId="28842"/>
    <cellStyle name="Note 4 3 5 3 3" xfId="5761"/>
    <cellStyle name="Note 4 3 5 3 3 2" xfId="17862"/>
    <cellStyle name="Note 4 3 5 3 3 2 2" xfId="42062"/>
    <cellStyle name="Note 4 3 5 3 3 3" xfId="29962"/>
    <cellStyle name="Note 4 3 5 3 4" xfId="8608"/>
    <cellStyle name="Note 4 3 5 3 4 2" xfId="20644"/>
    <cellStyle name="Note 4 3 5 3 4 2 2" xfId="44844"/>
    <cellStyle name="Note 4 3 5 3 4 3" xfId="32809"/>
    <cellStyle name="Note 4 3 5 3 5" xfId="10698"/>
    <cellStyle name="Note 4 3 5 3 5 2" xfId="22661"/>
    <cellStyle name="Note 4 3 5 3 5 2 2" xfId="46861"/>
    <cellStyle name="Note 4 3 5 3 5 3" xfId="34899"/>
    <cellStyle name="Note 4 3 5 3 6" xfId="12506"/>
    <cellStyle name="Note 4 3 5 3 6 2" xfId="24253"/>
    <cellStyle name="Note 4 3 5 3 6 2 2" xfId="48453"/>
    <cellStyle name="Note 4 3 5 3 6 3" xfId="36707"/>
    <cellStyle name="Note 4 3 5 3 7" xfId="14098"/>
    <cellStyle name="Note 4 3 5 3 7 2" xfId="38299"/>
    <cellStyle name="Note 4 3 5 3 8" xfId="26267"/>
    <cellStyle name="Note 4 3 5 4" xfId="3737"/>
    <cellStyle name="Note 4 3 5 4 2" xfId="15839"/>
    <cellStyle name="Note 4 3 5 4 2 2" xfId="40039"/>
    <cellStyle name="Note 4 3 5 4 3" xfId="27939"/>
    <cellStyle name="Note 4 3 5 5" xfId="6287"/>
    <cellStyle name="Note 4 3 5 5 2" xfId="18388"/>
    <cellStyle name="Note 4 3 5 5 2 2" xfId="42588"/>
    <cellStyle name="Note 4 3 5 5 3" xfId="30488"/>
    <cellStyle name="Note 4 3 5 6" xfId="7646"/>
    <cellStyle name="Note 4 3 5 6 2" xfId="19707"/>
    <cellStyle name="Note 4 3 5 6 2 2" xfId="43907"/>
    <cellStyle name="Note 4 3 5 6 3" xfId="31847"/>
    <cellStyle name="Note 4 3 5 7" xfId="9762"/>
    <cellStyle name="Note 4 3 5 7 2" xfId="21796"/>
    <cellStyle name="Note 4 3 5 7 2 2" xfId="45996"/>
    <cellStyle name="Note 4 3 5 7 3" xfId="33963"/>
    <cellStyle name="Note 4 3 5 8" xfId="11641"/>
    <cellStyle name="Note 4 3 5 8 2" xfId="23570"/>
    <cellStyle name="Note 4 3 5 8 2 2" xfId="47770"/>
    <cellStyle name="Note 4 3 5 8 3" xfId="35842"/>
    <cellStyle name="Note 4 3 5 9" xfId="13415"/>
    <cellStyle name="Note 4 3 5 9 2" xfId="37616"/>
    <cellStyle name="Note 4 3 6" xfId="3223"/>
    <cellStyle name="Note 4 3 6 2" xfId="15325"/>
    <cellStyle name="Note 4 3 6 2 2" xfId="39525"/>
    <cellStyle name="Note 4 3 6 3" xfId="27425"/>
    <cellStyle name="Note 4 3 7" xfId="3006"/>
    <cellStyle name="Note 4 3 7 2" xfId="15109"/>
    <cellStyle name="Note 4 3 7 2 2" xfId="39309"/>
    <cellStyle name="Note 4 3 7 3" xfId="27209"/>
    <cellStyle name="Note 4 3 8" xfId="7122"/>
    <cellStyle name="Note 4 3 8 2" xfId="19183"/>
    <cellStyle name="Note 4 3 8 2 2" xfId="43383"/>
    <cellStyle name="Note 4 3 8 3" xfId="31323"/>
    <cellStyle name="Note 4 3 9" xfId="7001"/>
    <cellStyle name="Note 4 3 9 2" xfId="19084"/>
    <cellStyle name="Note 4 3 9 2 2" xfId="43284"/>
    <cellStyle name="Note 4 3 9 3" xfId="31202"/>
    <cellStyle name="Note 4 4" xfId="507"/>
    <cellStyle name="Note 4 4 10" xfId="25025"/>
    <cellStyle name="Note 4 4 2" xfId="606"/>
    <cellStyle name="Note 4 4 2 10" xfId="7980"/>
    <cellStyle name="Note 4 4 2 10 2" xfId="20040"/>
    <cellStyle name="Note 4 4 2 10 2 2" xfId="44240"/>
    <cellStyle name="Note 4 4 2 10 3" xfId="32181"/>
    <cellStyle name="Note 4 4 2 11" xfId="10095"/>
    <cellStyle name="Note 4 4 2 11 2" xfId="34296"/>
    <cellStyle name="Note 4 4 2 12" xfId="25124"/>
    <cellStyle name="Note 4 4 2 2" xfId="797"/>
    <cellStyle name="Note 4 4 2 2 10" xfId="25315"/>
    <cellStyle name="Note 4 4 2 2 2" xfId="2367"/>
    <cellStyle name="Note 4 4 2 2 2 2" xfId="5017"/>
    <cellStyle name="Note 4 4 2 2 2 2 2" xfId="17118"/>
    <cellStyle name="Note 4 4 2 2 2 2 2 2" xfId="41318"/>
    <cellStyle name="Note 4 4 2 2 2 2 3" xfId="29218"/>
    <cellStyle name="Note 4 4 2 2 2 3" xfId="5327"/>
    <cellStyle name="Note 4 4 2 2 2 3 2" xfId="17428"/>
    <cellStyle name="Note 4 4 2 2 2 3 2 2" xfId="41628"/>
    <cellStyle name="Note 4 4 2 2 2 3 3" xfId="29528"/>
    <cellStyle name="Note 4 4 2 2 2 4" xfId="8993"/>
    <cellStyle name="Note 4 4 2 2 2 4 2" xfId="21027"/>
    <cellStyle name="Note 4 4 2 2 2 4 2 2" xfId="45227"/>
    <cellStyle name="Note 4 4 2 2 2 4 3" xfId="33194"/>
    <cellStyle name="Note 4 4 2 2 2 5" xfId="11069"/>
    <cellStyle name="Note 4 4 2 2 2 5 2" xfId="23012"/>
    <cellStyle name="Note 4 4 2 2 2 5 2 2" xfId="47212"/>
    <cellStyle name="Note 4 4 2 2 2 5 3" xfId="35270"/>
    <cellStyle name="Note 4 4 2 2 2 6" xfId="12857"/>
    <cellStyle name="Note 4 4 2 2 2 6 2" xfId="24579"/>
    <cellStyle name="Note 4 4 2 2 2 6 2 2" xfId="48779"/>
    <cellStyle name="Note 4 4 2 2 2 6 3" xfId="37058"/>
    <cellStyle name="Note 4 4 2 2 2 7" xfId="14424"/>
    <cellStyle name="Note 4 4 2 2 2 7 2" xfId="38625"/>
    <cellStyle name="Note 4 4 2 2 2 8" xfId="26649"/>
    <cellStyle name="Note 4 4 2 2 3" xfId="1781"/>
    <cellStyle name="Note 4 4 2 2 3 2" xfId="4442"/>
    <cellStyle name="Note 4 4 2 2 3 2 2" xfId="16543"/>
    <cellStyle name="Note 4 4 2 2 3 2 2 2" xfId="40743"/>
    <cellStyle name="Note 4 4 2 2 3 2 3" xfId="28643"/>
    <cellStyle name="Note 4 4 2 2 3 3" xfId="6354"/>
    <cellStyle name="Note 4 4 2 2 3 3 2" xfId="18455"/>
    <cellStyle name="Note 4 4 2 2 3 3 2 2" xfId="42655"/>
    <cellStyle name="Note 4 4 2 2 3 3 3" xfId="30555"/>
    <cellStyle name="Note 4 4 2 2 3 4" xfId="8407"/>
    <cellStyle name="Note 4 4 2 2 3 4 2" xfId="20443"/>
    <cellStyle name="Note 4 4 2 2 3 4 2 2" xfId="44643"/>
    <cellStyle name="Note 4 4 2 2 3 4 3" xfId="32608"/>
    <cellStyle name="Note 4 4 2 2 3 5" xfId="10497"/>
    <cellStyle name="Note 4 4 2 2 3 5 2" xfId="22460"/>
    <cellStyle name="Note 4 4 2 2 3 5 2 2" xfId="46660"/>
    <cellStyle name="Note 4 4 2 2 3 5 3" xfId="34698"/>
    <cellStyle name="Note 4 4 2 2 3 6" xfId="12305"/>
    <cellStyle name="Note 4 4 2 2 3 6 2" xfId="24052"/>
    <cellStyle name="Note 4 4 2 2 3 6 2 2" xfId="48252"/>
    <cellStyle name="Note 4 4 2 2 3 6 3" xfId="36506"/>
    <cellStyle name="Note 4 4 2 2 3 7" xfId="13897"/>
    <cellStyle name="Note 4 4 2 2 3 7 2" xfId="38098"/>
    <cellStyle name="Note 4 4 2 2 3 8" xfId="26066"/>
    <cellStyle name="Note 4 4 2 2 4" xfId="3528"/>
    <cellStyle name="Note 4 4 2 2 4 2" xfId="15630"/>
    <cellStyle name="Note 4 4 2 2 4 2 2" xfId="39830"/>
    <cellStyle name="Note 4 4 2 2 4 3" xfId="27730"/>
    <cellStyle name="Note 4 4 2 2 5" xfId="4074"/>
    <cellStyle name="Note 4 4 2 2 5 2" xfId="16176"/>
    <cellStyle name="Note 4 4 2 2 5 2 2" xfId="40376"/>
    <cellStyle name="Note 4 4 2 2 5 3" xfId="28276"/>
    <cellStyle name="Note 4 4 2 2 6" xfId="7433"/>
    <cellStyle name="Note 4 4 2 2 6 2" xfId="19494"/>
    <cellStyle name="Note 4 4 2 2 6 2 2" xfId="43694"/>
    <cellStyle name="Note 4 4 2 2 6 3" xfId="31634"/>
    <cellStyle name="Note 4 4 2 2 7" xfId="9549"/>
    <cellStyle name="Note 4 4 2 2 7 2" xfId="21583"/>
    <cellStyle name="Note 4 4 2 2 7 2 2" xfId="45783"/>
    <cellStyle name="Note 4 4 2 2 7 3" xfId="33750"/>
    <cellStyle name="Note 4 4 2 2 8" xfId="10157"/>
    <cellStyle name="Note 4 4 2 2 8 2" xfId="22167"/>
    <cellStyle name="Note 4 4 2 2 8 2 2" xfId="46367"/>
    <cellStyle name="Note 4 4 2 2 8 3" xfId="34358"/>
    <cellStyle name="Note 4 4 2 2 9" xfId="12012"/>
    <cellStyle name="Note 4 4 2 2 9 2" xfId="36213"/>
    <cellStyle name="Note 4 4 2 3" xfId="907"/>
    <cellStyle name="Note 4 4 2 3 10" xfId="25425"/>
    <cellStyle name="Note 4 4 2 3 2" xfId="2477"/>
    <cellStyle name="Note 4 4 2 3 2 2" xfId="5127"/>
    <cellStyle name="Note 4 4 2 3 2 2 2" xfId="17228"/>
    <cellStyle name="Note 4 4 2 3 2 2 2 2" xfId="41428"/>
    <cellStyle name="Note 4 4 2 3 2 2 3" xfId="29328"/>
    <cellStyle name="Note 4 4 2 3 2 3" xfId="5608"/>
    <cellStyle name="Note 4 4 2 3 2 3 2" xfId="17709"/>
    <cellStyle name="Note 4 4 2 3 2 3 2 2" xfId="41909"/>
    <cellStyle name="Note 4 4 2 3 2 3 3" xfId="29809"/>
    <cellStyle name="Note 4 4 2 3 2 4" xfId="9103"/>
    <cellStyle name="Note 4 4 2 3 2 4 2" xfId="21137"/>
    <cellStyle name="Note 4 4 2 3 2 4 2 2" xfId="45337"/>
    <cellStyle name="Note 4 4 2 3 2 4 3" xfId="33304"/>
    <cellStyle name="Note 4 4 2 3 2 5" xfId="11179"/>
    <cellStyle name="Note 4 4 2 3 2 5 2" xfId="23122"/>
    <cellStyle name="Note 4 4 2 3 2 5 2 2" xfId="47322"/>
    <cellStyle name="Note 4 4 2 3 2 5 3" xfId="35380"/>
    <cellStyle name="Note 4 4 2 3 2 6" xfId="12967"/>
    <cellStyle name="Note 4 4 2 3 2 6 2" xfId="24689"/>
    <cellStyle name="Note 4 4 2 3 2 6 2 2" xfId="48889"/>
    <cellStyle name="Note 4 4 2 3 2 6 3" xfId="37168"/>
    <cellStyle name="Note 4 4 2 3 2 7" xfId="14534"/>
    <cellStyle name="Note 4 4 2 3 2 7 2" xfId="38735"/>
    <cellStyle name="Note 4 4 2 3 2 8" xfId="26759"/>
    <cellStyle name="Note 4 4 2 3 3" xfId="1891"/>
    <cellStyle name="Note 4 4 2 3 3 2" xfId="4551"/>
    <cellStyle name="Note 4 4 2 3 3 2 2" xfId="16652"/>
    <cellStyle name="Note 4 4 2 3 3 2 2 2" xfId="40852"/>
    <cellStyle name="Note 4 4 2 3 3 2 3" xfId="28752"/>
    <cellStyle name="Note 4 4 2 3 3 3" xfId="6348"/>
    <cellStyle name="Note 4 4 2 3 3 3 2" xfId="18449"/>
    <cellStyle name="Note 4 4 2 3 3 3 2 2" xfId="42649"/>
    <cellStyle name="Note 4 4 2 3 3 3 3" xfId="30549"/>
    <cellStyle name="Note 4 4 2 3 3 4" xfId="8517"/>
    <cellStyle name="Note 4 4 2 3 3 4 2" xfId="20553"/>
    <cellStyle name="Note 4 4 2 3 3 4 2 2" xfId="44753"/>
    <cellStyle name="Note 4 4 2 3 3 4 3" xfId="32718"/>
    <cellStyle name="Note 4 4 2 3 3 5" xfId="10607"/>
    <cellStyle name="Note 4 4 2 3 3 5 2" xfId="22570"/>
    <cellStyle name="Note 4 4 2 3 3 5 2 2" xfId="46770"/>
    <cellStyle name="Note 4 4 2 3 3 5 3" xfId="34808"/>
    <cellStyle name="Note 4 4 2 3 3 6" xfId="12415"/>
    <cellStyle name="Note 4 4 2 3 3 6 2" xfId="24162"/>
    <cellStyle name="Note 4 4 2 3 3 6 2 2" xfId="48362"/>
    <cellStyle name="Note 4 4 2 3 3 6 3" xfId="36616"/>
    <cellStyle name="Note 4 4 2 3 3 7" xfId="14007"/>
    <cellStyle name="Note 4 4 2 3 3 7 2" xfId="38208"/>
    <cellStyle name="Note 4 4 2 3 3 8" xfId="26176"/>
    <cellStyle name="Note 4 4 2 3 4" xfId="3636"/>
    <cellStyle name="Note 4 4 2 3 4 2" xfId="15738"/>
    <cellStyle name="Note 4 4 2 3 4 2 2" xfId="39938"/>
    <cellStyle name="Note 4 4 2 3 4 3" xfId="27838"/>
    <cellStyle name="Note 4 4 2 3 5" xfId="5430"/>
    <cellStyle name="Note 4 4 2 3 5 2" xfId="17531"/>
    <cellStyle name="Note 4 4 2 3 5 2 2" xfId="41731"/>
    <cellStyle name="Note 4 4 2 3 5 3" xfId="29631"/>
    <cellStyle name="Note 4 4 2 3 6" xfId="7543"/>
    <cellStyle name="Note 4 4 2 3 6 2" xfId="19604"/>
    <cellStyle name="Note 4 4 2 3 6 2 2" xfId="43804"/>
    <cellStyle name="Note 4 4 2 3 6 3" xfId="31744"/>
    <cellStyle name="Note 4 4 2 3 7" xfId="9659"/>
    <cellStyle name="Note 4 4 2 3 7 2" xfId="21693"/>
    <cellStyle name="Note 4 4 2 3 7 2 2" xfId="45893"/>
    <cellStyle name="Note 4 4 2 3 7 3" xfId="33860"/>
    <cellStyle name="Note 4 4 2 3 8" xfId="11538"/>
    <cellStyle name="Note 4 4 2 3 8 2" xfId="23467"/>
    <cellStyle name="Note 4 4 2 3 8 2 2" xfId="47667"/>
    <cellStyle name="Note 4 4 2 3 8 3" xfId="35739"/>
    <cellStyle name="Note 4 4 2 3 9" xfId="13312"/>
    <cellStyle name="Note 4 4 2 3 9 2" xfId="37513"/>
    <cellStyle name="Note 4 4 2 4" xfId="1130"/>
    <cellStyle name="Note 4 4 2 4 10" xfId="25648"/>
    <cellStyle name="Note 4 4 2 4 2" xfId="2688"/>
    <cellStyle name="Note 4 4 2 4 2 2" xfId="5334"/>
    <cellStyle name="Note 4 4 2 4 2 2 2" xfId="17435"/>
    <cellStyle name="Note 4 4 2 4 2 2 2 2" xfId="41635"/>
    <cellStyle name="Note 4 4 2 4 2 2 3" xfId="29535"/>
    <cellStyle name="Note 4 4 2 4 2 3" xfId="4381"/>
    <cellStyle name="Note 4 4 2 4 2 3 2" xfId="16482"/>
    <cellStyle name="Note 4 4 2 4 2 3 2 2" xfId="40682"/>
    <cellStyle name="Note 4 4 2 4 2 3 3" xfId="28582"/>
    <cellStyle name="Note 4 4 2 4 2 4" xfId="9314"/>
    <cellStyle name="Note 4 4 2 4 2 4 2" xfId="21348"/>
    <cellStyle name="Note 4 4 2 4 2 4 2 2" xfId="45548"/>
    <cellStyle name="Note 4 4 2 4 2 4 3" xfId="33515"/>
    <cellStyle name="Note 4 4 2 4 2 5" xfId="11390"/>
    <cellStyle name="Note 4 4 2 4 2 5 2" xfId="23333"/>
    <cellStyle name="Note 4 4 2 4 2 5 2 2" xfId="47533"/>
    <cellStyle name="Note 4 4 2 4 2 5 3" xfId="35591"/>
    <cellStyle name="Note 4 4 2 4 2 6" xfId="13178"/>
    <cellStyle name="Note 4 4 2 4 2 6 2" xfId="24900"/>
    <cellStyle name="Note 4 4 2 4 2 6 2 2" xfId="49100"/>
    <cellStyle name="Note 4 4 2 4 2 6 3" xfId="37379"/>
    <cellStyle name="Note 4 4 2 4 2 7" xfId="14745"/>
    <cellStyle name="Note 4 4 2 4 2 7 2" xfId="38946"/>
    <cellStyle name="Note 4 4 2 4 2 8" xfId="26970"/>
    <cellStyle name="Note 4 4 2 4 3" xfId="2102"/>
    <cellStyle name="Note 4 4 2 4 3 2" xfId="4759"/>
    <cellStyle name="Note 4 4 2 4 3 2 2" xfId="16860"/>
    <cellStyle name="Note 4 4 2 4 3 2 2 2" xfId="41060"/>
    <cellStyle name="Note 4 4 2 4 3 2 3" xfId="28960"/>
    <cellStyle name="Note 4 4 2 4 3 3" xfId="4036"/>
    <cellStyle name="Note 4 4 2 4 3 3 2" xfId="16138"/>
    <cellStyle name="Note 4 4 2 4 3 3 2 2" xfId="40338"/>
    <cellStyle name="Note 4 4 2 4 3 3 3" xfId="28238"/>
    <cellStyle name="Note 4 4 2 4 3 4" xfId="8728"/>
    <cellStyle name="Note 4 4 2 4 3 4 2" xfId="20764"/>
    <cellStyle name="Note 4 4 2 4 3 4 2 2" xfId="44964"/>
    <cellStyle name="Note 4 4 2 4 3 4 3" xfId="32929"/>
    <cellStyle name="Note 4 4 2 4 3 5" xfId="10818"/>
    <cellStyle name="Note 4 4 2 4 3 5 2" xfId="22781"/>
    <cellStyle name="Note 4 4 2 4 3 5 2 2" xfId="46981"/>
    <cellStyle name="Note 4 4 2 4 3 5 3" xfId="35019"/>
    <cellStyle name="Note 4 4 2 4 3 6" xfId="12626"/>
    <cellStyle name="Note 4 4 2 4 3 6 2" xfId="24373"/>
    <cellStyle name="Note 4 4 2 4 3 6 2 2" xfId="48573"/>
    <cellStyle name="Note 4 4 2 4 3 6 3" xfId="36827"/>
    <cellStyle name="Note 4 4 2 4 3 7" xfId="14218"/>
    <cellStyle name="Note 4 4 2 4 3 7 2" xfId="38419"/>
    <cellStyle name="Note 4 4 2 4 3 8" xfId="26387"/>
    <cellStyle name="Note 4 4 2 4 4" xfId="3855"/>
    <cellStyle name="Note 4 4 2 4 4 2" xfId="15957"/>
    <cellStyle name="Note 4 4 2 4 4 2 2" xfId="40157"/>
    <cellStyle name="Note 4 4 2 4 4 3" xfId="28057"/>
    <cellStyle name="Note 4 4 2 4 5" xfId="5688"/>
    <cellStyle name="Note 4 4 2 4 5 2" xfId="17789"/>
    <cellStyle name="Note 4 4 2 4 5 2 2" xfId="41989"/>
    <cellStyle name="Note 4 4 2 4 5 3" xfId="29889"/>
    <cellStyle name="Note 4 4 2 4 6" xfId="7766"/>
    <cellStyle name="Note 4 4 2 4 6 2" xfId="19827"/>
    <cellStyle name="Note 4 4 2 4 6 2 2" xfId="44027"/>
    <cellStyle name="Note 4 4 2 4 6 3" xfId="31967"/>
    <cellStyle name="Note 4 4 2 4 7" xfId="9882"/>
    <cellStyle name="Note 4 4 2 4 7 2" xfId="21916"/>
    <cellStyle name="Note 4 4 2 4 7 2 2" xfId="46116"/>
    <cellStyle name="Note 4 4 2 4 7 3" xfId="34083"/>
    <cellStyle name="Note 4 4 2 4 8" xfId="11761"/>
    <cellStyle name="Note 4 4 2 4 8 2" xfId="23690"/>
    <cellStyle name="Note 4 4 2 4 8 2 2" xfId="47890"/>
    <cellStyle name="Note 4 4 2 4 8 3" xfId="35962"/>
    <cellStyle name="Note 4 4 2 4 9" xfId="13535"/>
    <cellStyle name="Note 4 4 2 4 9 2" xfId="37736"/>
    <cellStyle name="Note 4 4 2 5" xfId="1256"/>
    <cellStyle name="Note 4 4 2 5 2" xfId="3981"/>
    <cellStyle name="Note 4 4 2 5 2 2" xfId="16083"/>
    <cellStyle name="Note 4 4 2 5 2 2 2" xfId="40283"/>
    <cellStyle name="Note 4 4 2 5 2 3" xfId="28183"/>
    <cellStyle name="Note 4 4 2 5 3" xfId="3187"/>
    <cellStyle name="Note 4 4 2 5 3 2" xfId="15289"/>
    <cellStyle name="Note 4 4 2 5 3 2 2" xfId="39489"/>
    <cellStyle name="Note 4 4 2 5 3 3" xfId="27389"/>
    <cellStyle name="Note 4 4 2 5 4" xfId="7892"/>
    <cellStyle name="Note 4 4 2 5 4 2" xfId="19953"/>
    <cellStyle name="Note 4 4 2 5 4 2 2" xfId="44153"/>
    <cellStyle name="Note 4 4 2 5 4 3" xfId="32093"/>
    <cellStyle name="Note 4 4 2 5 5" xfId="10008"/>
    <cellStyle name="Note 4 4 2 5 5 2" xfId="22042"/>
    <cellStyle name="Note 4 4 2 5 5 2 2" xfId="46242"/>
    <cellStyle name="Note 4 4 2 5 5 3" xfId="34209"/>
    <cellStyle name="Note 4 4 2 5 6" xfId="11887"/>
    <cellStyle name="Note 4 4 2 5 6 2" xfId="23816"/>
    <cellStyle name="Note 4 4 2 5 6 2 2" xfId="48016"/>
    <cellStyle name="Note 4 4 2 5 6 3" xfId="36088"/>
    <cellStyle name="Note 4 4 2 5 7" xfId="13661"/>
    <cellStyle name="Note 4 4 2 5 7 2" xfId="37862"/>
    <cellStyle name="Note 4 4 2 5 8" xfId="25774"/>
    <cellStyle name="Note 4 4 2 6" xfId="3341"/>
    <cellStyle name="Note 4 4 2 6 2" xfId="15443"/>
    <cellStyle name="Note 4 4 2 6 2 2" xfId="39643"/>
    <cellStyle name="Note 4 4 2 6 3" xfId="27543"/>
    <cellStyle name="Note 4 4 2 7" xfId="4218"/>
    <cellStyle name="Note 4 4 2 7 2" xfId="16320"/>
    <cellStyle name="Note 4 4 2 7 2 2" xfId="40520"/>
    <cellStyle name="Note 4 4 2 7 3" xfId="28420"/>
    <cellStyle name="Note 4 4 2 8" xfId="7242"/>
    <cellStyle name="Note 4 4 2 8 2" xfId="19303"/>
    <cellStyle name="Note 4 4 2 8 2 2" xfId="43503"/>
    <cellStyle name="Note 4 4 2 8 3" xfId="31443"/>
    <cellStyle name="Note 4 4 2 9" xfId="8052"/>
    <cellStyle name="Note 4 4 2 9 2" xfId="20102"/>
    <cellStyle name="Note 4 4 2 9 2 2" xfId="44302"/>
    <cellStyle name="Note 4 4 2 9 3" xfId="32253"/>
    <cellStyle name="Note 4 4 3" xfId="1031"/>
    <cellStyle name="Note 4 4 3 10" xfId="25549"/>
    <cellStyle name="Note 4 4 3 2" xfId="2589"/>
    <cellStyle name="Note 4 4 3 2 2" xfId="5237"/>
    <cellStyle name="Note 4 4 3 2 2 2" xfId="17338"/>
    <cellStyle name="Note 4 4 3 2 2 2 2" xfId="41538"/>
    <cellStyle name="Note 4 4 3 2 2 3" xfId="29438"/>
    <cellStyle name="Note 4 4 3 2 3" xfId="4050"/>
    <cellStyle name="Note 4 4 3 2 3 2" xfId="16152"/>
    <cellStyle name="Note 4 4 3 2 3 2 2" xfId="40352"/>
    <cellStyle name="Note 4 4 3 2 3 3" xfId="28252"/>
    <cellStyle name="Note 4 4 3 2 4" xfId="9215"/>
    <cellStyle name="Note 4 4 3 2 4 2" xfId="21249"/>
    <cellStyle name="Note 4 4 3 2 4 2 2" xfId="45449"/>
    <cellStyle name="Note 4 4 3 2 4 3" xfId="33416"/>
    <cellStyle name="Note 4 4 3 2 5" xfId="11291"/>
    <cellStyle name="Note 4 4 3 2 5 2" xfId="23234"/>
    <cellStyle name="Note 4 4 3 2 5 2 2" xfId="47434"/>
    <cellStyle name="Note 4 4 3 2 5 3" xfId="35492"/>
    <cellStyle name="Note 4 4 3 2 6" xfId="13079"/>
    <cellStyle name="Note 4 4 3 2 6 2" xfId="24801"/>
    <cellStyle name="Note 4 4 3 2 6 2 2" xfId="49001"/>
    <cellStyle name="Note 4 4 3 2 6 3" xfId="37280"/>
    <cellStyle name="Note 4 4 3 2 7" xfId="14646"/>
    <cellStyle name="Note 4 4 3 2 7 2" xfId="38847"/>
    <cellStyle name="Note 4 4 3 2 8" xfId="26871"/>
    <cellStyle name="Note 4 4 3 3" xfId="2003"/>
    <cellStyle name="Note 4 4 3 3 2" xfId="4662"/>
    <cellStyle name="Note 4 4 3 3 2 2" xfId="16763"/>
    <cellStyle name="Note 4 4 3 3 2 2 2" xfId="40963"/>
    <cellStyle name="Note 4 4 3 3 2 3" xfId="28863"/>
    <cellStyle name="Note 4 4 3 3 3" xfId="3209"/>
    <cellStyle name="Note 4 4 3 3 3 2" xfId="15311"/>
    <cellStyle name="Note 4 4 3 3 3 2 2" xfId="39511"/>
    <cellStyle name="Note 4 4 3 3 3 3" xfId="27411"/>
    <cellStyle name="Note 4 4 3 3 4" xfId="8629"/>
    <cellStyle name="Note 4 4 3 3 4 2" xfId="20665"/>
    <cellStyle name="Note 4 4 3 3 4 2 2" xfId="44865"/>
    <cellStyle name="Note 4 4 3 3 4 3" xfId="32830"/>
    <cellStyle name="Note 4 4 3 3 5" xfId="10719"/>
    <cellStyle name="Note 4 4 3 3 5 2" xfId="22682"/>
    <cellStyle name="Note 4 4 3 3 5 2 2" xfId="46882"/>
    <cellStyle name="Note 4 4 3 3 5 3" xfId="34920"/>
    <cellStyle name="Note 4 4 3 3 6" xfId="12527"/>
    <cellStyle name="Note 4 4 3 3 6 2" xfId="24274"/>
    <cellStyle name="Note 4 4 3 3 6 2 2" xfId="48474"/>
    <cellStyle name="Note 4 4 3 3 6 3" xfId="36728"/>
    <cellStyle name="Note 4 4 3 3 7" xfId="14119"/>
    <cellStyle name="Note 4 4 3 3 7 2" xfId="38320"/>
    <cellStyle name="Note 4 4 3 3 8" xfId="26288"/>
    <cellStyle name="Note 4 4 3 4" xfId="3757"/>
    <cellStyle name="Note 4 4 3 4 2" xfId="15859"/>
    <cellStyle name="Note 4 4 3 4 2 2" xfId="40059"/>
    <cellStyle name="Note 4 4 3 4 3" xfId="27959"/>
    <cellStyle name="Note 4 4 3 5" xfId="6261"/>
    <cellStyle name="Note 4 4 3 5 2" xfId="18362"/>
    <cellStyle name="Note 4 4 3 5 2 2" xfId="42562"/>
    <cellStyle name="Note 4 4 3 5 3" xfId="30462"/>
    <cellStyle name="Note 4 4 3 6" xfId="7667"/>
    <cellStyle name="Note 4 4 3 6 2" xfId="19728"/>
    <cellStyle name="Note 4 4 3 6 2 2" xfId="43928"/>
    <cellStyle name="Note 4 4 3 6 3" xfId="31868"/>
    <cellStyle name="Note 4 4 3 7" xfId="9783"/>
    <cellStyle name="Note 4 4 3 7 2" xfId="21817"/>
    <cellStyle name="Note 4 4 3 7 2 2" xfId="46017"/>
    <cellStyle name="Note 4 4 3 7 3" xfId="33984"/>
    <cellStyle name="Note 4 4 3 8" xfId="11662"/>
    <cellStyle name="Note 4 4 3 8 2" xfId="23591"/>
    <cellStyle name="Note 4 4 3 8 2 2" xfId="47791"/>
    <cellStyle name="Note 4 4 3 8 3" xfId="35863"/>
    <cellStyle name="Note 4 4 3 9" xfId="13436"/>
    <cellStyle name="Note 4 4 3 9 2" xfId="37637"/>
    <cellStyle name="Note 4 4 4" xfId="3244"/>
    <cellStyle name="Note 4 4 4 2" xfId="15346"/>
    <cellStyle name="Note 4 4 4 2 2" xfId="39546"/>
    <cellStyle name="Note 4 4 4 3" xfId="27446"/>
    <cellStyle name="Note 4 4 5" xfId="5963"/>
    <cellStyle name="Note 4 4 5 2" xfId="18064"/>
    <cellStyle name="Note 4 4 5 2 2" xfId="42264"/>
    <cellStyle name="Note 4 4 5 3" xfId="30164"/>
    <cellStyle name="Note 4 4 6" xfId="7143"/>
    <cellStyle name="Note 4 4 6 2" xfId="19204"/>
    <cellStyle name="Note 4 4 6 2 2" xfId="43404"/>
    <cellStyle name="Note 4 4 6 3" xfId="31344"/>
    <cellStyle name="Note 4 4 7" xfId="6864"/>
    <cellStyle name="Note 4 4 7 2" xfId="18965"/>
    <cellStyle name="Note 4 4 7 2 2" xfId="43165"/>
    <cellStyle name="Note 4 4 7 3" xfId="31065"/>
    <cellStyle name="Note 4 4 8" xfId="6958"/>
    <cellStyle name="Note 4 4 8 2" xfId="19042"/>
    <cellStyle name="Note 4 4 8 2 2" xfId="43242"/>
    <cellStyle name="Note 4 4 8 3" xfId="31159"/>
    <cellStyle name="Note 4 4 9" xfId="7066"/>
    <cellStyle name="Note 4 4 9 2" xfId="31267"/>
    <cellStyle name="Note 4 5" xfId="532"/>
    <cellStyle name="Note 4 5 10" xfId="6977"/>
    <cellStyle name="Note 4 5 10 2" xfId="19060"/>
    <cellStyle name="Note 4 5 10 2 2" xfId="43260"/>
    <cellStyle name="Note 4 5 10 3" xfId="31178"/>
    <cellStyle name="Note 4 5 11" xfId="8169"/>
    <cellStyle name="Note 4 5 11 2" xfId="32370"/>
    <cellStyle name="Note 4 5 12" xfId="25050"/>
    <cellStyle name="Note 4 5 2" xfId="749"/>
    <cellStyle name="Note 4 5 2 10" xfId="25267"/>
    <cellStyle name="Note 4 5 2 2" xfId="2319"/>
    <cellStyle name="Note 4 5 2 2 2" xfId="4970"/>
    <cellStyle name="Note 4 5 2 2 2 2" xfId="17071"/>
    <cellStyle name="Note 4 5 2 2 2 2 2" xfId="41271"/>
    <cellStyle name="Note 4 5 2 2 2 3" xfId="29171"/>
    <cellStyle name="Note 4 5 2 2 3" xfId="6778"/>
    <cellStyle name="Note 4 5 2 2 3 2" xfId="18879"/>
    <cellStyle name="Note 4 5 2 2 3 2 2" xfId="43079"/>
    <cellStyle name="Note 4 5 2 2 3 3" xfId="30979"/>
    <cellStyle name="Note 4 5 2 2 4" xfId="8945"/>
    <cellStyle name="Note 4 5 2 2 4 2" xfId="20979"/>
    <cellStyle name="Note 4 5 2 2 4 2 2" xfId="45179"/>
    <cellStyle name="Note 4 5 2 2 4 3" xfId="33146"/>
    <cellStyle name="Note 4 5 2 2 5" xfId="11021"/>
    <cellStyle name="Note 4 5 2 2 5 2" xfId="22964"/>
    <cellStyle name="Note 4 5 2 2 5 2 2" xfId="47164"/>
    <cellStyle name="Note 4 5 2 2 5 3" xfId="35222"/>
    <cellStyle name="Note 4 5 2 2 6" xfId="12809"/>
    <cellStyle name="Note 4 5 2 2 6 2" xfId="24531"/>
    <cellStyle name="Note 4 5 2 2 6 2 2" xfId="48731"/>
    <cellStyle name="Note 4 5 2 2 6 3" xfId="37010"/>
    <cellStyle name="Note 4 5 2 2 7" xfId="14376"/>
    <cellStyle name="Note 4 5 2 2 7 2" xfId="38577"/>
    <cellStyle name="Note 4 5 2 2 8" xfId="26601"/>
    <cellStyle name="Note 4 5 2 3" xfId="1733"/>
    <cellStyle name="Note 4 5 2 3 2" xfId="4395"/>
    <cellStyle name="Note 4 5 2 3 2 2" xfId="16496"/>
    <cellStyle name="Note 4 5 2 3 2 2 2" xfId="40696"/>
    <cellStyle name="Note 4 5 2 3 2 3" xfId="28596"/>
    <cellStyle name="Note 4 5 2 3 3" xfId="6072"/>
    <cellStyle name="Note 4 5 2 3 3 2" xfId="18173"/>
    <cellStyle name="Note 4 5 2 3 3 2 2" xfId="42373"/>
    <cellStyle name="Note 4 5 2 3 3 3" xfId="30273"/>
    <cellStyle name="Note 4 5 2 3 4" xfId="8359"/>
    <cellStyle name="Note 4 5 2 3 4 2" xfId="20395"/>
    <cellStyle name="Note 4 5 2 3 4 2 2" xfId="44595"/>
    <cellStyle name="Note 4 5 2 3 4 3" xfId="32560"/>
    <cellStyle name="Note 4 5 2 3 5" xfId="10449"/>
    <cellStyle name="Note 4 5 2 3 5 2" xfId="22412"/>
    <cellStyle name="Note 4 5 2 3 5 2 2" xfId="46612"/>
    <cellStyle name="Note 4 5 2 3 5 3" xfId="34650"/>
    <cellStyle name="Note 4 5 2 3 6" xfId="12257"/>
    <cellStyle name="Note 4 5 2 3 6 2" xfId="24004"/>
    <cellStyle name="Note 4 5 2 3 6 2 2" xfId="48204"/>
    <cellStyle name="Note 4 5 2 3 6 3" xfId="36458"/>
    <cellStyle name="Note 4 5 2 3 7" xfId="13849"/>
    <cellStyle name="Note 4 5 2 3 7 2" xfId="38050"/>
    <cellStyle name="Note 4 5 2 3 8" xfId="26018"/>
    <cellStyle name="Note 4 5 2 4" xfId="3481"/>
    <cellStyle name="Note 4 5 2 4 2" xfId="15583"/>
    <cellStyle name="Note 4 5 2 4 2 2" xfId="39783"/>
    <cellStyle name="Note 4 5 2 4 3" xfId="27683"/>
    <cellStyle name="Note 4 5 2 5" xfId="6458"/>
    <cellStyle name="Note 4 5 2 5 2" xfId="18559"/>
    <cellStyle name="Note 4 5 2 5 2 2" xfId="42759"/>
    <cellStyle name="Note 4 5 2 5 3" xfId="30659"/>
    <cellStyle name="Note 4 5 2 6" xfId="7385"/>
    <cellStyle name="Note 4 5 2 6 2" xfId="19446"/>
    <cellStyle name="Note 4 5 2 6 2 2" xfId="43646"/>
    <cellStyle name="Note 4 5 2 6 3" xfId="31586"/>
    <cellStyle name="Note 4 5 2 7" xfId="9501"/>
    <cellStyle name="Note 4 5 2 7 2" xfId="21535"/>
    <cellStyle name="Note 4 5 2 7 2 2" xfId="45735"/>
    <cellStyle name="Note 4 5 2 7 3" xfId="33702"/>
    <cellStyle name="Note 4 5 2 8" xfId="10168"/>
    <cellStyle name="Note 4 5 2 8 2" xfId="22178"/>
    <cellStyle name="Note 4 5 2 8 2 2" xfId="46378"/>
    <cellStyle name="Note 4 5 2 8 3" xfId="34369"/>
    <cellStyle name="Note 4 5 2 9" xfId="12023"/>
    <cellStyle name="Note 4 5 2 9 2" xfId="36224"/>
    <cellStyle name="Note 4 5 3" xfId="833"/>
    <cellStyle name="Note 4 5 3 10" xfId="25351"/>
    <cellStyle name="Note 4 5 3 2" xfId="2403"/>
    <cellStyle name="Note 4 5 3 2 2" xfId="5053"/>
    <cellStyle name="Note 4 5 3 2 2 2" xfId="17154"/>
    <cellStyle name="Note 4 5 3 2 2 2 2" xfId="41354"/>
    <cellStyle name="Note 4 5 3 2 2 3" xfId="29254"/>
    <cellStyle name="Note 4 5 3 2 3" xfId="6253"/>
    <cellStyle name="Note 4 5 3 2 3 2" xfId="18354"/>
    <cellStyle name="Note 4 5 3 2 3 2 2" xfId="42554"/>
    <cellStyle name="Note 4 5 3 2 3 3" xfId="30454"/>
    <cellStyle name="Note 4 5 3 2 4" xfId="9029"/>
    <cellStyle name="Note 4 5 3 2 4 2" xfId="21063"/>
    <cellStyle name="Note 4 5 3 2 4 2 2" xfId="45263"/>
    <cellStyle name="Note 4 5 3 2 4 3" xfId="33230"/>
    <cellStyle name="Note 4 5 3 2 5" xfId="11105"/>
    <cellStyle name="Note 4 5 3 2 5 2" xfId="23048"/>
    <cellStyle name="Note 4 5 3 2 5 2 2" xfId="47248"/>
    <cellStyle name="Note 4 5 3 2 5 3" xfId="35306"/>
    <cellStyle name="Note 4 5 3 2 6" xfId="12893"/>
    <cellStyle name="Note 4 5 3 2 6 2" xfId="24615"/>
    <cellStyle name="Note 4 5 3 2 6 2 2" xfId="48815"/>
    <cellStyle name="Note 4 5 3 2 6 3" xfId="37094"/>
    <cellStyle name="Note 4 5 3 2 7" xfId="14460"/>
    <cellStyle name="Note 4 5 3 2 7 2" xfId="38661"/>
    <cellStyle name="Note 4 5 3 2 8" xfId="26685"/>
    <cellStyle name="Note 4 5 3 3" xfId="1817"/>
    <cellStyle name="Note 4 5 3 3 2" xfId="4478"/>
    <cellStyle name="Note 4 5 3 3 2 2" xfId="16579"/>
    <cellStyle name="Note 4 5 3 3 2 2 2" xfId="40779"/>
    <cellStyle name="Note 4 5 3 3 2 3" xfId="28679"/>
    <cellStyle name="Note 4 5 3 3 3" xfId="6772"/>
    <cellStyle name="Note 4 5 3 3 3 2" xfId="18873"/>
    <cellStyle name="Note 4 5 3 3 3 2 2" xfId="43073"/>
    <cellStyle name="Note 4 5 3 3 3 3" xfId="30973"/>
    <cellStyle name="Note 4 5 3 3 4" xfId="8443"/>
    <cellStyle name="Note 4 5 3 3 4 2" xfId="20479"/>
    <cellStyle name="Note 4 5 3 3 4 2 2" xfId="44679"/>
    <cellStyle name="Note 4 5 3 3 4 3" xfId="32644"/>
    <cellStyle name="Note 4 5 3 3 5" xfId="10533"/>
    <cellStyle name="Note 4 5 3 3 5 2" xfId="22496"/>
    <cellStyle name="Note 4 5 3 3 5 2 2" xfId="46696"/>
    <cellStyle name="Note 4 5 3 3 5 3" xfId="34734"/>
    <cellStyle name="Note 4 5 3 3 6" xfId="12341"/>
    <cellStyle name="Note 4 5 3 3 6 2" xfId="24088"/>
    <cellStyle name="Note 4 5 3 3 6 2 2" xfId="48288"/>
    <cellStyle name="Note 4 5 3 3 6 3" xfId="36542"/>
    <cellStyle name="Note 4 5 3 3 7" xfId="13933"/>
    <cellStyle name="Note 4 5 3 3 7 2" xfId="38134"/>
    <cellStyle name="Note 4 5 3 3 8" xfId="26102"/>
    <cellStyle name="Note 4 5 3 4" xfId="3564"/>
    <cellStyle name="Note 4 5 3 4 2" xfId="15666"/>
    <cellStyle name="Note 4 5 3 4 2 2" xfId="39866"/>
    <cellStyle name="Note 4 5 3 4 3" xfId="27766"/>
    <cellStyle name="Note 4 5 3 5" xfId="3162"/>
    <cellStyle name="Note 4 5 3 5 2" xfId="15264"/>
    <cellStyle name="Note 4 5 3 5 2 2" xfId="39464"/>
    <cellStyle name="Note 4 5 3 5 3" xfId="27364"/>
    <cellStyle name="Note 4 5 3 6" xfId="7469"/>
    <cellStyle name="Note 4 5 3 6 2" xfId="19530"/>
    <cellStyle name="Note 4 5 3 6 2 2" xfId="43730"/>
    <cellStyle name="Note 4 5 3 6 3" xfId="31670"/>
    <cellStyle name="Note 4 5 3 7" xfId="9585"/>
    <cellStyle name="Note 4 5 3 7 2" xfId="21619"/>
    <cellStyle name="Note 4 5 3 7 2 2" xfId="45819"/>
    <cellStyle name="Note 4 5 3 7 3" xfId="33786"/>
    <cellStyle name="Note 4 5 3 8" xfId="11464"/>
    <cellStyle name="Note 4 5 3 8 2" xfId="23393"/>
    <cellStyle name="Note 4 5 3 8 2 2" xfId="47593"/>
    <cellStyle name="Note 4 5 3 8 3" xfId="35665"/>
    <cellStyle name="Note 4 5 3 9" xfId="13238"/>
    <cellStyle name="Note 4 5 3 9 2" xfId="37439"/>
    <cellStyle name="Note 4 5 4" xfId="1056"/>
    <cellStyle name="Note 4 5 4 10" xfId="25574"/>
    <cellStyle name="Note 4 5 4 2" xfId="2614"/>
    <cellStyle name="Note 4 5 4 2 2" xfId="5260"/>
    <cellStyle name="Note 4 5 4 2 2 2" xfId="17361"/>
    <cellStyle name="Note 4 5 4 2 2 2 2" xfId="41561"/>
    <cellStyle name="Note 4 5 4 2 2 3" xfId="29461"/>
    <cellStyle name="Note 4 5 4 2 3" xfId="5834"/>
    <cellStyle name="Note 4 5 4 2 3 2" xfId="17935"/>
    <cellStyle name="Note 4 5 4 2 3 2 2" xfId="42135"/>
    <cellStyle name="Note 4 5 4 2 3 3" xfId="30035"/>
    <cellStyle name="Note 4 5 4 2 4" xfId="9240"/>
    <cellStyle name="Note 4 5 4 2 4 2" xfId="21274"/>
    <cellStyle name="Note 4 5 4 2 4 2 2" xfId="45474"/>
    <cellStyle name="Note 4 5 4 2 4 3" xfId="33441"/>
    <cellStyle name="Note 4 5 4 2 5" xfId="11316"/>
    <cellStyle name="Note 4 5 4 2 5 2" xfId="23259"/>
    <cellStyle name="Note 4 5 4 2 5 2 2" xfId="47459"/>
    <cellStyle name="Note 4 5 4 2 5 3" xfId="35517"/>
    <cellStyle name="Note 4 5 4 2 6" xfId="13104"/>
    <cellStyle name="Note 4 5 4 2 6 2" xfId="24826"/>
    <cellStyle name="Note 4 5 4 2 6 2 2" xfId="49026"/>
    <cellStyle name="Note 4 5 4 2 6 3" xfId="37305"/>
    <cellStyle name="Note 4 5 4 2 7" xfId="14671"/>
    <cellStyle name="Note 4 5 4 2 7 2" xfId="38872"/>
    <cellStyle name="Note 4 5 4 2 8" xfId="26896"/>
    <cellStyle name="Note 4 5 4 3" xfId="2028"/>
    <cellStyle name="Note 4 5 4 3 2" xfId="4686"/>
    <cellStyle name="Note 4 5 4 3 2 2" xfId="16787"/>
    <cellStyle name="Note 4 5 4 3 2 2 2" xfId="40987"/>
    <cellStyle name="Note 4 5 4 3 2 3" xfId="28887"/>
    <cellStyle name="Note 4 5 4 3 3" xfId="4536"/>
    <cellStyle name="Note 4 5 4 3 3 2" xfId="16637"/>
    <cellStyle name="Note 4 5 4 3 3 2 2" xfId="40837"/>
    <cellStyle name="Note 4 5 4 3 3 3" xfId="28737"/>
    <cellStyle name="Note 4 5 4 3 4" xfId="8654"/>
    <cellStyle name="Note 4 5 4 3 4 2" xfId="20690"/>
    <cellStyle name="Note 4 5 4 3 4 2 2" xfId="44890"/>
    <cellStyle name="Note 4 5 4 3 4 3" xfId="32855"/>
    <cellStyle name="Note 4 5 4 3 5" xfId="10744"/>
    <cellStyle name="Note 4 5 4 3 5 2" xfId="22707"/>
    <cellStyle name="Note 4 5 4 3 5 2 2" xfId="46907"/>
    <cellStyle name="Note 4 5 4 3 5 3" xfId="34945"/>
    <cellStyle name="Note 4 5 4 3 6" xfId="12552"/>
    <cellStyle name="Note 4 5 4 3 6 2" xfId="24299"/>
    <cellStyle name="Note 4 5 4 3 6 2 2" xfId="48499"/>
    <cellStyle name="Note 4 5 4 3 6 3" xfId="36753"/>
    <cellStyle name="Note 4 5 4 3 7" xfId="14144"/>
    <cellStyle name="Note 4 5 4 3 7 2" xfId="38345"/>
    <cellStyle name="Note 4 5 4 3 8" xfId="26313"/>
    <cellStyle name="Note 4 5 4 4" xfId="3781"/>
    <cellStyle name="Note 4 5 4 4 2" xfId="15883"/>
    <cellStyle name="Note 4 5 4 4 2 2" xfId="40083"/>
    <cellStyle name="Note 4 5 4 4 3" xfId="27983"/>
    <cellStyle name="Note 4 5 4 5" xfId="6230"/>
    <cellStyle name="Note 4 5 4 5 2" xfId="18331"/>
    <cellStyle name="Note 4 5 4 5 2 2" xfId="42531"/>
    <cellStyle name="Note 4 5 4 5 3" xfId="30431"/>
    <cellStyle name="Note 4 5 4 6" xfId="7692"/>
    <cellStyle name="Note 4 5 4 6 2" xfId="19753"/>
    <cellStyle name="Note 4 5 4 6 2 2" xfId="43953"/>
    <cellStyle name="Note 4 5 4 6 3" xfId="31893"/>
    <cellStyle name="Note 4 5 4 7" xfId="9808"/>
    <cellStyle name="Note 4 5 4 7 2" xfId="21842"/>
    <cellStyle name="Note 4 5 4 7 2 2" xfId="46042"/>
    <cellStyle name="Note 4 5 4 7 3" xfId="34009"/>
    <cellStyle name="Note 4 5 4 8" xfId="11687"/>
    <cellStyle name="Note 4 5 4 8 2" xfId="23616"/>
    <cellStyle name="Note 4 5 4 8 2 2" xfId="47816"/>
    <cellStyle name="Note 4 5 4 8 3" xfId="35888"/>
    <cellStyle name="Note 4 5 4 9" xfId="13461"/>
    <cellStyle name="Note 4 5 4 9 2" xfId="37662"/>
    <cellStyle name="Note 4 5 5" xfId="1191"/>
    <cellStyle name="Note 4 5 5 2" xfId="3916"/>
    <cellStyle name="Note 4 5 5 2 2" xfId="16018"/>
    <cellStyle name="Note 4 5 5 2 2 2" xfId="40218"/>
    <cellStyle name="Note 4 5 5 2 3" xfId="28118"/>
    <cellStyle name="Note 4 5 5 3" xfId="3041"/>
    <cellStyle name="Note 4 5 5 3 2" xfId="15143"/>
    <cellStyle name="Note 4 5 5 3 2 2" xfId="39343"/>
    <cellStyle name="Note 4 5 5 3 3" xfId="27243"/>
    <cellStyle name="Note 4 5 5 4" xfId="7827"/>
    <cellStyle name="Note 4 5 5 4 2" xfId="19888"/>
    <cellStyle name="Note 4 5 5 4 2 2" xfId="44088"/>
    <cellStyle name="Note 4 5 5 4 3" xfId="32028"/>
    <cellStyle name="Note 4 5 5 5" xfId="9943"/>
    <cellStyle name="Note 4 5 5 5 2" xfId="21977"/>
    <cellStyle name="Note 4 5 5 5 2 2" xfId="46177"/>
    <cellStyle name="Note 4 5 5 5 3" xfId="34144"/>
    <cellStyle name="Note 4 5 5 6" xfId="11822"/>
    <cellStyle name="Note 4 5 5 6 2" xfId="23751"/>
    <cellStyle name="Note 4 5 5 6 2 2" xfId="47951"/>
    <cellStyle name="Note 4 5 5 6 3" xfId="36023"/>
    <cellStyle name="Note 4 5 5 7" xfId="13596"/>
    <cellStyle name="Note 4 5 5 7 2" xfId="37797"/>
    <cellStyle name="Note 4 5 5 8" xfId="25709"/>
    <cellStyle name="Note 4 5 6" xfId="3268"/>
    <cellStyle name="Note 4 5 6 2" xfId="15370"/>
    <cellStyle name="Note 4 5 6 2 2" xfId="39570"/>
    <cellStyle name="Note 4 5 6 3" xfId="27470"/>
    <cellStyle name="Note 4 5 7" xfId="6045"/>
    <cellStyle name="Note 4 5 7 2" xfId="18146"/>
    <cellStyle name="Note 4 5 7 2 2" xfId="42346"/>
    <cellStyle name="Note 4 5 7 3" xfId="30246"/>
    <cellStyle name="Note 4 5 8" xfId="7168"/>
    <cellStyle name="Note 4 5 8 2" xfId="19229"/>
    <cellStyle name="Note 4 5 8 2 2" xfId="43429"/>
    <cellStyle name="Note 4 5 8 3" xfId="31369"/>
    <cellStyle name="Note 4 5 9" xfId="8069"/>
    <cellStyle name="Note 4 5 9 2" xfId="20119"/>
    <cellStyle name="Note 4 5 9 2 2" xfId="44319"/>
    <cellStyle name="Note 4 5 9 3" xfId="32270"/>
    <cellStyle name="Note 4 6" xfId="670"/>
    <cellStyle name="Note 4 6 10" xfId="25188"/>
    <cellStyle name="Note 4 6 2" xfId="2240"/>
    <cellStyle name="Note 4 6 2 2" xfId="4892"/>
    <cellStyle name="Note 4 6 2 2 2" xfId="16993"/>
    <cellStyle name="Note 4 6 2 2 2 2" xfId="41193"/>
    <cellStyle name="Note 4 6 2 2 3" xfId="29093"/>
    <cellStyle name="Note 4 6 2 3" xfId="6280"/>
    <cellStyle name="Note 4 6 2 3 2" xfId="18381"/>
    <cellStyle name="Note 4 6 2 3 2 2" xfId="42581"/>
    <cellStyle name="Note 4 6 2 3 3" xfId="30481"/>
    <cellStyle name="Note 4 6 2 4" xfId="8866"/>
    <cellStyle name="Note 4 6 2 4 2" xfId="20900"/>
    <cellStyle name="Note 4 6 2 4 2 2" xfId="45100"/>
    <cellStyle name="Note 4 6 2 4 3" xfId="33067"/>
    <cellStyle name="Note 4 6 2 5" xfId="10942"/>
    <cellStyle name="Note 4 6 2 5 2" xfId="22885"/>
    <cellStyle name="Note 4 6 2 5 2 2" xfId="47085"/>
    <cellStyle name="Note 4 6 2 5 3" xfId="35143"/>
    <cellStyle name="Note 4 6 2 6" xfId="12730"/>
    <cellStyle name="Note 4 6 2 6 2" xfId="24452"/>
    <cellStyle name="Note 4 6 2 6 2 2" xfId="48652"/>
    <cellStyle name="Note 4 6 2 6 3" xfId="36931"/>
    <cellStyle name="Note 4 6 2 7" xfId="14297"/>
    <cellStyle name="Note 4 6 2 7 2" xfId="38498"/>
    <cellStyle name="Note 4 6 2 8" xfId="26522"/>
    <cellStyle name="Note 4 6 3" xfId="1654"/>
    <cellStyle name="Note 4 6 3 2" xfId="4316"/>
    <cellStyle name="Note 4 6 3 2 2" xfId="16417"/>
    <cellStyle name="Note 4 6 3 2 2 2" xfId="40617"/>
    <cellStyle name="Note 4 6 3 2 3" xfId="28517"/>
    <cellStyle name="Note 4 6 3 3" xfId="6645"/>
    <cellStyle name="Note 4 6 3 3 2" xfId="18746"/>
    <cellStyle name="Note 4 6 3 3 2 2" xfId="42946"/>
    <cellStyle name="Note 4 6 3 3 3" xfId="30846"/>
    <cellStyle name="Note 4 6 3 4" xfId="8280"/>
    <cellStyle name="Note 4 6 3 4 2" xfId="20316"/>
    <cellStyle name="Note 4 6 3 4 2 2" xfId="44516"/>
    <cellStyle name="Note 4 6 3 4 3" xfId="32481"/>
    <cellStyle name="Note 4 6 3 5" xfId="10370"/>
    <cellStyle name="Note 4 6 3 5 2" xfId="22333"/>
    <cellStyle name="Note 4 6 3 5 2 2" xfId="46533"/>
    <cellStyle name="Note 4 6 3 5 3" xfId="34571"/>
    <cellStyle name="Note 4 6 3 6" xfId="12178"/>
    <cellStyle name="Note 4 6 3 6 2" xfId="23925"/>
    <cellStyle name="Note 4 6 3 6 2 2" xfId="48125"/>
    <cellStyle name="Note 4 6 3 6 3" xfId="36379"/>
    <cellStyle name="Note 4 6 3 7" xfId="13770"/>
    <cellStyle name="Note 4 6 3 7 2" xfId="37971"/>
    <cellStyle name="Note 4 6 3 8" xfId="25939"/>
    <cellStyle name="Note 4 6 4" xfId="3403"/>
    <cellStyle name="Note 4 6 4 2" xfId="15505"/>
    <cellStyle name="Note 4 6 4 2 2" xfId="39705"/>
    <cellStyle name="Note 4 6 4 3" xfId="27605"/>
    <cellStyle name="Note 4 6 5" xfId="6573"/>
    <cellStyle name="Note 4 6 5 2" xfId="18674"/>
    <cellStyle name="Note 4 6 5 2 2" xfId="42874"/>
    <cellStyle name="Note 4 6 5 3" xfId="30774"/>
    <cellStyle name="Note 4 6 6" xfId="7306"/>
    <cellStyle name="Note 4 6 6 2" xfId="19367"/>
    <cellStyle name="Note 4 6 6 2 2" xfId="43567"/>
    <cellStyle name="Note 4 6 6 3" xfId="31507"/>
    <cellStyle name="Note 4 6 7" xfId="9422"/>
    <cellStyle name="Note 4 6 7 2" xfId="21456"/>
    <cellStyle name="Note 4 6 7 2 2" xfId="45656"/>
    <cellStyle name="Note 4 6 7 3" xfId="33623"/>
    <cellStyle name="Note 4 6 8" xfId="10188"/>
    <cellStyle name="Note 4 6 8 2" xfId="22198"/>
    <cellStyle name="Note 4 6 8 2 2" xfId="46398"/>
    <cellStyle name="Note 4 6 8 3" xfId="34389"/>
    <cellStyle name="Note 4 6 9" xfId="12043"/>
    <cellStyle name="Note 4 6 9 2" xfId="36244"/>
    <cellStyle name="Note 4 7" xfId="953"/>
    <cellStyle name="Note 4 7 10" xfId="25471"/>
    <cellStyle name="Note 4 7 2" xfId="2515"/>
    <cellStyle name="Note 4 7 2 2" xfId="5164"/>
    <cellStyle name="Note 4 7 2 2 2" xfId="17265"/>
    <cellStyle name="Note 4 7 2 2 2 2" xfId="41465"/>
    <cellStyle name="Note 4 7 2 2 3" xfId="29365"/>
    <cellStyle name="Note 4 7 2 3" xfId="5565"/>
    <cellStyle name="Note 4 7 2 3 2" xfId="17666"/>
    <cellStyle name="Note 4 7 2 3 2 2" xfId="41866"/>
    <cellStyle name="Note 4 7 2 3 3" xfId="29766"/>
    <cellStyle name="Note 4 7 2 4" xfId="9141"/>
    <cellStyle name="Note 4 7 2 4 2" xfId="21175"/>
    <cellStyle name="Note 4 7 2 4 2 2" xfId="45375"/>
    <cellStyle name="Note 4 7 2 4 3" xfId="33342"/>
    <cellStyle name="Note 4 7 2 5" xfId="11217"/>
    <cellStyle name="Note 4 7 2 5 2" xfId="23160"/>
    <cellStyle name="Note 4 7 2 5 2 2" xfId="47360"/>
    <cellStyle name="Note 4 7 2 5 3" xfId="35418"/>
    <cellStyle name="Note 4 7 2 6" xfId="13005"/>
    <cellStyle name="Note 4 7 2 6 2" xfId="24727"/>
    <cellStyle name="Note 4 7 2 6 2 2" xfId="48927"/>
    <cellStyle name="Note 4 7 2 6 3" xfId="37206"/>
    <cellStyle name="Note 4 7 2 7" xfId="14572"/>
    <cellStyle name="Note 4 7 2 7 2" xfId="38773"/>
    <cellStyle name="Note 4 7 2 8" xfId="26797"/>
    <cellStyle name="Note 4 7 3" xfId="1929"/>
    <cellStyle name="Note 4 7 3 2" xfId="4588"/>
    <cellStyle name="Note 4 7 3 2 2" xfId="16689"/>
    <cellStyle name="Note 4 7 3 2 2 2" xfId="40889"/>
    <cellStyle name="Note 4 7 3 2 3" xfId="28789"/>
    <cellStyle name="Note 4 7 3 3" xfId="3604"/>
    <cellStyle name="Note 4 7 3 3 2" xfId="15706"/>
    <cellStyle name="Note 4 7 3 3 2 2" xfId="39906"/>
    <cellStyle name="Note 4 7 3 3 3" xfId="27806"/>
    <cellStyle name="Note 4 7 3 4" xfId="8555"/>
    <cellStyle name="Note 4 7 3 4 2" xfId="20591"/>
    <cellStyle name="Note 4 7 3 4 2 2" xfId="44791"/>
    <cellStyle name="Note 4 7 3 4 3" xfId="32756"/>
    <cellStyle name="Note 4 7 3 5" xfId="10645"/>
    <cellStyle name="Note 4 7 3 5 2" xfId="22608"/>
    <cellStyle name="Note 4 7 3 5 2 2" xfId="46808"/>
    <cellStyle name="Note 4 7 3 5 3" xfId="34846"/>
    <cellStyle name="Note 4 7 3 6" xfId="12453"/>
    <cellStyle name="Note 4 7 3 6 2" xfId="24200"/>
    <cellStyle name="Note 4 7 3 6 2 2" xfId="48400"/>
    <cellStyle name="Note 4 7 3 6 3" xfId="36654"/>
    <cellStyle name="Note 4 7 3 7" xfId="14045"/>
    <cellStyle name="Note 4 7 3 7 2" xfId="38246"/>
    <cellStyle name="Note 4 7 3 8" xfId="26214"/>
    <cellStyle name="Note 4 7 4" xfId="3680"/>
    <cellStyle name="Note 4 7 4 2" xfId="15782"/>
    <cellStyle name="Note 4 7 4 2 2" xfId="39982"/>
    <cellStyle name="Note 4 7 4 3" xfId="27882"/>
    <cellStyle name="Note 4 7 5" xfId="3112"/>
    <cellStyle name="Note 4 7 5 2" xfId="15214"/>
    <cellStyle name="Note 4 7 5 2 2" xfId="39414"/>
    <cellStyle name="Note 4 7 5 3" xfId="27314"/>
    <cellStyle name="Note 4 7 6" xfId="7589"/>
    <cellStyle name="Note 4 7 6 2" xfId="19650"/>
    <cellStyle name="Note 4 7 6 2 2" xfId="43850"/>
    <cellStyle name="Note 4 7 6 3" xfId="31790"/>
    <cellStyle name="Note 4 7 7" xfId="9705"/>
    <cellStyle name="Note 4 7 7 2" xfId="21739"/>
    <cellStyle name="Note 4 7 7 2 2" xfId="45939"/>
    <cellStyle name="Note 4 7 7 3" xfId="33906"/>
    <cellStyle name="Note 4 7 8" xfId="11584"/>
    <cellStyle name="Note 4 7 8 2" xfId="23513"/>
    <cellStyle name="Note 4 7 8 2 2" xfId="47713"/>
    <cellStyle name="Note 4 7 8 3" xfId="35785"/>
    <cellStyle name="Note 4 7 9" xfId="13358"/>
    <cellStyle name="Note 4 7 9 2" xfId="37559"/>
    <cellStyle name="Note 4 8" xfId="1398"/>
    <cellStyle name="Note 4 8 2" xfId="4093"/>
    <cellStyle name="Note 4 8 2 2" xfId="16195"/>
    <cellStyle name="Note 4 8 2 2 2" xfId="40395"/>
    <cellStyle name="Note 4 8 2 3" xfId="28295"/>
    <cellStyle name="Note 4 8 3" xfId="5624"/>
    <cellStyle name="Note 4 8 3 2" xfId="17725"/>
    <cellStyle name="Note 4 8 3 2 2" xfId="41925"/>
    <cellStyle name="Note 4 8 3 3" xfId="29825"/>
    <cellStyle name="Note 4 8 4" xfId="8029"/>
    <cellStyle name="Note 4 8 4 2" xfId="20080"/>
    <cellStyle name="Note 4 8 4 2 2" xfId="44280"/>
    <cellStyle name="Note 4 8 4 3" xfId="32230"/>
    <cellStyle name="Note 4 8 5" xfId="10138"/>
    <cellStyle name="Note 4 8 5 2" xfId="22153"/>
    <cellStyle name="Note 4 8 5 2 2" xfId="46353"/>
    <cellStyle name="Note 4 8 5 3" xfId="34339"/>
    <cellStyle name="Note 4 8 6" xfId="11998"/>
    <cellStyle name="Note 4 8 6 2" xfId="23852"/>
    <cellStyle name="Note 4 8 6 2 2" xfId="48052"/>
    <cellStyle name="Note 4 8 6 3" xfId="36199"/>
    <cellStyle name="Note 4 8 7" xfId="13697"/>
    <cellStyle name="Note 4 8 7 2" xfId="37898"/>
    <cellStyle name="Note 4 8 8" xfId="25817"/>
    <cellStyle name="Note 4 9" xfId="1535"/>
    <cellStyle name="Note 4 9 2" xfId="4202"/>
    <cellStyle name="Note 4 9 2 2" xfId="16304"/>
    <cellStyle name="Note 4 9 2 2 2" xfId="40504"/>
    <cellStyle name="Note 4 9 2 3" xfId="28404"/>
    <cellStyle name="Note 4 9 3" xfId="6516"/>
    <cellStyle name="Note 4 9 3 2" xfId="18617"/>
    <cellStyle name="Note 4 9 3 2 2" xfId="42817"/>
    <cellStyle name="Note 4 9 3 3" xfId="30717"/>
    <cellStyle name="Note 4 9 4" xfId="8161"/>
    <cellStyle name="Note 4 9 4 2" xfId="20200"/>
    <cellStyle name="Note 4 9 4 2 2" xfId="44400"/>
    <cellStyle name="Note 4 9 4 3" xfId="32362"/>
    <cellStyle name="Note 4 9 5" xfId="10258"/>
    <cellStyle name="Note 4 9 5 2" xfId="22247"/>
    <cellStyle name="Note 4 9 5 2 2" xfId="46447"/>
    <cellStyle name="Note 4 9 5 3" xfId="34459"/>
    <cellStyle name="Note 4 9 6" xfId="12092"/>
    <cellStyle name="Note 4 9 6 2" xfId="23868"/>
    <cellStyle name="Note 4 9 6 2 2" xfId="48068"/>
    <cellStyle name="Note 4 9 6 3" xfId="36293"/>
    <cellStyle name="Note 4 9 7" xfId="13713"/>
    <cellStyle name="Note 4 9 7 2" xfId="37914"/>
    <cellStyle name="Note 4 9 8" xfId="25846"/>
    <cellStyle name="Note 5" xfId="159"/>
    <cellStyle name="Note 5 10" xfId="2831"/>
    <cellStyle name="Note 5 10 2" xfId="14984"/>
    <cellStyle name="Note 5 10 2 2" xfId="39184"/>
    <cellStyle name="Note 5 10 3" xfId="27084"/>
    <cellStyle name="Note 5 11" xfId="2914"/>
    <cellStyle name="Note 5 11 2" xfId="15019"/>
    <cellStyle name="Note 5 11 2 2" xfId="39219"/>
    <cellStyle name="Note 5 11 3" xfId="27119"/>
    <cellStyle name="Note 5 12" xfId="3088"/>
    <cellStyle name="Note 5 12 2" xfId="15190"/>
    <cellStyle name="Note 5 12 2 2" xfId="39390"/>
    <cellStyle name="Note 5 12 3" xfId="27290"/>
    <cellStyle name="Note 5 13" xfId="5767"/>
    <cellStyle name="Note 5 13 2" xfId="17868"/>
    <cellStyle name="Note 5 13 2 2" xfId="42068"/>
    <cellStyle name="Note 5 13 3" xfId="29968"/>
    <cellStyle name="Note 5 14" xfId="6966"/>
    <cellStyle name="Note 5 14 2" xfId="19050"/>
    <cellStyle name="Note 5 14 2 2" xfId="43250"/>
    <cellStyle name="Note 5 14 3" xfId="31167"/>
    <cellStyle name="Note 5 15" xfId="6938"/>
    <cellStyle name="Note 5 15 2" xfId="19027"/>
    <cellStyle name="Note 5 15 2 2" xfId="43227"/>
    <cellStyle name="Note 5 15 3" xfId="31139"/>
    <cellStyle name="Note 5 16" xfId="11439"/>
    <cellStyle name="Note 5 16 2" xfId="23373"/>
    <cellStyle name="Note 5 16 2 2" xfId="47573"/>
    <cellStyle name="Note 5 16 3" xfId="35640"/>
    <cellStyle name="Note 5 17" xfId="13218"/>
    <cellStyle name="Note 5 17 2" xfId="37419"/>
    <cellStyle name="Note 5 18" xfId="324"/>
    <cellStyle name="Note 5 19" xfId="24952"/>
    <cellStyle name="Note 5 2" xfId="466"/>
    <cellStyle name="Note 5 2 10" xfId="7006"/>
    <cellStyle name="Note 5 2 10 2" xfId="19088"/>
    <cellStyle name="Note 5 2 10 2 2" xfId="43288"/>
    <cellStyle name="Note 5 2 10 3" xfId="31207"/>
    <cellStyle name="Note 5 2 11" xfId="10096"/>
    <cellStyle name="Note 5 2 11 2" xfId="22129"/>
    <cellStyle name="Note 5 2 11 2 2" xfId="46329"/>
    <cellStyle name="Note 5 2 11 3" xfId="34297"/>
    <cellStyle name="Note 5 2 12" xfId="11974"/>
    <cellStyle name="Note 5 2 12 2" xfId="36175"/>
    <cellStyle name="Note 5 2 13" xfId="24987"/>
    <cellStyle name="Note 5 2 2" xfId="568"/>
    <cellStyle name="Note 5 2 2 10" xfId="11427"/>
    <cellStyle name="Note 5 2 2 10 2" xfId="23365"/>
    <cellStyle name="Note 5 2 2 10 2 2" xfId="47565"/>
    <cellStyle name="Note 5 2 2 10 3" xfId="35628"/>
    <cellStyle name="Note 5 2 2 11" xfId="13210"/>
    <cellStyle name="Note 5 2 2 11 2" xfId="37411"/>
    <cellStyle name="Note 5 2 2 12" xfId="25086"/>
    <cellStyle name="Note 5 2 2 2" xfId="773"/>
    <cellStyle name="Note 5 2 2 2 10" xfId="25291"/>
    <cellStyle name="Note 5 2 2 2 2" xfId="2343"/>
    <cellStyle name="Note 5 2 2 2 2 2" xfId="4993"/>
    <cellStyle name="Note 5 2 2 2 2 2 2" xfId="17094"/>
    <cellStyle name="Note 5 2 2 2 2 2 2 2" xfId="41294"/>
    <cellStyle name="Note 5 2 2 2 2 2 3" xfId="29194"/>
    <cellStyle name="Note 5 2 2 2 2 3" xfId="3028"/>
    <cellStyle name="Note 5 2 2 2 2 3 2" xfId="15131"/>
    <cellStyle name="Note 5 2 2 2 2 3 2 2" xfId="39331"/>
    <cellStyle name="Note 5 2 2 2 2 3 3" xfId="27231"/>
    <cellStyle name="Note 5 2 2 2 2 4" xfId="8969"/>
    <cellStyle name="Note 5 2 2 2 2 4 2" xfId="21003"/>
    <cellStyle name="Note 5 2 2 2 2 4 2 2" xfId="45203"/>
    <cellStyle name="Note 5 2 2 2 2 4 3" xfId="33170"/>
    <cellStyle name="Note 5 2 2 2 2 5" xfId="11045"/>
    <cellStyle name="Note 5 2 2 2 2 5 2" xfId="22988"/>
    <cellStyle name="Note 5 2 2 2 2 5 2 2" xfId="47188"/>
    <cellStyle name="Note 5 2 2 2 2 5 3" xfId="35246"/>
    <cellStyle name="Note 5 2 2 2 2 6" xfId="12833"/>
    <cellStyle name="Note 5 2 2 2 2 6 2" xfId="24555"/>
    <cellStyle name="Note 5 2 2 2 2 6 2 2" xfId="48755"/>
    <cellStyle name="Note 5 2 2 2 2 6 3" xfId="37034"/>
    <cellStyle name="Note 5 2 2 2 2 7" xfId="14400"/>
    <cellStyle name="Note 5 2 2 2 2 7 2" xfId="38601"/>
    <cellStyle name="Note 5 2 2 2 2 8" xfId="26625"/>
    <cellStyle name="Note 5 2 2 2 3" xfId="1757"/>
    <cellStyle name="Note 5 2 2 2 3 2" xfId="4418"/>
    <cellStyle name="Note 5 2 2 2 3 2 2" xfId="16519"/>
    <cellStyle name="Note 5 2 2 2 3 2 2 2" xfId="40719"/>
    <cellStyle name="Note 5 2 2 2 3 2 3" xfId="28619"/>
    <cellStyle name="Note 5 2 2 2 3 3" xfId="4125"/>
    <cellStyle name="Note 5 2 2 2 3 3 2" xfId="16227"/>
    <cellStyle name="Note 5 2 2 2 3 3 2 2" xfId="40427"/>
    <cellStyle name="Note 5 2 2 2 3 3 3" xfId="28327"/>
    <cellStyle name="Note 5 2 2 2 3 4" xfId="8383"/>
    <cellStyle name="Note 5 2 2 2 3 4 2" xfId="20419"/>
    <cellStyle name="Note 5 2 2 2 3 4 2 2" xfId="44619"/>
    <cellStyle name="Note 5 2 2 2 3 4 3" xfId="32584"/>
    <cellStyle name="Note 5 2 2 2 3 5" xfId="10473"/>
    <cellStyle name="Note 5 2 2 2 3 5 2" xfId="22436"/>
    <cellStyle name="Note 5 2 2 2 3 5 2 2" xfId="46636"/>
    <cellStyle name="Note 5 2 2 2 3 5 3" xfId="34674"/>
    <cellStyle name="Note 5 2 2 2 3 6" xfId="12281"/>
    <cellStyle name="Note 5 2 2 2 3 6 2" xfId="24028"/>
    <cellStyle name="Note 5 2 2 2 3 6 2 2" xfId="48228"/>
    <cellStyle name="Note 5 2 2 2 3 6 3" xfId="36482"/>
    <cellStyle name="Note 5 2 2 2 3 7" xfId="13873"/>
    <cellStyle name="Note 5 2 2 2 3 7 2" xfId="38074"/>
    <cellStyle name="Note 5 2 2 2 3 8" xfId="26042"/>
    <cellStyle name="Note 5 2 2 2 4" xfId="3504"/>
    <cellStyle name="Note 5 2 2 2 4 2" xfId="15606"/>
    <cellStyle name="Note 5 2 2 2 4 2 2" xfId="39806"/>
    <cellStyle name="Note 5 2 2 2 4 3" xfId="27706"/>
    <cellStyle name="Note 5 2 2 2 5" xfId="6264"/>
    <cellStyle name="Note 5 2 2 2 5 2" xfId="18365"/>
    <cellStyle name="Note 5 2 2 2 5 2 2" xfId="42565"/>
    <cellStyle name="Note 5 2 2 2 5 3" xfId="30465"/>
    <cellStyle name="Note 5 2 2 2 6" xfId="7409"/>
    <cellStyle name="Note 5 2 2 2 6 2" xfId="19470"/>
    <cellStyle name="Note 5 2 2 2 6 2 2" xfId="43670"/>
    <cellStyle name="Note 5 2 2 2 6 3" xfId="31610"/>
    <cellStyle name="Note 5 2 2 2 7" xfId="9525"/>
    <cellStyle name="Note 5 2 2 2 7 2" xfId="21559"/>
    <cellStyle name="Note 5 2 2 2 7 2 2" xfId="45759"/>
    <cellStyle name="Note 5 2 2 2 7 3" xfId="33726"/>
    <cellStyle name="Note 5 2 2 2 8" xfId="10162"/>
    <cellStyle name="Note 5 2 2 2 8 2" xfId="22172"/>
    <cellStyle name="Note 5 2 2 2 8 2 2" xfId="46372"/>
    <cellStyle name="Note 5 2 2 2 8 3" xfId="34363"/>
    <cellStyle name="Note 5 2 2 2 9" xfId="12017"/>
    <cellStyle name="Note 5 2 2 2 9 2" xfId="36218"/>
    <cellStyle name="Note 5 2 2 3" xfId="869"/>
    <cellStyle name="Note 5 2 2 3 10" xfId="25387"/>
    <cellStyle name="Note 5 2 2 3 2" xfId="2439"/>
    <cellStyle name="Note 5 2 2 3 2 2" xfId="5089"/>
    <cellStyle name="Note 5 2 2 3 2 2 2" xfId="17190"/>
    <cellStyle name="Note 5 2 2 3 2 2 2 2" xfId="41390"/>
    <cellStyle name="Note 5 2 2 3 2 2 3" xfId="29290"/>
    <cellStyle name="Note 5 2 2 3 2 3" xfId="6413"/>
    <cellStyle name="Note 5 2 2 3 2 3 2" xfId="18514"/>
    <cellStyle name="Note 5 2 2 3 2 3 2 2" xfId="42714"/>
    <cellStyle name="Note 5 2 2 3 2 3 3" xfId="30614"/>
    <cellStyle name="Note 5 2 2 3 2 4" xfId="9065"/>
    <cellStyle name="Note 5 2 2 3 2 4 2" xfId="21099"/>
    <cellStyle name="Note 5 2 2 3 2 4 2 2" xfId="45299"/>
    <cellStyle name="Note 5 2 2 3 2 4 3" xfId="33266"/>
    <cellStyle name="Note 5 2 2 3 2 5" xfId="11141"/>
    <cellStyle name="Note 5 2 2 3 2 5 2" xfId="23084"/>
    <cellStyle name="Note 5 2 2 3 2 5 2 2" xfId="47284"/>
    <cellStyle name="Note 5 2 2 3 2 5 3" xfId="35342"/>
    <cellStyle name="Note 5 2 2 3 2 6" xfId="12929"/>
    <cellStyle name="Note 5 2 2 3 2 6 2" xfId="24651"/>
    <cellStyle name="Note 5 2 2 3 2 6 2 2" xfId="48851"/>
    <cellStyle name="Note 5 2 2 3 2 6 3" xfId="37130"/>
    <cellStyle name="Note 5 2 2 3 2 7" xfId="14496"/>
    <cellStyle name="Note 5 2 2 3 2 7 2" xfId="38697"/>
    <cellStyle name="Note 5 2 2 3 2 8" xfId="26721"/>
    <cellStyle name="Note 5 2 2 3 3" xfId="1853"/>
    <cellStyle name="Note 5 2 2 3 3 2" xfId="4513"/>
    <cellStyle name="Note 5 2 2 3 3 2 2" xfId="16614"/>
    <cellStyle name="Note 5 2 2 3 3 2 2 2" xfId="40814"/>
    <cellStyle name="Note 5 2 2 3 3 2 3" xfId="28714"/>
    <cellStyle name="Note 5 2 2 3 3 3" xfId="6806"/>
    <cellStyle name="Note 5 2 2 3 3 3 2" xfId="18907"/>
    <cellStyle name="Note 5 2 2 3 3 3 2 2" xfId="43107"/>
    <cellStyle name="Note 5 2 2 3 3 3 3" xfId="31007"/>
    <cellStyle name="Note 5 2 2 3 3 4" xfId="8479"/>
    <cellStyle name="Note 5 2 2 3 3 4 2" xfId="20515"/>
    <cellStyle name="Note 5 2 2 3 3 4 2 2" xfId="44715"/>
    <cellStyle name="Note 5 2 2 3 3 4 3" xfId="32680"/>
    <cellStyle name="Note 5 2 2 3 3 5" xfId="10569"/>
    <cellStyle name="Note 5 2 2 3 3 5 2" xfId="22532"/>
    <cellStyle name="Note 5 2 2 3 3 5 2 2" xfId="46732"/>
    <cellStyle name="Note 5 2 2 3 3 5 3" xfId="34770"/>
    <cellStyle name="Note 5 2 2 3 3 6" xfId="12377"/>
    <cellStyle name="Note 5 2 2 3 3 6 2" xfId="24124"/>
    <cellStyle name="Note 5 2 2 3 3 6 2 2" xfId="48324"/>
    <cellStyle name="Note 5 2 2 3 3 6 3" xfId="36578"/>
    <cellStyle name="Note 5 2 2 3 3 7" xfId="13969"/>
    <cellStyle name="Note 5 2 2 3 3 7 2" xfId="38170"/>
    <cellStyle name="Note 5 2 2 3 3 8" xfId="26138"/>
    <cellStyle name="Note 5 2 2 3 4" xfId="3599"/>
    <cellStyle name="Note 5 2 2 3 4 2" xfId="15701"/>
    <cellStyle name="Note 5 2 2 3 4 2 2" xfId="39901"/>
    <cellStyle name="Note 5 2 2 3 4 3" xfId="27801"/>
    <cellStyle name="Note 5 2 2 3 5" xfId="6247"/>
    <cellStyle name="Note 5 2 2 3 5 2" xfId="18348"/>
    <cellStyle name="Note 5 2 2 3 5 2 2" xfId="42548"/>
    <cellStyle name="Note 5 2 2 3 5 3" xfId="30448"/>
    <cellStyle name="Note 5 2 2 3 6" xfId="7505"/>
    <cellStyle name="Note 5 2 2 3 6 2" xfId="19566"/>
    <cellStyle name="Note 5 2 2 3 6 2 2" xfId="43766"/>
    <cellStyle name="Note 5 2 2 3 6 3" xfId="31706"/>
    <cellStyle name="Note 5 2 2 3 7" xfId="9621"/>
    <cellStyle name="Note 5 2 2 3 7 2" xfId="21655"/>
    <cellStyle name="Note 5 2 2 3 7 2 2" xfId="45855"/>
    <cellStyle name="Note 5 2 2 3 7 3" xfId="33822"/>
    <cellStyle name="Note 5 2 2 3 8" xfId="11500"/>
    <cellStyle name="Note 5 2 2 3 8 2" xfId="23429"/>
    <cellStyle name="Note 5 2 2 3 8 2 2" xfId="47629"/>
    <cellStyle name="Note 5 2 2 3 8 3" xfId="35701"/>
    <cellStyle name="Note 5 2 2 3 9" xfId="13274"/>
    <cellStyle name="Note 5 2 2 3 9 2" xfId="37475"/>
    <cellStyle name="Note 5 2 2 4" xfId="1092"/>
    <cellStyle name="Note 5 2 2 4 10" xfId="25610"/>
    <cellStyle name="Note 5 2 2 4 2" xfId="2650"/>
    <cellStyle name="Note 5 2 2 4 2 2" xfId="5296"/>
    <cellStyle name="Note 5 2 2 4 2 2 2" xfId="17397"/>
    <cellStyle name="Note 5 2 2 4 2 2 2 2" xfId="41597"/>
    <cellStyle name="Note 5 2 2 4 2 2 3" xfId="29497"/>
    <cellStyle name="Note 5 2 2 4 2 3" xfId="5825"/>
    <cellStyle name="Note 5 2 2 4 2 3 2" xfId="17926"/>
    <cellStyle name="Note 5 2 2 4 2 3 2 2" xfId="42126"/>
    <cellStyle name="Note 5 2 2 4 2 3 3" xfId="30026"/>
    <cellStyle name="Note 5 2 2 4 2 4" xfId="9276"/>
    <cellStyle name="Note 5 2 2 4 2 4 2" xfId="21310"/>
    <cellStyle name="Note 5 2 2 4 2 4 2 2" xfId="45510"/>
    <cellStyle name="Note 5 2 2 4 2 4 3" xfId="33477"/>
    <cellStyle name="Note 5 2 2 4 2 5" xfId="11352"/>
    <cellStyle name="Note 5 2 2 4 2 5 2" xfId="23295"/>
    <cellStyle name="Note 5 2 2 4 2 5 2 2" xfId="47495"/>
    <cellStyle name="Note 5 2 2 4 2 5 3" xfId="35553"/>
    <cellStyle name="Note 5 2 2 4 2 6" xfId="13140"/>
    <cellStyle name="Note 5 2 2 4 2 6 2" xfId="24862"/>
    <cellStyle name="Note 5 2 2 4 2 6 2 2" xfId="49062"/>
    <cellStyle name="Note 5 2 2 4 2 6 3" xfId="37341"/>
    <cellStyle name="Note 5 2 2 4 2 7" xfId="14707"/>
    <cellStyle name="Note 5 2 2 4 2 7 2" xfId="38908"/>
    <cellStyle name="Note 5 2 2 4 2 8" xfId="26932"/>
    <cellStyle name="Note 5 2 2 4 3" xfId="2064"/>
    <cellStyle name="Note 5 2 2 4 3 2" xfId="4722"/>
    <cellStyle name="Note 5 2 2 4 3 2 2" xfId="16823"/>
    <cellStyle name="Note 5 2 2 4 3 2 2 2" xfId="41023"/>
    <cellStyle name="Note 5 2 2 4 3 2 3" xfId="28923"/>
    <cellStyle name="Note 5 2 2 4 3 3" xfId="5541"/>
    <cellStyle name="Note 5 2 2 4 3 3 2" xfId="17642"/>
    <cellStyle name="Note 5 2 2 4 3 3 2 2" xfId="41842"/>
    <cellStyle name="Note 5 2 2 4 3 3 3" xfId="29742"/>
    <cellStyle name="Note 5 2 2 4 3 4" xfId="8690"/>
    <cellStyle name="Note 5 2 2 4 3 4 2" xfId="20726"/>
    <cellStyle name="Note 5 2 2 4 3 4 2 2" xfId="44926"/>
    <cellStyle name="Note 5 2 2 4 3 4 3" xfId="32891"/>
    <cellStyle name="Note 5 2 2 4 3 5" xfId="10780"/>
    <cellStyle name="Note 5 2 2 4 3 5 2" xfId="22743"/>
    <cellStyle name="Note 5 2 2 4 3 5 2 2" xfId="46943"/>
    <cellStyle name="Note 5 2 2 4 3 5 3" xfId="34981"/>
    <cellStyle name="Note 5 2 2 4 3 6" xfId="12588"/>
    <cellStyle name="Note 5 2 2 4 3 6 2" xfId="24335"/>
    <cellStyle name="Note 5 2 2 4 3 6 2 2" xfId="48535"/>
    <cellStyle name="Note 5 2 2 4 3 6 3" xfId="36789"/>
    <cellStyle name="Note 5 2 2 4 3 7" xfId="14180"/>
    <cellStyle name="Note 5 2 2 4 3 7 2" xfId="38381"/>
    <cellStyle name="Note 5 2 2 4 3 8" xfId="26349"/>
    <cellStyle name="Note 5 2 2 4 4" xfId="3817"/>
    <cellStyle name="Note 5 2 2 4 4 2" xfId="15919"/>
    <cellStyle name="Note 5 2 2 4 4 2 2" xfId="40119"/>
    <cellStyle name="Note 5 2 2 4 4 3" xfId="28019"/>
    <cellStyle name="Note 5 2 2 4 5" xfId="6022"/>
    <cellStyle name="Note 5 2 2 4 5 2" xfId="18123"/>
    <cellStyle name="Note 5 2 2 4 5 2 2" xfId="42323"/>
    <cellStyle name="Note 5 2 2 4 5 3" xfId="30223"/>
    <cellStyle name="Note 5 2 2 4 6" xfId="7728"/>
    <cellStyle name="Note 5 2 2 4 6 2" xfId="19789"/>
    <cellStyle name="Note 5 2 2 4 6 2 2" xfId="43989"/>
    <cellStyle name="Note 5 2 2 4 6 3" xfId="31929"/>
    <cellStyle name="Note 5 2 2 4 7" xfId="9844"/>
    <cellStyle name="Note 5 2 2 4 7 2" xfId="21878"/>
    <cellStyle name="Note 5 2 2 4 7 2 2" xfId="46078"/>
    <cellStyle name="Note 5 2 2 4 7 3" xfId="34045"/>
    <cellStyle name="Note 5 2 2 4 8" xfId="11723"/>
    <cellStyle name="Note 5 2 2 4 8 2" xfId="23652"/>
    <cellStyle name="Note 5 2 2 4 8 2 2" xfId="47852"/>
    <cellStyle name="Note 5 2 2 4 8 3" xfId="35924"/>
    <cellStyle name="Note 5 2 2 4 9" xfId="13497"/>
    <cellStyle name="Note 5 2 2 4 9 2" xfId="37698"/>
    <cellStyle name="Note 5 2 2 5" xfId="1225"/>
    <cellStyle name="Note 5 2 2 5 2" xfId="3950"/>
    <cellStyle name="Note 5 2 2 5 2 2" xfId="16052"/>
    <cellStyle name="Note 5 2 2 5 2 2 2" xfId="40252"/>
    <cellStyle name="Note 5 2 2 5 2 3" xfId="28152"/>
    <cellStyle name="Note 5 2 2 5 3" xfId="4021"/>
    <cellStyle name="Note 5 2 2 5 3 2" xfId="16123"/>
    <cellStyle name="Note 5 2 2 5 3 2 2" xfId="40323"/>
    <cellStyle name="Note 5 2 2 5 3 3" xfId="28223"/>
    <cellStyle name="Note 5 2 2 5 4" xfId="7861"/>
    <cellStyle name="Note 5 2 2 5 4 2" xfId="19922"/>
    <cellStyle name="Note 5 2 2 5 4 2 2" xfId="44122"/>
    <cellStyle name="Note 5 2 2 5 4 3" xfId="32062"/>
    <cellStyle name="Note 5 2 2 5 5" xfId="9977"/>
    <cellStyle name="Note 5 2 2 5 5 2" xfId="22011"/>
    <cellStyle name="Note 5 2 2 5 5 2 2" xfId="46211"/>
    <cellStyle name="Note 5 2 2 5 5 3" xfId="34178"/>
    <cellStyle name="Note 5 2 2 5 6" xfId="11856"/>
    <cellStyle name="Note 5 2 2 5 6 2" xfId="23785"/>
    <cellStyle name="Note 5 2 2 5 6 2 2" xfId="47985"/>
    <cellStyle name="Note 5 2 2 5 6 3" xfId="36057"/>
    <cellStyle name="Note 5 2 2 5 7" xfId="13630"/>
    <cellStyle name="Note 5 2 2 5 7 2" xfId="37831"/>
    <cellStyle name="Note 5 2 2 5 8" xfId="25743"/>
    <cellStyle name="Note 5 2 2 6" xfId="3303"/>
    <cellStyle name="Note 5 2 2 6 2" xfId="15405"/>
    <cellStyle name="Note 5 2 2 6 2 2" xfId="39605"/>
    <cellStyle name="Note 5 2 2 6 3" xfId="27505"/>
    <cellStyle name="Note 5 2 2 7" xfId="5434"/>
    <cellStyle name="Note 5 2 2 7 2" xfId="17535"/>
    <cellStyle name="Note 5 2 2 7 2 2" xfId="41735"/>
    <cellStyle name="Note 5 2 2 7 3" xfId="29635"/>
    <cellStyle name="Note 5 2 2 8" xfId="7204"/>
    <cellStyle name="Note 5 2 2 8 2" xfId="19265"/>
    <cellStyle name="Note 5 2 2 8 2 2" xfId="43465"/>
    <cellStyle name="Note 5 2 2 8 3" xfId="31405"/>
    <cellStyle name="Note 5 2 2 9" xfId="7937"/>
    <cellStyle name="Note 5 2 2 9 2" xfId="19998"/>
    <cellStyle name="Note 5 2 2 9 2 2" xfId="44198"/>
    <cellStyle name="Note 5 2 2 9 3" xfId="32138"/>
    <cellStyle name="Note 5 2 3" xfId="711"/>
    <cellStyle name="Note 5 2 3 10" xfId="25229"/>
    <cellStyle name="Note 5 2 3 2" xfId="2281"/>
    <cellStyle name="Note 5 2 3 2 2" xfId="4933"/>
    <cellStyle name="Note 5 2 3 2 2 2" xfId="17034"/>
    <cellStyle name="Note 5 2 3 2 2 2 2" xfId="41234"/>
    <cellStyle name="Note 5 2 3 2 2 3" xfId="29134"/>
    <cellStyle name="Note 5 2 3 2 3" xfId="6774"/>
    <cellStyle name="Note 5 2 3 2 3 2" xfId="18875"/>
    <cellStyle name="Note 5 2 3 2 3 2 2" xfId="43075"/>
    <cellStyle name="Note 5 2 3 2 3 3" xfId="30975"/>
    <cellStyle name="Note 5 2 3 2 4" xfId="8907"/>
    <cellStyle name="Note 5 2 3 2 4 2" xfId="20941"/>
    <cellStyle name="Note 5 2 3 2 4 2 2" xfId="45141"/>
    <cellStyle name="Note 5 2 3 2 4 3" xfId="33108"/>
    <cellStyle name="Note 5 2 3 2 5" xfId="10983"/>
    <cellStyle name="Note 5 2 3 2 5 2" xfId="22926"/>
    <cellStyle name="Note 5 2 3 2 5 2 2" xfId="47126"/>
    <cellStyle name="Note 5 2 3 2 5 3" xfId="35184"/>
    <cellStyle name="Note 5 2 3 2 6" xfId="12771"/>
    <cellStyle name="Note 5 2 3 2 6 2" xfId="24493"/>
    <cellStyle name="Note 5 2 3 2 6 2 2" xfId="48693"/>
    <cellStyle name="Note 5 2 3 2 6 3" xfId="36972"/>
    <cellStyle name="Note 5 2 3 2 7" xfId="14338"/>
    <cellStyle name="Note 5 2 3 2 7 2" xfId="38539"/>
    <cellStyle name="Note 5 2 3 2 8" xfId="26563"/>
    <cellStyle name="Note 5 2 3 3" xfId="1695"/>
    <cellStyle name="Note 5 2 3 3 2" xfId="4357"/>
    <cellStyle name="Note 5 2 3 3 2 2" xfId="16458"/>
    <cellStyle name="Note 5 2 3 3 2 2 2" xfId="40658"/>
    <cellStyle name="Note 5 2 3 3 2 3" xfId="28558"/>
    <cellStyle name="Note 5 2 3 3 3" xfId="6673"/>
    <cellStyle name="Note 5 2 3 3 3 2" xfId="18774"/>
    <cellStyle name="Note 5 2 3 3 3 2 2" xfId="42974"/>
    <cellStyle name="Note 5 2 3 3 3 3" xfId="30874"/>
    <cellStyle name="Note 5 2 3 3 4" xfId="8321"/>
    <cellStyle name="Note 5 2 3 3 4 2" xfId="20357"/>
    <cellStyle name="Note 5 2 3 3 4 2 2" xfId="44557"/>
    <cellStyle name="Note 5 2 3 3 4 3" xfId="32522"/>
    <cellStyle name="Note 5 2 3 3 5" xfId="10411"/>
    <cellStyle name="Note 5 2 3 3 5 2" xfId="22374"/>
    <cellStyle name="Note 5 2 3 3 5 2 2" xfId="46574"/>
    <cellStyle name="Note 5 2 3 3 5 3" xfId="34612"/>
    <cellStyle name="Note 5 2 3 3 6" xfId="12219"/>
    <cellStyle name="Note 5 2 3 3 6 2" xfId="23966"/>
    <cellStyle name="Note 5 2 3 3 6 2 2" xfId="48166"/>
    <cellStyle name="Note 5 2 3 3 6 3" xfId="36420"/>
    <cellStyle name="Note 5 2 3 3 7" xfId="13811"/>
    <cellStyle name="Note 5 2 3 3 7 2" xfId="38012"/>
    <cellStyle name="Note 5 2 3 3 8" xfId="25980"/>
    <cellStyle name="Note 5 2 3 4" xfId="3444"/>
    <cellStyle name="Note 5 2 3 4 2" xfId="15546"/>
    <cellStyle name="Note 5 2 3 4 2 2" xfId="39746"/>
    <cellStyle name="Note 5 2 3 4 3" xfId="27646"/>
    <cellStyle name="Note 5 2 3 5" xfId="3183"/>
    <cellStyle name="Note 5 2 3 5 2" xfId="15285"/>
    <cellStyle name="Note 5 2 3 5 2 2" xfId="39485"/>
    <cellStyle name="Note 5 2 3 5 3" xfId="27385"/>
    <cellStyle name="Note 5 2 3 6" xfId="7347"/>
    <cellStyle name="Note 5 2 3 6 2" xfId="19408"/>
    <cellStyle name="Note 5 2 3 6 2 2" xfId="43608"/>
    <cellStyle name="Note 5 2 3 6 3" xfId="31548"/>
    <cellStyle name="Note 5 2 3 7" xfId="9463"/>
    <cellStyle name="Note 5 2 3 7 2" xfId="21497"/>
    <cellStyle name="Note 5 2 3 7 2 2" xfId="45697"/>
    <cellStyle name="Note 5 2 3 7 3" xfId="33664"/>
    <cellStyle name="Note 5 2 3 8" xfId="10063"/>
    <cellStyle name="Note 5 2 3 8 2" xfId="22097"/>
    <cellStyle name="Note 5 2 3 8 2 2" xfId="46297"/>
    <cellStyle name="Note 5 2 3 8 3" xfId="34264"/>
    <cellStyle name="Note 5 2 3 9" xfId="11942"/>
    <cellStyle name="Note 5 2 3 9 2" xfId="36143"/>
    <cellStyle name="Note 5 2 4" xfId="657"/>
    <cellStyle name="Note 5 2 4 10" xfId="25175"/>
    <cellStyle name="Note 5 2 4 2" xfId="2227"/>
    <cellStyle name="Note 5 2 4 2 2" xfId="4879"/>
    <cellStyle name="Note 5 2 4 2 2 2" xfId="16980"/>
    <cellStyle name="Note 5 2 4 2 2 2 2" xfId="41180"/>
    <cellStyle name="Note 5 2 4 2 2 3" xfId="29080"/>
    <cellStyle name="Note 5 2 4 2 3" xfId="3065"/>
    <cellStyle name="Note 5 2 4 2 3 2" xfId="15167"/>
    <cellStyle name="Note 5 2 4 2 3 2 2" xfId="39367"/>
    <cellStyle name="Note 5 2 4 2 3 3" xfId="27267"/>
    <cellStyle name="Note 5 2 4 2 4" xfId="8853"/>
    <cellStyle name="Note 5 2 4 2 4 2" xfId="20887"/>
    <cellStyle name="Note 5 2 4 2 4 2 2" xfId="45087"/>
    <cellStyle name="Note 5 2 4 2 4 3" xfId="33054"/>
    <cellStyle name="Note 5 2 4 2 5" xfId="10929"/>
    <cellStyle name="Note 5 2 4 2 5 2" xfId="22872"/>
    <cellStyle name="Note 5 2 4 2 5 2 2" xfId="47072"/>
    <cellStyle name="Note 5 2 4 2 5 3" xfId="35130"/>
    <cellStyle name="Note 5 2 4 2 6" xfId="12717"/>
    <cellStyle name="Note 5 2 4 2 6 2" xfId="24439"/>
    <cellStyle name="Note 5 2 4 2 6 2 2" xfId="48639"/>
    <cellStyle name="Note 5 2 4 2 6 3" xfId="36918"/>
    <cellStyle name="Note 5 2 4 2 7" xfId="14284"/>
    <cellStyle name="Note 5 2 4 2 7 2" xfId="38485"/>
    <cellStyle name="Note 5 2 4 2 8" xfId="26509"/>
    <cellStyle name="Note 5 2 4 3" xfId="1641"/>
    <cellStyle name="Note 5 2 4 3 2" xfId="4303"/>
    <cellStyle name="Note 5 2 4 3 2 2" xfId="16404"/>
    <cellStyle name="Note 5 2 4 3 2 2 2" xfId="40604"/>
    <cellStyle name="Note 5 2 4 3 2 3" xfId="28504"/>
    <cellStyle name="Note 5 2 4 3 3" xfId="6295"/>
    <cellStyle name="Note 5 2 4 3 3 2" xfId="18396"/>
    <cellStyle name="Note 5 2 4 3 3 2 2" xfId="42596"/>
    <cellStyle name="Note 5 2 4 3 3 3" xfId="30496"/>
    <cellStyle name="Note 5 2 4 3 4" xfId="8267"/>
    <cellStyle name="Note 5 2 4 3 4 2" xfId="20303"/>
    <cellStyle name="Note 5 2 4 3 4 2 2" xfId="44503"/>
    <cellStyle name="Note 5 2 4 3 4 3" xfId="32468"/>
    <cellStyle name="Note 5 2 4 3 5" xfId="10357"/>
    <cellStyle name="Note 5 2 4 3 5 2" xfId="22320"/>
    <cellStyle name="Note 5 2 4 3 5 2 2" xfId="46520"/>
    <cellStyle name="Note 5 2 4 3 5 3" xfId="34558"/>
    <cellStyle name="Note 5 2 4 3 6" xfId="12165"/>
    <cellStyle name="Note 5 2 4 3 6 2" xfId="23912"/>
    <cellStyle name="Note 5 2 4 3 6 2 2" xfId="48112"/>
    <cellStyle name="Note 5 2 4 3 6 3" xfId="36366"/>
    <cellStyle name="Note 5 2 4 3 7" xfId="13757"/>
    <cellStyle name="Note 5 2 4 3 7 2" xfId="37958"/>
    <cellStyle name="Note 5 2 4 3 8" xfId="25926"/>
    <cellStyle name="Note 5 2 4 4" xfId="3390"/>
    <cellStyle name="Note 5 2 4 4 2" xfId="15492"/>
    <cellStyle name="Note 5 2 4 4 2 2" xfId="39692"/>
    <cellStyle name="Note 5 2 4 4 3" xfId="27592"/>
    <cellStyle name="Note 5 2 4 5" xfId="6654"/>
    <cellStyle name="Note 5 2 4 5 2" xfId="18755"/>
    <cellStyle name="Note 5 2 4 5 2 2" xfId="42955"/>
    <cellStyle name="Note 5 2 4 5 3" xfId="30855"/>
    <cellStyle name="Note 5 2 4 6" xfId="7293"/>
    <cellStyle name="Note 5 2 4 6 2" xfId="19354"/>
    <cellStyle name="Note 5 2 4 6 2 2" xfId="43554"/>
    <cellStyle name="Note 5 2 4 6 3" xfId="31494"/>
    <cellStyle name="Note 5 2 4 7" xfId="9409"/>
    <cellStyle name="Note 5 2 4 7 2" xfId="21443"/>
    <cellStyle name="Note 5 2 4 7 2 2" xfId="45643"/>
    <cellStyle name="Note 5 2 4 7 3" xfId="33610"/>
    <cellStyle name="Note 5 2 4 8" xfId="7019"/>
    <cellStyle name="Note 5 2 4 8 2" xfId="19100"/>
    <cellStyle name="Note 5 2 4 8 2 2" xfId="43300"/>
    <cellStyle name="Note 5 2 4 8 3" xfId="31220"/>
    <cellStyle name="Note 5 2 4 9" xfId="8083"/>
    <cellStyle name="Note 5 2 4 9 2" xfId="32284"/>
    <cellStyle name="Note 5 2 5" xfId="993"/>
    <cellStyle name="Note 5 2 5 10" xfId="25511"/>
    <cellStyle name="Note 5 2 5 2" xfId="2551"/>
    <cellStyle name="Note 5 2 5 2 2" xfId="5200"/>
    <cellStyle name="Note 5 2 5 2 2 2" xfId="17301"/>
    <cellStyle name="Note 5 2 5 2 2 2 2" xfId="41501"/>
    <cellStyle name="Note 5 2 5 2 2 3" xfId="29401"/>
    <cellStyle name="Note 5 2 5 2 3" xfId="5469"/>
    <cellStyle name="Note 5 2 5 2 3 2" xfId="17570"/>
    <cellStyle name="Note 5 2 5 2 3 2 2" xfId="41770"/>
    <cellStyle name="Note 5 2 5 2 3 3" xfId="29670"/>
    <cellStyle name="Note 5 2 5 2 4" xfId="9177"/>
    <cellStyle name="Note 5 2 5 2 4 2" xfId="21211"/>
    <cellStyle name="Note 5 2 5 2 4 2 2" xfId="45411"/>
    <cellStyle name="Note 5 2 5 2 4 3" xfId="33378"/>
    <cellStyle name="Note 5 2 5 2 5" xfId="11253"/>
    <cellStyle name="Note 5 2 5 2 5 2" xfId="23196"/>
    <cellStyle name="Note 5 2 5 2 5 2 2" xfId="47396"/>
    <cellStyle name="Note 5 2 5 2 5 3" xfId="35454"/>
    <cellStyle name="Note 5 2 5 2 6" xfId="13041"/>
    <cellStyle name="Note 5 2 5 2 6 2" xfId="24763"/>
    <cellStyle name="Note 5 2 5 2 6 2 2" xfId="48963"/>
    <cellStyle name="Note 5 2 5 2 6 3" xfId="37242"/>
    <cellStyle name="Note 5 2 5 2 7" xfId="14608"/>
    <cellStyle name="Note 5 2 5 2 7 2" xfId="38809"/>
    <cellStyle name="Note 5 2 5 2 8" xfId="26833"/>
    <cellStyle name="Note 5 2 5 3" xfId="1965"/>
    <cellStyle name="Note 5 2 5 3 2" xfId="4624"/>
    <cellStyle name="Note 5 2 5 3 2 2" xfId="16725"/>
    <cellStyle name="Note 5 2 5 3 2 2 2" xfId="40925"/>
    <cellStyle name="Note 5 2 5 3 2 3" xfId="28825"/>
    <cellStyle name="Note 5 2 5 3 3" xfId="5883"/>
    <cellStyle name="Note 5 2 5 3 3 2" xfId="17984"/>
    <cellStyle name="Note 5 2 5 3 3 2 2" xfId="42184"/>
    <cellStyle name="Note 5 2 5 3 3 3" xfId="30084"/>
    <cellStyle name="Note 5 2 5 3 4" xfId="8591"/>
    <cellStyle name="Note 5 2 5 3 4 2" xfId="20627"/>
    <cellStyle name="Note 5 2 5 3 4 2 2" xfId="44827"/>
    <cellStyle name="Note 5 2 5 3 4 3" xfId="32792"/>
    <cellStyle name="Note 5 2 5 3 5" xfId="10681"/>
    <cellStyle name="Note 5 2 5 3 5 2" xfId="22644"/>
    <cellStyle name="Note 5 2 5 3 5 2 2" xfId="46844"/>
    <cellStyle name="Note 5 2 5 3 5 3" xfId="34882"/>
    <cellStyle name="Note 5 2 5 3 6" xfId="12489"/>
    <cellStyle name="Note 5 2 5 3 6 2" xfId="24236"/>
    <cellStyle name="Note 5 2 5 3 6 2 2" xfId="48436"/>
    <cellStyle name="Note 5 2 5 3 6 3" xfId="36690"/>
    <cellStyle name="Note 5 2 5 3 7" xfId="14081"/>
    <cellStyle name="Note 5 2 5 3 7 2" xfId="38282"/>
    <cellStyle name="Note 5 2 5 3 8" xfId="26250"/>
    <cellStyle name="Note 5 2 5 4" xfId="3720"/>
    <cellStyle name="Note 5 2 5 4 2" xfId="15822"/>
    <cellStyle name="Note 5 2 5 4 2 2" xfId="40022"/>
    <cellStyle name="Note 5 2 5 4 3" xfId="27922"/>
    <cellStyle name="Note 5 2 5 5" xfId="5429"/>
    <cellStyle name="Note 5 2 5 5 2" xfId="17530"/>
    <cellStyle name="Note 5 2 5 5 2 2" xfId="41730"/>
    <cellStyle name="Note 5 2 5 5 3" xfId="29630"/>
    <cellStyle name="Note 5 2 5 6" xfId="7629"/>
    <cellStyle name="Note 5 2 5 6 2" xfId="19690"/>
    <cellStyle name="Note 5 2 5 6 2 2" xfId="43890"/>
    <cellStyle name="Note 5 2 5 6 3" xfId="31830"/>
    <cellStyle name="Note 5 2 5 7" xfId="9745"/>
    <cellStyle name="Note 5 2 5 7 2" xfId="21779"/>
    <cellStyle name="Note 5 2 5 7 2 2" xfId="45979"/>
    <cellStyle name="Note 5 2 5 7 3" xfId="33946"/>
    <cellStyle name="Note 5 2 5 8" xfId="11624"/>
    <cellStyle name="Note 5 2 5 8 2" xfId="23553"/>
    <cellStyle name="Note 5 2 5 8 2 2" xfId="47753"/>
    <cellStyle name="Note 5 2 5 8 3" xfId="35825"/>
    <cellStyle name="Note 5 2 5 9" xfId="13398"/>
    <cellStyle name="Note 5 2 5 9 2" xfId="37599"/>
    <cellStyle name="Note 5 2 6" xfId="1167"/>
    <cellStyle name="Note 5 2 6 2" xfId="3892"/>
    <cellStyle name="Note 5 2 6 2 2" xfId="15994"/>
    <cellStyle name="Note 5 2 6 2 2 2" xfId="40194"/>
    <cellStyle name="Note 5 2 6 2 3" xfId="28094"/>
    <cellStyle name="Note 5 2 6 3" xfId="6507"/>
    <cellStyle name="Note 5 2 6 3 2" xfId="18608"/>
    <cellStyle name="Note 5 2 6 3 2 2" xfId="42808"/>
    <cellStyle name="Note 5 2 6 3 3" xfId="30708"/>
    <cellStyle name="Note 5 2 6 4" xfId="7803"/>
    <cellStyle name="Note 5 2 6 4 2" xfId="19864"/>
    <cellStyle name="Note 5 2 6 4 2 2" xfId="44064"/>
    <cellStyle name="Note 5 2 6 4 3" xfId="32004"/>
    <cellStyle name="Note 5 2 6 5" xfId="9919"/>
    <cellStyle name="Note 5 2 6 5 2" xfId="21953"/>
    <cellStyle name="Note 5 2 6 5 2 2" xfId="46153"/>
    <cellStyle name="Note 5 2 6 5 3" xfId="34120"/>
    <cellStyle name="Note 5 2 6 6" xfId="11798"/>
    <cellStyle name="Note 5 2 6 6 2" xfId="23727"/>
    <cellStyle name="Note 5 2 6 6 2 2" xfId="47927"/>
    <cellStyle name="Note 5 2 6 6 3" xfId="35999"/>
    <cellStyle name="Note 5 2 6 7" xfId="13572"/>
    <cellStyle name="Note 5 2 6 7 2" xfId="37773"/>
    <cellStyle name="Note 5 2 6 8" xfId="25685"/>
    <cellStyle name="Note 5 2 7" xfId="3203"/>
    <cellStyle name="Note 5 2 7 2" xfId="15305"/>
    <cellStyle name="Note 5 2 7 2 2" xfId="39505"/>
    <cellStyle name="Note 5 2 7 3" xfId="27405"/>
    <cellStyle name="Note 5 2 8" xfId="5539"/>
    <cellStyle name="Note 5 2 8 2" xfId="17640"/>
    <cellStyle name="Note 5 2 8 2 2" xfId="41840"/>
    <cellStyle name="Note 5 2 8 3" xfId="29740"/>
    <cellStyle name="Note 5 2 9" xfId="7102"/>
    <cellStyle name="Note 5 2 9 2" xfId="19163"/>
    <cellStyle name="Note 5 2 9 2 2" xfId="43363"/>
    <cellStyle name="Note 5 2 9 3" xfId="31303"/>
    <cellStyle name="Note 5 3" xfId="487"/>
    <cellStyle name="Note 5 3 10" xfId="10274"/>
    <cellStyle name="Note 5 3 10 2" xfId="22254"/>
    <cellStyle name="Note 5 3 10 2 2" xfId="46454"/>
    <cellStyle name="Note 5 3 10 3" xfId="34475"/>
    <cellStyle name="Note 5 3 11" xfId="12099"/>
    <cellStyle name="Note 5 3 11 2" xfId="36300"/>
    <cellStyle name="Note 5 3 12" xfId="25005"/>
    <cellStyle name="Note 5 3 2" xfId="586"/>
    <cellStyle name="Note 5 3 2 10" xfId="10881"/>
    <cellStyle name="Note 5 3 2 10 2" xfId="22829"/>
    <cellStyle name="Note 5 3 2 10 2 2" xfId="47029"/>
    <cellStyle name="Note 5 3 2 10 3" xfId="35082"/>
    <cellStyle name="Note 5 3 2 11" xfId="12674"/>
    <cellStyle name="Note 5 3 2 11 2" xfId="36875"/>
    <cellStyle name="Note 5 3 2 12" xfId="25104"/>
    <cellStyle name="Note 5 3 2 2" xfId="786"/>
    <cellStyle name="Note 5 3 2 2 10" xfId="25304"/>
    <cellStyle name="Note 5 3 2 2 2" xfId="2356"/>
    <cellStyle name="Note 5 3 2 2 2 2" xfId="5006"/>
    <cellStyle name="Note 5 3 2 2 2 2 2" xfId="17107"/>
    <cellStyle name="Note 5 3 2 2 2 2 2 2" xfId="41307"/>
    <cellStyle name="Note 5 3 2 2 2 2 3" xfId="29207"/>
    <cellStyle name="Note 5 3 2 2 2 3" xfId="3899"/>
    <cellStyle name="Note 5 3 2 2 2 3 2" xfId="16001"/>
    <cellStyle name="Note 5 3 2 2 2 3 2 2" xfId="40201"/>
    <cellStyle name="Note 5 3 2 2 2 3 3" xfId="28101"/>
    <cellStyle name="Note 5 3 2 2 2 4" xfId="8982"/>
    <cellStyle name="Note 5 3 2 2 2 4 2" xfId="21016"/>
    <cellStyle name="Note 5 3 2 2 2 4 2 2" xfId="45216"/>
    <cellStyle name="Note 5 3 2 2 2 4 3" xfId="33183"/>
    <cellStyle name="Note 5 3 2 2 2 5" xfId="11058"/>
    <cellStyle name="Note 5 3 2 2 2 5 2" xfId="23001"/>
    <cellStyle name="Note 5 3 2 2 2 5 2 2" xfId="47201"/>
    <cellStyle name="Note 5 3 2 2 2 5 3" xfId="35259"/>
    <cellStyle name="Note 5 3 2 2 2 6" xfId="12846"/>
    <cellStyle name="Note 5 3 2 2 2 6 2" xfId="24568"/>
    <cellStyle name="Note 5 3 2 2 2 6 2 2" xfId="48768"/>
    <cellStyle name="Note 5 3 2 2 2 6 3" xfId="37047"/>
    <cellStyle name="Note 5 3 2 2 2 7" xfId="14413"/>
    <cellStyle name="Note 5 3 2 2 2 7 2" xfId="38614"/>
    <cellStyle name="Note 5 3 2 2 2 8" xfId="26638"/>
    <cellStyle name="Note 5 3 2 2 3" xfId="1770"/>
    <cellStyle name="Note 5 3 2 2 3 2" xfId="4431"/>
    <cellStyle name="Note 5 3 2 2 3 2 2" xfId="16532"/>
    <cellStyle name="Note 5 3 2 2 3 2 2 2" xfId="40732"/>
    <cellStyle name="Note 5 3 2 2 3 2 3" xfId="28632"/>
    <cellStyle name="Note 5 3 2 2 3 3" xfId="5903"/>
    <cellStyle name="Note 5 3 2 2 3 3 2" xfId="18004"/>
    <cellStyle name="Note 5 3 2 2 3 3 2 2" xfId="42204"/>
    <cellStyle name="Note 5 3 2 2 3 3 3" xfId="30104"/>
    <cellStyle name="Note 5 3 2 2 3 4" xfId="8396"/>
    <cellStyle name="Note 5 3 2 2 3 4 2" xfId="20432"/>
    <cellStyle name="Note 5 3 2 2 3 4 2 2" xfId="44632"/>
    <cellStyle name="Note 5 3 2 2 3 4 3" xfId="32597"/>
    <cellStyle name="Note 5 3 2 2 3 5" xfId="10486"/>
    <cellStyle name="Note 5 3 2 2 3 5 2" xfId="22449"/>
    <cellStyle name="Note 5 3 2 2 3 5 2 2" xfId="46649"/>
    <cellStyle name="Note 5 3 2 2 3 5 3" xfId="34687"/>
    <cellStyle name="Note 5 3 2 2 3 6" xfId="12294"/>
    <cellStyle name="Note 5 3 2 2 3 6 2" xfId="24041"/>
    <cellStyle name="Note 5 3 2 2 3 6 2 2" xfId="48241"/>
    <cellStyle name="Note 5 3 2 2 3 6 3" xfId="36495"/>
    <cellStyle name="Note 5 3 2 2 3 7" xfId="13886"/>
    <cellStyle name="Note 5 3 2 2 3 7 2" xfId="38087"/>
    <cellStyle name="Note 5 3 2 2 3 8" xfId="26055"/>
    <cellStyle name="Note 5 3 2 2 4" xfId="3517"/>
    <cellStyle name="Note 5 3 2 2 4 2" xfId="15619"/>
    <cellStyle name="Note 5 3 2 2 4 2 2" xfId="39819"/>
    <cellStyle name="Note 5 3 2 2 4 3" xfId="27719"/>
    <cellStyle name="Note 5 3 2 2 5" xfId="5692"/>
    <cellStyle name="Note 5 3 2 2 5 2" xfId="17793"/>
    <cellStyle name="Note 5 3 2 2 5 2 2" xfId="41993"/>
    <cellStyle name="Note 5 3 2 2 5 3" xfId="29893"/>
    <cellStyle name="Note 5 3 2 2 6" xfId="7422"/>
    <cellStyle name="Note 5 3 2 2 6 2" xfId="19483"/>
    <cellStyle name="Note 5 3 2 2 6 2 2" xfId="43683"/>
    <cellStyle name="Note 5 3 2 2 6 3" xfId="31623"/>
    <cellStyle name="Note 5 3 2 2 7" xfId="9538"/>
    <cellStyle name="Note 5 3 2 2 7 2" xfId="21572"/>
    <cellStyle name="Note 5 3 2 2 7 2 2" xfId="45772"/>
    <cellStyle name="Note 5 3 2 2 7 3" xfId="33739"/>
    <cellStyle name="Note 5 3 2 2 8" xfId="10046"/>
    <cellStyle name="Note 5 3 2 2 8 2" xfId="22080"/>
    <cellStyle name="Note 5 3 2 2 8 2 2" xfId="46280"/>
    <cellStyle name="Note 5 3 2 2 8 3" xfId="34247"/>
    <cellStyle name="Note 5 3 2 2 9" xfId="11925"/>
    <cellStyle name="Note 5 3 2 2 9 2" xfId="36126"/>
    <cellStyle name="Note 5 3 2 3" xfId="887"/>
    <cellStyle name="Note 5 3 2 3 10" xfId="25405"/>
    <cellStyle name="Note 5 3 2 3 2" xfId="2457"/>
    <cellStyle name="Note 5 3 2 3 2 2" xfId="5107"/>
    <cellStyle name="Note 5 3 2 3 2 2 2" xfId="17208"/>
    <cellStyle name="Note 5 3 2 3 2 2 2 2" xfId="41408"/>
    <cellStyle name="Note 5 3 2 3 2 2 3" xfId="29308"/>
    <cellStyle name="Note 5 3 2 3 2 3" xfId="6000"/>
    <cellStyle name="Note 5 3 2 3 2 3 2" xfId="18101"/>
    <cellStyle name="Note 5 3 2 3 2 3 2 2" xfId="42301"/>
    <cellStyle name="Note 5 3 2 3 2 3 3" xfId="30201"/>
    <cellStyle name="Note 5 3 2 3 2 4" xfId="9083"/>
    <cellStyle name="Note 5 3 2 3 2 4 2" xfId="21117"/>
    <cellStyle name="Note 5 3 2 3 2 4 2 2" xfId="45317"/>
    <cellStyle name="Note 5 3 2 3 2 4 3" xfId="33284"/>
    <cellStyle name="Note 5 3 2 3 2 5" xfId="11159"/>
    <cellStyle name="Note 5 3 2 3 2 5 2" xfId="23102"/>
    <cellStyle name="Note 5 3 2 3 2 5 2 2" xfId="47302"/>
    <cellStyle name="Note 5 3 2 3 2 5 3" xfId="35360"/>
    <cellStyle name="Note 5 3 2 3 2 6" xfId="12947"/>
    <cellStyle name="Note 5 3 2 3 2 6 2" xfId="24669"/>
    <cellStyle name="Note 5 3 2 3 2 6 2 2" xfId="48869"/>
    <cellStyle name="Note 5 3 2 3 2 6 3" xfId="37148"/>
    <cellStyle name="Note 5 3 2 3 2 7" xfId="14514"/>
    <cellStyle name="Note 5 3 2 3 2 7 2" xfId="38715"/>
    <cellStyle name="Note 5 3 2 3 2 8" xfId="26739"/>
    <cellStyle name="Note 5 3 2 3 3" xfId="1871"/>
    <cellStyle name="Note 5 3 2 3 3 2" xfId="4531"/>
    <cellStyle name="Note 5 3 2 3 3 2 2" xfId="16632"/>
    <cellStyle name="Note 5 3 2 3 3 2 2 2" xfId="40832"/>
    <cellStyle name="Note 5 3 2 3 3 2 3" xfId="28732"/>
    <cellStyle name="Note 5 3 2 3 3 3" xfId="4064"/>
    <cellStyle name="Note 5 3 2 3 3 3 2" xfId="16166"/>
    <cellStyle name="Note 5 3 2 3 3 3 2 2" xfId="40366"/>
    <cellStyle name="Note 5 3 2 3 3 3 3" xfId="28266"/>
    <cellStyle name="Note 5 3 2 3 3 4" xfId="8497"/>
    <cellStyle name="Note 5 3 2 3 3 4 2" xfId="20533"/>
    <cellStyle name="Note 5 3 2 3 3 4 2 2" xfId="44733"/>
    <cellStyle name="Note 5 3 2 3 3 4 3" xfId="32698"/>
    <cellStyle name="Note 5 3 2 3 3 5" xfId="10587"/>
    <cellStyle name="Note 5 3 2 3 3 5 2" xfId="22550"/>
    <cellStyle name="Note 5 3 2 3 3 5 2 2" xfId="46750"/>
    <cellStyle name="Note 5 3 2 3 3 5 3" xfId="34788"/>
    <cellStyle name="Note 5 3 2 3 3 6" xfId="12395"/>
    <cellStyle name="Note 5 3 2 3 3 6 2" xfId="24142"/>
    <cellStyle name="Note 5 3 2 3 3 6 2 2" xfId="48342"/>
    <cellStyle name="Note 5 3 2 3 3 6 3" xfId="36596"/>
    <cellStyle name="Note 5 3 2 3 3 7" xfId="13987"/>
    <cellStyle name="Note 5 3 2 3 3 7 2" xfId="38188"/>
    <cellStyle name="Note 5 3 2 3 3 8" xfId="26156"/>
    <cellStyle name="Note 5 3 2 3 4" xfId="3616"/>
    <cellStyle name="Note 5 3 2 3 4 2" xfId="15718"/>
    <cellStyle name="Note 5 3 2 3 4 2 2" xfId="39918"/>
    <cellStyle name="Note 5 3 2 3 4 3" xfId="27818"/>
    <cellStyle name="Note 5 3 2 3 5" xfId="6037"/>
    <cellStyle name="Note 5 3 2 3 5 2" xfId="18138"/>
    <cellStyle name="Note 5 3 2 3 5 2 2" xfId="42338"/>
    <cellStyle name="Note 5 3 2 3 5 3" xfId="30238"/>
    <cellStyle name="Note 5 3 2 3 6" xfId="7523"/>
    <cellStyle name="Note 5 3 2 3 6 2" xfId="19584"/>
    <cellStyle name="Note 5 3 2 3 6 2 2" xfId="43784"/>
    <cellStyle name="Note 5 3 2 3 6 3" xfId="31724"/>
    <cellStyle name="Note 5 3 2 3 7" xfId="9639"/>
    <cellStyle name="Note 5 3 2 3 7 2" xfId="21673"/>
    <cellStyle name="Note 5 3 2 3 7 2 2" xfId="45873"/>
    <cellStyle name="Note 5 3 2 3 7 3" xfId="33840"/>
    <cellStyle name="Note 5 3 2 3 8" xfId="11518"/>
    <cellStyle name="Note 5 3 2 3 8 2" xfId="23447"/>
    <cellStyle name="Note 5 3 2 3 8 2 2" xfId="47647"/>
    <cellStyle name="Note 5 3 2 3 8 3" xfId="35719"/>
    <cellStyle name="Note 5 3 2 3 9" xfId="13292"/>
    <cellStyle name="Note 5 3 2 3 9 2" xfId="37493"/>
    <cellStyle name="Note 5 3 2 4" xfId="1110"/>
    <cellStyle name="Note 5 3 2 4 10" xfId="25628"/>
    <cellStyle name="Note 5 3 2 4 2" xfId="2668"/>
    <cellStyle name="Note 5 3 2 4 2 2" xfId="5314"/>
    <cellStyle name="Note 5 3 2 4 2 2 2" xfId="17415"/>
    <cellStyle name="Note 5 3 2 4 2 2 2 2" xfId="41615"/>
    <cellStyle name="Note 5 3 2 4 2 2 3" xfId="29515"/>
    <cellStyle name="Note 5 3 2 4 2 3" xfId="4745"/>
    <cellStyle name="Note 5 3 2 4 2 3 2" xfId="16846"/>
    <cellStyle name="Note 5 3 2 4 2 3 2 2" xfId="41046"/>
    <cellStyle name="Note 5 3 2 4 2 3 3" xfId="28946"/>
    <cellStyle name="Note 5 3 2 4 2 4" xfId="9294"/>
    <cellStyle name="Note 5 3 2 4 2 4 2" xfId="21328"/>
    <cellStyle name="Note 5 3 2 4 2 4 2 2" xfId="45528"/>
    <cellStyle name="Note 5 3 2 4 2 4 3" xfId="33495"/>
    <cellStyle name="Note 5 3 2 4 2 5" xfId="11370"/>
    <cellStyle name="Note 5 3 2 4 2 5 2" xfId="23313"/>
    <cellStyle name="Note 5 3 2 4 2 5 2 2" xfId="47513"/>
    <cellStyle name="Note 5 3 2 4 2 5 3" xfId="35571"/>
    <cellStyle name="Note 5 3 2 4 2 6" xfId="13158"/>
    <cellStyle name="Note 5 3 2 4 2 6 2" xfId="24880"/>
    <cellStyle name="Note 5 3 2 4 2 6 2 2" xfId="49080"/>
    <cellStyle name="Note 5 3 2 4 2 6 3" xfId="37359"/>
    <cellStyle name="Note 5 3 2 4 2 7" xfId="14725"/>
    <cellStyle name="Note 5 3 2 4 2 7 2" xfId="38926"/>
    <cellStyle name="Note 5 3 2 4 2 8" xfId="26950"/>
    <cellStyle name="Note 5 3 2 4 3" xfId="2082"/>
    <cellStyle name="Note 5 3 2 4 3 2" xfId="4740"/>
    <cellStyle name="Note 5 3 2 4 3 2 2" xfId="16841"/>
    <cellStyle name="Note 5 3 2 4 3 2 2 2" xfId="41041"/>
    <cellStyle name="Note 5 3 2 4 3 2 3" xfId="28941"/>
    <cellStyle name="Note 5 3 2 4 3 3" xfId="6442"/>
    <cellStyle name="Note 5 3 2 4 3 3 2" xfId="18543"/>
    <cellStyle name="Note 5 3 2 4 3 3 2 2" xfId="42743"/>
    <cellStyle name="Note 5 3 2 4 3 3 3" xfId="30643"/>
    <cellStyle name="Note 5 3 2 4 3 4" xfId="8708"/>
    <cellStyle name="Note 5 3 2 4 3 4 2" xfId="20744"/>
    <cellStyle name="Note 5 3 2 4 3 4 2 2" xfId="44944"/>
    <cellStyle name="Note 5 3 2 4 3 4 3" xfId="32909"/>
    <cellStyle name="Note 5 3 2 4 3 5" xfId="10798"/>
    <cellStyle name="Note 5 3 2 4 3 5 2" xfId="22761"/>
    <cellStyle name="Note 5 3 2 4 3 5 2 2" xfId="46961"/>
    <cellStyle name="Note 5 3 2 4 3 5 3" xfId="34999"/>
    <cellStyle name="Note 5 3 2 4 3 6" xfId="12606"/>
    <cellStyle name="Note 5 3 2 4 3 6 2" xfId="24353"/>
    <cellStyle name="Note 5 3 2 4 3 6 2 2" xfId="48553"/>
    <cellStyle name="Note 5 3 2 4 3 6 3" xfId="36807"/>
    <cellStyle name="Note 5 3 2 4 3 7" xfId="14198"/>
    <cellStyle name="Note 5 3 2 4 3 7 2" xfId="38399"/>
    <cellStyle name="Note 5 3 2 4 3 8" xfId="26367"/>
    <cellStyle name="Note 5 3 2 4 4" xfId="3835"/>
    <cellStyle name="Note 5 3 2 4 4 2" xfId="15937"/>
    <cellStyle name="Note 5 3 2 4 4 2 2" xfId="40137"/>
    <cellStyle name="Note 5 3 2 4 4 3" xfId="28037"/>
    <cellStyle name="Note 5 3 2 4 5" xfId="6191"/>
    <cellStyle name="Note 5 3 2 4 5 2" xfId="18292"/>
    <cellStyle name="Note 5 3 2 4 5 2 2" xfId="42492"/>
    <cellStyle name="Note 5 3 2 4 5 3" xfId="30392"/>
    <cellStyle name="Note 5 3 2 4 6" xfId="7746"/>
    <cellStyle name="Note 5 3 2 4 6 2" xfId="19807"/>
    <cellStyle name="Note 5 3 2 4 6 2 2" xfId="44007"/>
    <cellStyle name="Note 5 3 2 4 6 3" xfId="31947"/>
    <cellStyle name="Note 5 3 2 4 7" xfId="9862"/>
    <cellStyle name="Note 5 3 2 4 7 2" xfId="21896"/>
    <cellStyle name="Note 5 3 2 4 7 2 2" xfId="46096"/>
    <cellStyle name="Note 5 3 2 4 7 3" xfId="34063"/>
    <cellStyle name="Note 5 3 2 4 8" xfId="11741"/>
    <cellStyle name="Note 5 3 2 4 8 2" xfId="23670"/>
    <cellStyle name="Note 5 3 2 4 8 2 2" xfId="47870"/>
    <cellStyle name="Note 5 3 2 4 8 3" xfId="35942"/>
    <cellStyle name="Note 5 3 2 4 9" xfId="13515"/>
    <cellStyle name="Note 5 3 2 4 9 2" xfId="37716"/>
    <cellStyle name="Note 5 3 2 5" xfId="1240"/>
    <cellStyle name="Note 5 3 2 5 2" xfId="3965"/>
    <cellStyle name="Note 5 3 2 5 2 2" xfId="16067"/>
    <cellStyle name="Note 5 3 2 5 2 2 2" xfId="40267"/>
    <cellStyle name="Note 5 3 2 5 2 3" xfId="28167"/>
    <cellStyle name="Note 5 3 2 5 3" xfId="5456"/>
    <cellStyle name="Note 5 3 2 5 3 2" xfId="17557"/>
    <cellStyle name="Note 5 3 2 5 3 2 2" xfId="41757"/>
    <cellStyle name="Note 5 3 2 5 3 3" xfId="29657"/>
    <cellStyle name="Note 5 3 2 5 4" xfId="7876"/>
    <cellStyle name="Note 5 3 2 5 4 2" xfId="19937"/>
    <cellStyle name="Note 5 3 2 5 4 2 2" xfId="44137"/>
    <cellStyle name="Note 5 3 2 5 4 3" xfId="32077"/>
    <cellStyle name="Note 5 3 2 5 5" xfId="9992"/>
    <cellStyle name="Note 5 3 2 5 5 2" xfId="22026"/>
    <cellStyle name="Note 5 3 2 5 5 2 2" xfId="46226"/>
    <cellStyle name="Note 5 3 2 5 5 3" xfId="34193"/>
    <cellStyle name="Note 5 3 2 5 6" xfId="11871"/>
    <cellStyle name="Note 5 3 2 5 6 2" xfId="23800"/>
    <cellStyle name="Note 5 3 2 5 6 2 2" xfId="48000"/>
    <cellStyle name="Note 5 3 2 5 6 3" xfId="36072"/>
    <cellStyle name="Note 5 3 2 5 7" xfId="13645"/>
    <cellStyle name="Note 5 3 2 5 7 2" xfId="37846"/>
    <cellStyle name="Note 5 3 2 5 8" xfId="25758"/>
    <cellStyle name="Note 5 3 2 6" xfId="3321"/>
    <cellStyle name="Note 5 3 2 6 2" xfId="15423"/>
    <cellStyle name="Note 5 3 2 6 2 2" xfId="39623"/>
    <cellStyle name="Note 5 3 2 6 3" xfId="27523"/>
    <cellStyle name="Note 5 3 2 7" xfId="6145"/>
    <cellStyle name="Note 5 3 2 7 2" xfId="18246"/>
    <cellStyle name="Note 5 3 2 7 2 2" xfId="42446"/>
    <cellStyle name="Note 5 3 2 7 3" xfId="30346"/>
    <cellStyle name="Note 5 3 2 8" xfId="7222"/>
    <cellStyle name="Note 5 3 2 8 2" xfId="19283"/>
    <cellStyle name="Note 5 3 2 8 2 2" xfId="43483"/>
    <cellStyle name="Note 5 3 2 8 3" xfId="31423"/>
    <cellStyle name="Note 5 3 2 9" xfId="6844"/>
    <cellStyle name="Note 5 3 2 9 2" xfId="18945"/>
    <cellStyle name="Note 5 3 2 9 2 2" xfId="43145"/>
    <cellStyle name="Note 5 3 2 9 3" xfId="31045"/>
    <cellStyle name="Note 5 3 3" xfId="629"/>
    <cellStyle name="Note 5 3 3 10" xfId="7969"/>
    <cellStyle name="Note 5 3 3 10 2" xfId="20030"/>
    <cellStyle name="Note 5 3 3 10 2 2" xfId="44230"/>
    <cellStyle name="Note 5 3 3 10 3" xfId="32170"/>
    <cellStyle name="Note 5 3 3 11" xfId="10103"/>
    <cellStyle name="Note 5 3 3 11 2" xfId="34304"/>
    <cellStyle name="Note 5 3 3 12" xfId="25147"/>
    <cellStyle name="Note 5 3 3 2" xfId="813"/>
    <cellStyle name="Note 5 3 3 2 10" xfId="25331"/>
    <cellStyle name="Note 5 3 3 2 2" xfId="2383"/>
    <cellStyle name="Note 5 3 3 2 2 2" xfId="5033"/>
    <cellStyle name="Note 5 3 3 2 2 2 2" xfId="17134"/>
    <cellStyle name="Note 5 3 3 2 2 2 2 2" xfId="41334"/>
    <cellStyle name="Note 5 3 3 2 2 2 3" xfId="29234"/>
    <cellStyle name="Note 5 3 3 2 2 3" xfId="4601"/>
    <cellStyle name="Note 5 3 3 2 2 3 2" xfId="16702"/>
    <cellStyle name="Note 5 3 3 2 2 3 2 2" xfId="40902"/>
    <cellStyle name="Note 5 3 3 2 2 3 3" xfId="28802"/>
    <cellStyle name="Note 5 3 3 2 2 4" xfId="9009"/>
    <cellStyle name="Note 5 3 3 2 2 4 2" xfId="21043"/>
    <cellStyle name="Note 5 3 3 2 2 4 2 2" xfId="45243"/>
    <cellStyle name="Note 5 3 3 2 2 4 3" xfId="33210"/>
    <cellStyle name="Note 5 3 3 2 2 5" xfId="11085"/>
    <cellStyle name="Note 5 3 3 2 2 5 2" xfId="23028"/>
    <cellStyle name="Note 5 3 3 2 2 5 2 2" xfId="47228"/>
    <cellStyle name="Note 5 3 3 2 2 5 3" xfId="35286"/>
    <cellStyle name="Note 5 3 3 2 2 6" xfId="12873"/>
    <cellStyle name="Note 5 3 3 2 2 6 2" xfId="24595"/>
    <cellStyle name="Note 5 3 3 2 2 6 2 2" xfId="48795"/>
    <cellStyle name="Note 5 3 3 2 2 6 3" xfId="37074"/>
    <cellStyle name="Note 5 3 3 2 2 7" xfId="14440"/>
    <cellStyle name="Note 5 3 3 2 2 7 2" xfId="38641"/>
    <cellStyle name="Note 5 3 3 2 2 8" xfId="26665"/>
    <cellStyle name="Note 5 3 3 2 3" xfId="1797"/>
    <cellStyle name="Note 5 3 3 2 3 2" xfId="4458"/>
    <cellStyle name="Note 5 3 3 2 3 2 2" xfId="16559"/>
    <cellStyle name="Note 5 3 3 2 3 2 2 2" xfId="40759"/>
    <cellStyle name="Note 5 3 3 2 3 2 3" xfId="28659"/>
    <cellStyle name="Note 5 3 3 2 3 3" xfId="5930"/>
    <cellStyle name="Note 5 3 3 2 3 3 2" xfId="18031"/>
    <cellStyle name="Note 5 3 3 2 3 3 2 2" xfId="42231"/>
    <cellStyle name="Note 5 3 3 2 3 3 3" xfId="30131"/>
    <cellStyle name="Note 5 3 3 2 3 4" xfId="8423"/>
    <cellStyle name="Note 5 3 3 2 3 4 2" xfId="20459"/>
    <cellStyle name="Note 5 3 3 2 3 4 2 2" xfId="44659"/>
    <cellStyle name="Note 5 3 3 2 3 4 3" xfId="32624"/>
    <cellStyle name="Note 5 3 3 2 3 5" xfId="10513"/>
    <cellStyle name="Note 5 3 3 2 3 5 2" xfId="22476"/>
    <cellStyle name="Note 5 3 3 2 3 5 2 2" xfId="46676"/>
    <cellStyle name="Note 5 3 3 2 3 5 3" xfId="34714"/>
    <cellStyle name="Note 5 3 3 2 3 6" xfId="12321"/>
    <cellStyle name="Note 5 3 3 2 3 6 2" xfId="24068"/>
    <cellStyle name="Note 5 3 3 2 3 6 2 2" xfId="48268"/>
    <cellStyle name="Note 5 3 3 2 3 6 3" xfId="36522"/>
    <cellStyle name="Note 5 3 3 2 3 7" xfId="13913"/>
    <cellStyle name="Note 5 3 3 2 3 7 2" xfId="38114"/>
    <cellStyle name="Note 5 3 3 2 3 8" xfId="26082"/>
    <cellStyle name="Note 5 3 3 2 4" xfId="3544"/>
    <cellStyle name="Note 5 3 3 2 4 2" xfId="15646"/>
    <cellStyle name="Note 5 3 3 2 4 2 2" xfId="39846"/>
    <cellStyle name="Note 5 3 3 2 4 3" xfId="27746"/>
    <cellStyle name="Note 5 3 3 2 5" xfId="4156"/>
    <cellStyle name="Note 5 3 3 2 5 2" xfId="16258"/>
    <cellStyle name="Note 5 3 3 2 5 2 2" xfId="40458"/>
    <cellStyle name="Note 5 3 3 2 5 3" xfId="28358"/>
    <cellStyle name="Note 5 3 3 2 6" xfId="7449"/>
    <cellStyle name="Note 5 3 3 2 6 2" xfId="19510"/>
    <cellStyle name="Note 5 3 3 2 6 2 2" xfId="43710"/>
    <cellStyle name="Note 5 3 3 2 6 3" xfId="31650"/>
    <cellStyle name="Note 5 3 3 2 7" xfId="9565"/>
    <cellStyle name="Note 5 3 3 2 7 2" xfId="21599"/>
    <cellStyle name="Note 5 3 3 2 7 2 2" xfId="45799"/>
    <cellStyle name="Note 5 3 3 2 7 3" xfId="33766"/>
    <cellStyle name="Note 5 3 3 2 8" xfId="10152"/>
    <cellStyle name="Note 5 3 3 2 8 2" xfId="22162"/>
    <cellStyle name="Note 5 3 3 2 8 2 2" xfId="46362"/>
    <cellStyle name="Note 5 3 3 2 8 3" xfId="34353"/>
    <cellStyle name="Note 5 3 3 2 9" xfId="12007"/>
    <cellStyle name="Note 5 3 3 2 9 2" xfId="36208"/>
    <cellStyle name="Note 5 3 3 3" xfId="930"/>
    <cellStyle name="Note 5 3 3 3 10" xfId="25448"/>
    <cellStyle name="Note 5 3 3 3 2" xfId="2500"/>
    <cellStyle name="Note 5 3 3 3 2 2" xfId="5149"/>
    <cellStyle name="Note 5 3 3 3 2 2 2" xfId="17250"/>
    <cellStyle name="Note 5 3 3 3 2 2 2 2" xfId="41450"/>
    <cellStyle name="Note 5 3 3 3 2 2 3" xfId="29350"/>
    <cellStyle name="Note 5 3 3 3 2 3" xfId="4070"/>
    <cellStyle name="Note 5 3 3 3 2 3 2" xfId="16172"/>
    <cellStyle name="Note 5 3 3 3 2 3 2 2" xfId="40372"/>
    <cellStyle name="Note 5 3 3 3 2 3 3" xfId="28272"/>
    <cellStyle name="Note 5 3 3 3 2 4" xfId="9126"/>
    <cellStyle name="Note 5 3 3 3 2 4 2" xfId="21160"/>
    <cellStyle name="Note 5 3 3 3 2 4 2 2" xfId="45360"/>
    <cellStyle name="Note 5 3 3 3 2 4 3" xfId="33327"/>
    <cellStyle name="Note 5 3 3 3 2 5" xfId="11202"/>
    <cellStyle name="Note 5 3 3 3 2 5 2" xfId="23145"/>
    <cellStyle name="Note 5 3 3 3 2 5 2 2" xfId="47345"/>
    <cellStyle name="Note 5 3 3 3 2 5 3" xfId="35403"/>
    <cellStyle name="Note 5 3 3 3 2 6" xfId="12990"/>
    <cellStyle name="Note 5 3 3 3 2 6 2" xfId="24712"/>
    <cellStyle name="Note 5 3 3 3 2 6 2 2" xfId="48912"/>
    <cellStyle name="Note 5 3 3 3 2 6 3" xfId="37191"/>
    <cellStyle name="Note 5 3 3 3 2 7" xfId="14557"/>
    <cellStyle name="Note 5 3 3 3 2 7 2" xfId="38758"/>
    <cellStyle name="Note 5 3 3 3 2 8" xfId="26782"/>
    <cellStyle name="Note 5 3 3 3 3" xfId="1914"/>
    <cellStyle name="Note 5 3 3 3 3 2" xfId="4573"/>
    <cellStyle name="Note 5 3 3 3 3 2 2" xfId="16674"/>
    <cellStyle name="Note 5 3 3 3 3 2 2 2" xfId="40874"/>
    <cellStyle name="Note 5 3 3 3 3 2 3" xfId="28774"/>
    <cellStyle name="Note 5 3 3 3 3 3" xfId="3025"/>
    <cellStyle name="Note 5 3 3 3 3 3 2" xfId="15128"/>
    <cellStyle name="Note 5 3 3 3 3 3 2 2" xfId="39328"/>
    <cellStyle name="Note 5 3 3 3 3 3 3" xfId="27228"/>
    <cellStyle name="Note 5 3 3 3 3 4" xfId="8540"/>
    <cellStyle name="Note 5 3 3 3 3 4 2" xfId="20576"/>
    <cellStyle name="Note 5 3 3 3 3 4 2 2" xfId="44776"/>
    <cellStyle name="Note 5 3 3 3 3 4 3" xfId="32741"/>
    <cellStyle name="Note 5 3 3 3 3 5" xfId="10630"/>
    <cellStyle name="Note 5 3 3 3 3 5 2" xfId="22593"/>
    <cellStyle name="Note 5 3 3 3 3 5 2 2" xfId="46793"/>
    <cellStyle name="Note 5 3 3 3 3 5 3" xfId="34831"/>
    <cellStyle name="Note 5 3 3 3 3 6" xfId="12438"/>
    <cellStyle name="Note 5 3 3 3 3 6 2" xfId="24185"/>
    <cellStyle name="Note 5 3 3 3 3 6 2 2" xfId="48385"/>
    <cellStyle name="Note 5 3 3 3 3 6 3" xfId="36639"/>
    <cellStyle name="Note 5 3 3 3 3 7" xfId="14030"/>
    <cellStyle name="Note 5 3 3 3 3 7 2" xfId="38231"/>
    <cellStyle name="Note 5 3 3 3 3 8" xfId="26199"/>
    <cellStyle name="Note 5 3 3 3 4" xfId="3658"/>
    <cellStyle name="Note 5 3 3 3 4 2" xfId="15760"/>
    <cellStyle name="Note 5 3 3 3 4 2 2" xfId="39960"/>
    <cellStyle name="Note 5 3 3 3 4 3" xfId="27860"/>
    <cellStyle name="Note 5 3 3 3 5" xfId="6068"/>
    <cellStyle name="Note 5 3 3 3 5 2" xfId="18169"/>
    <cellStyle name="Note 5 3 3 3 5 2 2" xfId="42369"/>
    <cellStyle name="Note 5 3 3 3 5 3" xfId="30269"/>
    <cellStyle name="Note 5 3 3 3 6" xfId="7566"/>
    <cellStyle name="Note 5 3 3 3 6 2" xfId="19627"/>
    <cellStyle name="Note 5 3 3 3 6 2 2" xfId="43827"/>
    <cellStyle name="Note 5 3 3 3 6 3" xfId="31767"/>
    <cellStyle name="Note 5 3 3 3 7" xfId="9682"/>
    <cellStyle name="Note 5 3 3 3 7 2" xfId="21716"/>
    <cellStyle name="Note 5 3 3 3 7 2 2" xfId="45916"/>
    <cellStyle name="Note 5 3 3 3 7 3" xfId="33883"/>
    <cellStyle name="Note 5 3 3 3 8" xfId="11561"/>
    <cellStyle name="Note 5 3 3 3 8 2" xfId="23490"/>
    <cellStyle name="Note 5 3 3 3 8 2 2" xfId="47690"/>
    <cellStyle name="Note 5 3 3 3 8 3" xfId="35762"/>
    <cellStyle name="Note 5 3 3 3 9" xfId="13335"/>
    <cellStyle name="Note 5 3 3 3 9 2" xfId="37536"/>
    <cellStyle name="Note 5 3 3 4" xfId="1153"/>
    <cellStyle name="Note 5 3 3 4 10" xfId="25671"/>
    <cellStyle name="Note 5 3 3 4 2" xfId="2711"/>
    <cellStyle name="Note 5 3 3 4 2 2" xfId="5357"/>
    <cellStyle name="Note 5 3 3 4 2 2 2" xfId="17458"/>
    <cellStyle name="Note 5 3 3 4 2 2 2 2" xfId="41658"/>
    <cellStyle name="Note 5 3 3 4 2 2 3" xfId="29558"/>
    <cellStyle name="Note 5 3 3 4 2 3" xfId="5711"/>
    <cellStyle name="Note 5 3 3 4 2 3 2" xfId="17812"/>
    <cellStyle name="Note 5 3 3 4 2 3 2 2" xfId="42012"/>
    <cellStyle name="Note 5 3 3 4 2 3 3" xfId="29912"/>
    <cellStyle name="Note 5 3 3 4 2 4" xfId="9337"/>
    <cellStyle name="Note 5 3 3 4 2 4 2" xfId="21371"/>
    <cellStyle name="Note 5 3 3 4 2 4 2 2" xfId="45571"/>
    <cellStyle name="Note 5 3 3 4 2 4 3" xfId="33538"/>
    <cellStyle name="Note 5 3 3 4 2 5" xfId="11413"/>
    <cellStyle name="Note 5 3 3 4 2 5 2" xfId="23356"/>
    <cellStyle name="Note 5 3 3 4 2 5 2 2" xfId="47556"/>
    <cellStyle name="Note 5 3 3 4 2 5 3" xfId="35614"/>
    <cellStyle name="Note 5 3 3 4 2 6" xfId="13201"/>
    <cellStyle name="Note 5 3 3 4 2 6 2" xfId="24923"/>
    <cellStyle name="Note 5 3 3 4 2 6 2 2" xfId="49123"/>
    <cellStyle name="Note 5 3 3 4 2 6 3" xfId="37402"/>
    <cellStyle name="Note 5 3 3 4 2 7" xfId="14768"/>
    <cellStyle name="Note 5 3 3 4 2 7 2" xfId="38969"/>
    <cellStyle name="Note 5 3 3 4 2 8" xfId="26993"/>
    <cellStyle name="Note 5 3 3 4 3" xfId="2125"/>
    <cellStyle name="Note 5 3 3 4 3 2" xfId="4782"/>
    <cellStyle name="Note 5 3 3 4 3 2 2" xfId="16883"/>
    <cellStyle name="Note 5 3 3 4 3 2 2 2" xfId="41083"/>
    <cellStyle name="Note 5 3 3 4 3 2 3" xfId="28983"/>
    <cellStyle name="Note 5 3 3 4 3 3" xfId="4012"/>
    <cellStyle name="Note 5 3 3 4 3 3 2" xfId="16114"/>
    <cellStyle name="Note 5 3 3 4 3 3 2 2" xfId="40314"/>
    <cellStyle name="Note 5 3 3 4 3 3 3" xfId="28214"/>
    <cellStyle name="Note 5 3 3 4 3 4" xfId="8751"/>
    <cellStyle name="Note 5 3 3 4 3 4 2" xfId="20787"/>
    <cellStyle name="Note 5 3 3 4 3 4 2 2" xfId="44987"/>
    <cellStyle name="Note 5 3 3 4 3 4 3" xfId="32952"/>
    <cellStyle name="Note 5 3 3 4 3 5" xfId="10841"/>
    <cellStyle name="Note 5 3 3 4 3 5 2" xfId="22804"/>
    <cellStyle name="Note 5 3 3 4 3 5 2 2" xfId="47004"/>
    <cellStyle name="Note 5 3 3 4 3 5 3" xfId="35042"/>
    <cellStyle name="Note 5 3 3 4 3 6" xfId="12649"/>
    <cellStyle name="Note 5 3 3 4 3 6 2" xfId="24396"/>
    <cellStyle name="Note 5 3 3 4 3 6 2 2" xfId="48596"/>
    <cellStyle name="Note 5 3 3 4 3 6 3" xfId="36850"/>
    <cellStyle name="Note 5 3 3 4 3 7" xfId="14241"/>
    <cellStyle name="Note 5 3 3 4 3 7 2" xfId="38442"/>
    <cellStyle name="Note 5 3 3 4 3 8" xfId="26410"/>
    <cellStyle name="Note 5 3 3 4 4" xfId="3878"/>
    <cellStyle name="Note 5 3 3 4 4 2" xfId="15980"/>
    <cellStyle name="Note 5 3 3 4 4 2 2" xfId="40180"/>
    <cellStyle name="Note 5 3 3 4 4 3" xfId="28080"/>
    <cellStyle name="Note 5 3 3 4 5" xfId="6611"/>
    <cellStyle name="Note 5 3 3 4 5 2" xfId="18712"/>
    <cellStyle name="Note 5 3 3 4 5 2 2" xfId="42912"/>
    <cellStyle name="Note 5 3 3 4 5 3" xfId="30812"/>
    <cellStyle name="Note 5 3 3 4 6" xfId="7789"/>
    <cellStyle name="Note 5 3 3 4 6 2" xfId="19850"/>
    <cellStyle name="Note 5 3 3 4 6 2 2" xfId="44050"/>
    <cellStyle name="Note 5 3 3 4 6 3" xfId="31990"/>
    <cellStyle name="Note 5 3 3 4 7" xfId="9905"/>
    <cellStyle name="Note 5 3 3 4 7 2" xfId="21939"/>
    <cellStyle name="Note 5 3 3 4 7 2 2" xfId="46139"/>
    <cellStyle name="Note 5 3 3 4 7 3" xfId="34106"/>
    <cellStyle name="Note 5 3 3 4 8" xfId="11784"/>
    <cellStyle name="Note 5 3 3 4 8 2" xfId="23713"/>
    <cellStyle name="Note 5 3 3 4 8 2 2" xfId="47913"/>
    <cellStyle name="Note 5 3 3 4 8 3" xfId="35985"/>
    <cellStyle name="Note 5 3 3 4 9" xfId="13558"/>
    <cellStyle name="Note 5 3 3 4 9 2" xfId="37759"/>
    <cellStyle name="Note 5 3 3 5" xfId="1277"/>
    <cellStyle name="Note 5 3 3 5 2" xfId="4002"/>
    <cellStyle name="Note 5 3 3 5 2 2" xfId="16104"/>
    <cellStyle name="Note 5 3 3 5 2 2 2" xfId="40304"/>
    <cellStyle name="Note 5 3 3 5 2 3" xfId="28204"/>
    <cellStyle name="Note 5 3 3 5 3" xfId="3173"/>
    <cellStyle name="Note 5 3 3 5 3 2" xfId="15275"/>
    <cellStyle name="Note 5 3 3 5 3 2 2" xfId="39475"/>
    <cellStyle name="Note 5 3 3 5 3 3" xfId="27375"/>
    <cellStyle name="Note 5 3 3 5 4" xfId="7913"/>
    <cellStyle name="Note 5 3 3 5 4 2" xfId="19974"/>
    <cellStyle name="Note 5 3 3 5 4 2 2" xfId="44174"/>
    <cellStyle name="Note 5 3 3 5 4 3" xfId="32114"/>
    <cellStyle name="Note 5 3 3 5 5" xfId="10029"/>
    <cellStyle name="Note 5 3 3 5 5 2" xfId="22063"/>
    <cellStyle name="Note 5 3 3 5 5 2 2" xfId="46263"/>
    <cellStyle name="Note 5 3 3 5 5 3" xfId="34230"/>
    <cellStyle name="Note 5 3 3 5 6" xfId="11908"/>
    <cellStyle name="Note 5 3 3 5 6 2" xfId="23837"/>
    <cellStyle name="Note 5 3 3 5 6 2 2" xfId="48037"/>
    <cellStyle name="Note 5 3 3 5 6 3" xfId="36109"/>
    <cellStyle name="Note 5 3 3 5 7" xfId="13682"/>
    <cellStyle name="Note 5 3 3 5 7 2" xfId="37883"/>
    <cellStyle name="Note 5 3 3 5 8" xfId="25795"/>
    <cellStyle name="Note 5 3 3 6" xfId="3363"/>
    <cellStyle name="Note 5 3 3 6 2" xfId="15465"/>
    <cellStyle name="Note 5 3 3 6 2 2" xfId="39665"/>
    <cellStyle name="Note 5 3 3 6 3" xfId="27565"/>
    <cellStyle name="Note 5 3 3 7" xfId="6040"/>
    <cellStyle name="Note 5 3 3 7 2" xfId="18141"/>
    <cellStyle name="Note 5 3 3 7 2 2" xfId="42341"/>
    <cellStyle name="Note 5 3 3 7 3" xfId="30241"/>
    <cellStyle name="Note 5 3 3 8" xfId="7265"/>
    <cellStyle name="Note 5 3 3 8 2" xfId="19326"/>
    <cellStyle name="Note 5 3 3 8 2 2" xfId="43526"/>
    <cellStyle name="Note 5 3 3 8 3" xfId="31466"/>
    <cellStyle name="Note 5 3 3 9" xfId="7922"/>
    <cellStyle name="Note 5 3 3 9 2" xfId="19983"/>
    <cellStyle name="Note 5 3 3 9 2 2" xfId="44183"/>
    <cellStyle name="Note 5 3 3 9 3" xfId="32123"/>
    <cellStyle name="Note 5 3 4" xfId="729"/>
    <cellStyle name="Note 5 3 4 10" xfId="25247"/>
    <cellStyle name="Note 5 3 4 2" xfId="2299"/>
    <cellStyle name="Note 5 3 4 2 2" xfId="4951"/>
    <cellStyle name="Note 5 3 4 2 2 2" xfId="17052"/>
    <cellStyle name="Note 5 3 4 2 2 2 2" xfId="41252"/>
    <cellStyle name="Note 5 3 4 2 2 3" xfId="29152"/>
    <cellStyle name="Note 5 3 4 2 3" xfId="6370"/>
    <cellStyle name="Note 5 3 4 2 3 2" xfId="18471"/>
    <cellStyle name="Note 5 3 4 2 3 2 2" xfId="42671"/>
    <cellStyle name="Note 5 3 4 2 3 3" xfId="30571"/>
    <cellStyle name="Note 5 3 4 2 4" xfId="8925"/>
    <cellStyle name="Note 5 3 4 2 4 2" xfId="20959"/>
    <cellStyle name="Note 5 3 4 2 4 2 2" xfId="45159"/>
    <cellStyle name="Note 5 3 4 2 4 3" xfId="33126"/>
    <cellStyle name="Note 5 3 4 2 5" xfId="11001"/>
    <cellStyle name="Note 5 3 4 2 5 2" xfId="22944"/>
    <cellStyle name="Note 5 3 4 2 5 2 2" xfId="47144"/>
    <cellStyle name="Note 5 3 4 2 5 3" xfId="35202"/>
    <cellStyle name="Note 5 3 4 2 6" xfId="12789"/>
    <cellStyle name="Note 5 3 4 2 6 2" xfId="24511"/>
    <cellStyle name="Note 5 3 4 2 6 2 2" xfId="48711"/>
    <cellStyle name="Note 5 3 4 2 6 3" xfId="36990"/>
    <cellStyle name="Note 5 3 4 2 7" xfId="14356"/>
    <cellStyle name="Note 5 3 4 2 7 2" xfId="38557"/>
    <cellStyle name="Note 5 3 4 2 8" xfId="26581"/>
    <cellStyle name="Note 5 3 4 3" xfId="1713"/>
    <cellStyle name="Note 5 3 4 3 2" xfId="4375"/>
    <cellStyle name="Note 5 3 4 3 2 2" xfId="16476"/>
    <cellStyle name="Note 5 3 4 3 2 2 2" xfId="40676"/>
    <cellStyle name="Note 5 3 4 3 2 3" xfId="28576"/>
    <cellStyle name="Note 5 3 4 3 3" xfId="6462"/>
    <cellStyle name="Note 5 3 4 3 3 2" xfId="18563"/>
    <cellStyle name="Note 5 3 4 3 3 2 2" xfId="42763"/>
    <cellStyle name="Note 5 3 4 3 3 3" xfId="30663"/>
    <cellStyle name="Note 5 3 4 3 4" xfId="8339"/>
    <cellStyle name="Note 5 3 4 3 4 2" xfId="20375"/>
    <cellStyle name="Note 5 3 4 3 4 2 2" xfId="44575"/>
    <cellStyle name="Note 5 3 4 3 4 3" xfId="32540"/>
    <cellStyle name="Note 5 3 4 3 5" xfId="10429"/>
    <cellStyle name="Note 5 3 4 3 5 2" xfId="22392"/>
    <cellStyle name="Note 5 3 4 3 5 2 2" xfId="46592"/>
    <cellStyle name="Note 5 3 4 3 5 3" xfId="34630"/>
    <cellStyle name="Note 5 3 4 3 6" xfId="12237"/>
    <cellStyle name="Note 5 3 4 3 6 2" xfId="23984"/>
    <cellStyle name="Note 5 3 4 3 6 2 2" xfId="48184"/>
    <cellStyle name="Note 5 3 4 3 6 3" xfId="36438"/>
    <cellStyle name="Note 5 3 4 3 7" xfId="13829"/>
    <cellStyle name="Note 5 3 4 3 7 2" xfId="38030"/>
    <cellStyle name="Note 5 3 4 3 8" xfId="25998"/>
    <cellStyle name="Note 5 3 4 4" xfId="3462"/>
    <cellStyle name="Note 5 3 4 4 2" xfId="15564"/>
    <cellStyle name="Note 5 3 4 4 2 2" xfId="39764"/>
    <cellStyle name="Note 5 3 4 4 3" xfId="27664"/>
    <cellStyle name="Note 5 3 4 5" xfId="5681"/>
    <cellStyle name="Note 5 3 4 5 2" xfId="17782"/>
    <cellStyle name="Note 5 3 4 5 2 2" xfId="41982"/>
    <cellStyle name="Note 5 3 4 5 3" xfId="29882"/>
    <cellStyle name="Note 5 3 4 6" xfId="7365"/>
    <cellStyle name="Note 5 3 4 6 2" xfId="19426"/>
    <cellStyle name="Note 5 3 4 6 2 2" xfId="43626"/>
    <cellStyle name="Note 5 3 4 6 3" xfId="31566"/>
    <cellStyle name="Note 5 3 4 7" xfId="9481"/>
    <cellStyle name="Note 5 3 4 7 2" xfId="21515"/>
    <cellStyle name="Note 5 3 4 7 2 2" xfId="45715"/>
    <cellStyle name="Note 5 3 4 7 3" xfId="33682"/>
    <cellStyle name="Note 5 3 4 8" xfId="8200"/>
    <cellStyle name="Note 5 3 4 8 2" xfId="20237"/>
    <cellStyle name="Note 5 3 4 8 2 2" xfId="44437"/>
    <cellStyle name="Note 5 3 4 8 3" xfId="32401"/>
    <cellStyle name="Note 5 3 4 9" xfId="10294"/>
    <cellStyle name="Note 5 3 4 9 2" xfId="34495"/>
    <cellStyle name="Note 5 3 5" xfId="1011"/>
    <cellStyle name="Note 5 3 5 10" xfId="25529"/>
    <cellStyle name="Note 5 3 5 2" xfId="2569"/>
    <cellStyle name="Note 5 3 5 2 2" xfId="5218"/>
    <cellStyle name="Note 5 3 5 2 2 2" xfId="17319"/>
    <cellStyle name="Note 5 3 5 2 2 2 2" xfId="41519"/>
    <cellStyle name="Note 5 3 5 2 2 3" xfId="29419"/>
    <cellStyle name="Note 5 3 5 2 3" xfId="4471"/>
    <cellStyle name="Note 5 3 5 2 3 2" xfId="16572"/>
    <cellStyle name="Note 5 3 5 2 3 2 2" xfId="40772"/>
    <cellStyle name="Note 5 3 5 2 3 3" xfId="28672"/>
    <cellStyle name="Note 5 3 5 2 4" xfId="9195"/>
    <cellStyle name="Note 5 3 5 2 4 2" xfId="21229"/>
    <cellStyle name="Note 5 3 5 2 4 2 2" xfId="45429"/>
    <cellStyle name="Note 5 3 5 2 4 3" xfId="33396"/>
    <cellStyle name="Note 5 3 5 2 5" xfId="11271"/>
    <cellStyle name="Note 5 3 5 2 5 2" xfId="23214"/>
    <cellStyle name="Note 5 3 5 2 5 2 2" xfId="47414"/>
    <cellStyle name="Note 5 3 5 2 5 3" xfId="35472"/>
    <cellStyle name="Note 5 3 5 2 6" xfId="13059"/>
    <cellStyle name="Note 5 3 5 2 6 2" xfId="24781"/>
    <cellStyle name="Note 5 3 5 2 6 2 2" xfId="48981"/>
    <cellStyle name="Note 5 3 5 2 6 3" xfId="37260"/>
    <cellStyle name="Note 5 3 5 2 7" xfId="14626"/>
    <cellStyle name="Note 5 3 5 2 7 2" xfId="38827"/>
    <cellStyle name="Note 5 3 5 2 8" xfId="26851"/>
    <cellStyle name="Note 5 3 5 3" xfId="1983"/>
    <cellStyle name="Note 5 3 5 3 2" xfId="4642"/>
    <cellStyle name="Note 5 3 5 3 2 2" xfId="16743"/>
    <cellStyle name="Note 5 3 5 3 2 2 2" xfId="40943"/>
    <cellStyle name="Note 5 3 5 3 2 3" xfId="28843"/>
    <cellStyle name="Note 5 3 5 3 3" xfId="3725"/>
    <cellStyle name="Note 5 3 5 3 3 2" xfId="15827"/>
    <cellStyle name="Note 5 3 5 3 3 2 2" xfId="40027"/>
    <cellStyle name="Note 5 3 5 3 3 3" xfId="27927"/>
    <cellStyle name="Note 5 3 5 3 4" xfId="8609"/>
    <cellStyle name="Note 5 3 5 3 4 2" xfId="20645"/>
    <cellStyle name="Note 5 3 5 3 4 2 2" xfId="44845"/>
    <cellStyle name="Note 5 3 5 3 4 3" xfId="32810"/>
    <cellStyle name="Note 5 3 5 3 5" xfId="10699"/>
    <cellStyle name="Note 5 3 5 3 5 2" xfId="22662"/>
    <cellStyle name="Note 5 3 5 3 5 2 2" xfId="46862"/>
    <cellStyle name="Note 5 3 5 3 5 3" xfId="34900"/>
    <cellStyle name="Note 5 3 5 3 6" xfId="12507"/>
    <cellStyle name="Note 5 3 5 3 6 2" xfId="24254"/>
    <cellStyle name="Note 5 3 5 3 6 2 2" xfId="48454"/>
    <cellStyle name="Note 5 3 5 3 6 3" xfId="36708"/>
    <cellStyle name="Note 5 3 5 3 7" xfId="14099"/>
    <cellStyle name="Note 5 3 5 3 7 2" xfId="38300"/>
    <cellStyle name="Note 5 3 5 3 8" xfId="26268"/>
    <cellStyle name="Note 5 3 5 4" xfId="3738"/>
    <cellStyle name="Note 5 3 5 4 2" xfId="15840"/>
    <cellStyle name="Note 5 3 5 4 2 2" xfId="40040"/>
    <cellStyle name="Note 5 3 5 4 3" xfId="27940"/>
    <cellStyle name="Note 5 3 5 5" xfId="6719"/>
    <cellStyle name="Note 5 3 5 5 2" xfId="18820"/>
    <cellStyle name="Note 5 3 5 5 2 2" xfId="43020"/>
    <cellStyle name="Note 5 3 5 5 3" xfId="30920"/>
    <cellStyle name="Note 5 3 5 6" xfId="7647"/>
    <cellStyle name="Note 5 3 5 6 2" xfId="19708"/>
    <cellStyle name="Note 5 3 5 6 2 2" xfId="43908"/>
    <cellStyle name="Note 5 3 5 6 3" xfId="31848"/>
    <cellStyle name="Note 5 3 5 7" xfId="9763"/>
    <cellStyle name="Note 5 3 5 7 2" xfId="21797"/>
    <cellStyle name="Note 5 3 5 7 2 2" xfId="45997"/>
    <cellStyle name="Note 5 3 5 7 3" xfId="33964"/>
    <cellStyle name="Note 5 3 5 8" xfId="11642"/>
    <cellStyle name="Note 5 3 5 8 2" xfId="23571"/>
    <cellStyle name="Note 5 3 5 8 2 2" xfId="47771"/>
    <cellStyle name="Note 5 3 5 8 3" xfId="35843"/>
    <cellStyle name="Note 5 3 5 9" xfId="13416"/>
    <cellStyle name="Note 5 3 5 9 2" xfId="37617"/>
    <cellStyle name="Note 5 3 6" xfId="3224"/>
    <cellStyle name="Note 5 3 6 2" xfId="15326"/>
    <cellStyle name="Note 5 3 6 2 2" xfId="39526"/>
    <cellStyle name="Note 5 3 6 3" xfId="27426"/>
    <cellStyle name="Note 5 3 7" xfId="5965"/>
    <cellStyle name="Note 5 3 7 2" xfId="18066"/>
    <cellStyle name="Note 5 3 7 2 2" xfId="42266"/>
    <cellStyle name="Note 5 3 7 3" xfId="30166"/>
    <cellStyle name="Note 5 3 8" xfId="7123"/>
    <cellStyle name="Note 5 3 8 2" xfId="19184"/>
    <cellStyle name="Note 5 3 8 2 2" xfId="43384"/>
    <cellStyle name="Note 5 3 8 3" xfId="31324"/>
    <cellStyle name="Note 5 3 9" xfId="6869"/>
    <cellStyle name="Note 5 3 9 2" xfId="18970"/>
    <cellStyle name="Note 5 3 9 2 2" xfId="43170"/>
    <cellStyle name="Note 5 3 9 3" xfId="31070"/>
    <cellStyle name="Note 5 4" xfId="508"/>
    <cellStyle name="Note 5 4 10" xfId="25026"/>
    <cellStyle name="Note 5 4 2" xfId="607"/>
    <cellStyle name="Note 5 4 2 10" xfId="7971"/>
    <cellStyle name="Note 5 4 2 10 2" xfId="20032"/>
    <cellStyle name="Note 5 4 2 10 2 2" xfId="44232"/>
    <cellStyle name="Note 5 4 2 10 3" xfId="32172"/>
    <cellStyle name="Note 5 4 2 11" xfId="10244"/>
    <cellStyle name="Note 5 4 2 11 2" xfId="34445"/>
    <cellStyle name="Note 5 4 2 12" xfId="25125"/>
    <cellStyle name="Note 5 4 2 2" xfId="798"/>
    <cellStyle name="Note 5 4 2 2 10" xfId="25316"/>
    <cellStyle name="Note 5 4 2 2 2" xfId="2368"/>
    <cellStyle name="Note 5 4 2 2 2 2" xfId="5018"/>
    <cellStyle name="Note 5 4 2 2 2 2 2" xfId="17119"/>
    <cellStyle name="Note 5 4 2 2 2 2 2 2" xfId="41319"/>
    <cellStyle name="Note 5 4 2 2 2 2 3" xfId="29219"/>
    <cellStyle name="Note 5 4 2 2 2 3" xfId="4538"/>
    <cellStyle name="Note 5 4 2 2 2 3 2" xfId="16639"/>
    <cellStyle name="Note 5 4 2 2 2 3 2 2" xfId="40839"/>
    <cellStyle name="Note 5 4 2 2 2 3 3" xfId="28739"/>
    <cellStyle name="Note 5 4 2 2 2 4" xfId="8994"/>
    <cellStyle name="Note 5 4 2 2 2 4 2" xfId="21028"/>
    <cellStyle name="Note 5 4 2 2 2 4 2 2" xfId="45228"/>
    <cellStyle name="Note 5 4 2 2 2 4 3" xfId="33195"/>
    <cellStyle name="Note 5 4 2 2 2 5" xfId="11070"/>
    <cellStyle name="Note 5 4 2 2 2 5 2" xfId="23013"/>
    <cellStyle name="Note 5 4 2 2 2 5 2 2" xfId="47213"/>
    <cellStyle name="Note 5 4 2 2 2 5 3" xfId="35271"/>
    <cellStyle name="Note 5 4 2 2 2 6" xfId="12858"/>
    <cellStyle name="Note 5 4 2 2 2 6 2" xfId="24580"/>
    <cellStyle name="Note 5 4 2 2 2 6 2 2" xfId="48780"/>
    <cellStyle name="Note 5 4 2 2 2 6 3" xfId="37059"/>
    <cellStyle name="Note 5 4 2 2 2 7" xfId="14425"/>
    <cellStyle name="Note 5 4 2 2 2 7 2" xfId="38626"/>
    <cellStyle name="Note 5 4 2 2 2 8" xfId="26650"/>
    <cellStyle name="Note 5 4 2 2 3" xfId="1782"/>
    <cellStyle name="Note 5 4 2 2 3 2" xfId="4443"/>
    <cellStyle name="Note 5 4 2 2 3 2 2" xfId="16544"/>
    <cellStyle name="Note 5 4 2 2 3 2 2 2" xfId="40744"/>
    <cellStyle name="Note 5 4 2 2 3 2 3" xfId="28644"/>
    <cellStyle name="Note 5 4 2 2 3 3" xfId="6787"/>
    <cellStyle name="Note 5 4 2 2 3 3 2" xfId="18888"/>
    <cellStyle name="Note 5 4 2 2 3 3 2 2" xfId="43088"/>
    <cellStyle name="Note 5 4 2 2 3 3 3" xfId="30988"/>
    <cellStyle name="Note 5 4 2 2 3 4" xfId="8408"/>
    <cellStyle name="Note 5 4 2 2 3 4 2" xfId="20444"/>
    <cellStyle name="Note 5 4 2 2 3 4 2 2" xfId="44644"/>
    <cellStyle name="Note 5 4 2 2 3 4 3" xfId="32609"/>
    <cellStyle name="Note 5 4 2 2 3 5" xfId="10498"/>
    <cellStyle name="Note 5 4 2 2 3 5 2" xfId="22461"/>
    <cellStyle name="Note 5 4 2 2 3 5 2 2" xfId="46661"/>
    <cellStyle name="Note 5 4 2 2 3 5 3" xfId="34699"/>
    <cellStyle name="Note 5 4 2 2 3 6" xfId="12306"/>
    <cellStyle name="Note 5 4 2 2 3 6 2" xfId="24053"/>
    <cellStyle name="Note 5 4 2 2 3 6 2 2" xfId="48253"/>
    <cellStyle name="Note 5 4 2 2 3 6 3" xfId="36507"/>
    <cellStyle name="Note 5 4 2 2 3 7" xfId="13898"/>
    <cellStyle name="Note 5 4 2 2 3 7 2" xfId="38099"/>
    <cellStyle name="Note 5 4 2 2 3 8" xfId="26067"/>
    <cellStyle name="Note 5 4 2 2 4" xfId="3529"/>
    <cellStyle name="Note 5 4 2 2 4 2" xfId="15631"/>
    <cellStyle name="Note 5 4 2 2 4 2 2" xfId="39831"/>
    <cellStyle name="Note 5 4 2 2 4 3" xfId="27731"/>
    <cellStyle name="Note 5 4 2 2 5" xfId="6233"/>
    <cellStyle name="Note 5 4 2 2 5 2" xfId="18334"/>
    <cellStyle name="Note 5 4 2 2 5 2 2" xfId="42534"/>
    <cellStyle name="Note 5 4 2 2 5 3" xfId="30434"/>
    <cellStyle name="Note 5 4 2 2 6" xfId="7434"/>
    <cellStyle name="Note 5 4 2 2 6 2" xfId="19495"/>
    <cellStyle name="Note 5 4 2 2 6 2 2" xfId="43695"/>
    <cellStyle name="Note 5 4 2 2 6 3" xfId="31635"/>
    <cellStyle name="Note 5 4 2 2 7" xfId="9550"/>
    <cellStyle name="Note 5 4 2 2 7 2" xfId="21584"/>
    <cellStyle name="Note 5 4 2 2 7 2 2" xfId="45784"/>
    <cellStyle name="Note 5 4 2 2 7 3" xfId="33751"/>
    <cellStyle name="Note 5 4 2 2 8" xfId="10042"/>
    <cellStyle name="Note 5 4 2 2 8 2" xfId="22076"/>
    <cellStyle name="Note 5 4 2 2 8 2 2" xfId="46276"/>
    <cellStyle name="Note 5 4 2 2 8 3" xfId="34243"/>
    <cellStyle name="Note 5 4 2 2 9" xfId="11921"/>
    <cellStyle name="Note 5 4 2 2 9 2" xfId="36122"/>
    <cellStyle name="Note 5 4 2 3" xfId="908"/>
    <cellStyle name="Note 5 4 2 3 10" xfId="25426"/>
    <cellStyle name="Note 5 4 2 3 2" xfId="2478"/>
    <cellStyle name="Note 5 4 2 3 2 2" xfId="5128"/>
    <cellStyle name="Note 5 4 2 3 2 2 2" xfId="17229"/>
    <cellStyle name="Note 5 4 2 3 2 2 2 2" xfId="41429"/>
    <cellStyle name="Note 5 4 2 3 2 2 3" xfId="29329"/>
    <cellStyle name="Note 5 4 2 3 2 3" xfId="6173"/>
    <cellStyle name="Note 5 4 2 3 2 3 2" xfId="18274"/>
    <cellStyle name="Note 5 4 2 3 2 3 2 2" xfId="42474"/>
    <cellStyle name="Note 5 4 2 3 2 3 3" xfId="30374"/>
    <cellStyle name="Note 5 4 2 3 2 4" xfId="9104"/>
    <cellStyle name="Note 5 4 2 3 2 4 2" xfId="21138"/>
    <cellStyle name="Note 5 4 2 3 2 4 2 2" xfId="45338"/>
    <cellStyle name="Note 5 4 2 3 2 4 3" xfId="33305"/>
    <cellStyle name="Note 5 4 2 3 2 5" xfId="11180"/>
    <cellStyle name="Note 5 4 2 3 2 5 2" xfId="23123"/>
    <cellStyle name="Note 5 4 2 3 2 5 2 2" xfId="47323"/>
    <cellStyle name="Note 5 4 2 3 2 5 3" xfId="35381"/>
    <cellStyle name="Note 5 4 2 3 2 6" xfId="12968"/>
    <cellStyle name="Note 5 4 2 3 2 6 2" xfId="24690"/>
    <cellStyle name="Note 5 4 2 3 2 6 2 2" xfId="48890"/>
    <cellStyle name="Note 5 4 2 3 2 6 3" xfId="37169"/>
    <cellStyle name="Note 5 4 2 3 2 7" xfId="14535"/>
    <cellStyle name="Note 5 4 2 3 2 7 2" xfId="38736"/>
    <cellStyle name="Note 5 4 2 3 2 8" xfId="26760"/>
    <cellStyle name="Note 5 4 2 3 3" xfId="1892"/>
    <cellStyle name="Note 5 4 2 3 3 2" xfId="4552"/>
    <cellStyle name="Note 5 4 2 3 3 2 2" xfId="16653"/>
    <cellStyle name="Note 5 4 2 3 3 2 2 2" xfId="40853"/>
    <cellStyle name="Note 5 4 2 3 3 2 3" xfId="28753"/>
    <cellStyle name="Note 5 4 2 3 3 3" xfId="6781"/>
    <cellStyle name="Note 5 4 2 3 3 3 2" xfId="18882"/>
    <cellStyle name="Note 5 4 2 3 3 3 2 2" xfId="43082"/>
    <cellStyle name="Note 5 4 2 3 3 3 3" xfId="30982"/>
    <cellStyle name="Note 5 4 2 3 3 4" xfId="8518"/>
    <cellStyle name="Note 5 4 2 3 3 4 2" xfId="20554"/>
    <cellStyle name="Note 5 4 2 3 3 4 2 2" xfId="44754"/>
    <cellStyle name="Note 5 4 2 3 3 4 3" xfId="32719"/>
    <cellStyle name="Note 5 4 2 3 3 5" xfId="10608"/>
    <cellStyle name="Note 5 4 2 3 3 5 2" xfId="22571"/>
    <cellStyle name="Note 5 4 2 3 3 5 2 2" xfId="46771"/>
    <cellStyle name="Note 5 4 2 3 3 5 3" xfId="34809"/>
    <cellStyle name="Note 5 4 2 3 3 6" xfId="12416"/>
    <cellStyle name="Note 5 4 2 3 3 6 2" xfId="24163"/>
    <cellStyle name="Note 5 4 2 3 3 6 2 2" xfId="48363"/>
    <cellStyle name="Note 5 4 2 3 3 6 3" xfId="36617"/>
    <cellStyle name="Note 5 4 2 3 3 7" xfId="14008"/>
    <cellStyle name="Note 5 4 2 3 3 7 2" xfId="38209"/>
    <cellStyle name="Note 5 4 2 3 3 8" xfId="26177"/>
    <cellStyle name="Note 5 4 2 3 4" xfId="3637"/>
    <cellStyle name="Note 5 4 2 3 4 2" xfId="15739"/>
    <cellStyle name="Note 5 4 2 3 4 2 2" xfId="39939"/>
    <cellStyle name="Note 5 4 2 3 4 3" xfId="27839"/>
    <cellStyle name="Note 5 4 2 3 5" xfId="6079"/>
    <cellStyle name="Note 5 4 2 3 5 2" xfId="18180"/>
    <cellStyle name="Note 5 4 2 3 5 2 2" xfId="42380"/>
    <cellStyle name="Note 5 4 2 3 5 3" xfId="30280"/>
    <cellStyle name="Note 5 4 2 3 6" xfId="7544"/>
    <cellStyle name="Note 5 4 2 3 6 2" xfId="19605"/>
    <cellStyle name="Note 5 4 2 3 6 2 2" xfId="43805"/>
    <cellStyle name="Note 5 4 2 3 6 3" xfId="31745"/>
    <cellStyle name="Note 5 4 2 3 7" xfId="9660"/>
    <cellStyle name="Note 5 4 2 3 7 2" xfId="21694"/>
    <cellStyle name="Note 5 4 2 3 7 2 2" xfId="45894"/>
    <cellStyle name="Note 5 4 2 3 7 3" xfId="33861"/>
    <cellStyle name="Note 5 4 2 3 8" xfId="11539"/>
    <cellStyle name="Note 5 4 2 3 8 2" xfId="23468"/>
    <cellStyle name="Note 5 4 2 3 8 2 2" xfId="47668"/>
    <cellStyle name="Note 5 4 2 3 8 3" xfId="35740"/>
    <cellStyle name="Note 5 4 2 3 9" xfId="13313"/>
    <cellStyle name="Note 5 4 2 3 9 2" xfId="37514"/>
    <cellStyle name="Note 5 4 2 4" xfId="1131"/>
    <cellStyle name="Note 5 4 2 4 10" xfId="25649"/>
    <cellStyle name="Note 5 4 2 4 2" xfId="2689"/>
    <cellStyle name="Note 5 4 2 4 2 2" xfId="5335"/>
    <cellStyle name="Note 5 4 2 4 2 2 2" xfId="17436"/>
    <cellStyle name="Note 5 4 2 4 2 2 2 2" xfId="41636"/>
    <cellStyle name="Note 5 4 2 4 2 2 3" xfId="29536"/>
    <cellStyle name="Note 5 4 2 4 2 3" xfId="4236"/>
    <cellStyle name="Note 5 4 2 4 2 3 2" xfId="16338"/>
    <cellStyle name="Note 5 4 2 4 2 3 2 2" xfId="40538"/>
    <cellStyle name="Note 5 4 2 4 2 3 3" xfId="28438"/>
    <cellStyle name="Note 5 4 2 4 2 4" xfId="9315"/>
    <cellStyle name="Note 5 4 2 4 2 4 2" xfId="21349"/>
    <cellStyle name="Note 5 4 2 4 2 4 2 2" xfId="45549"/>
    <cellStyle name="Note 5 4 2 4 2 4 3" xfId="33516"/>
    <cellStyle name="Note 5 4 2 4 2 5" xfId="11391"/>
    <cellStyle name="Note 5 4 2 4 2 5 2" xfId="23334"/>
    <cellStyle name="Note 5 4 2 4 2 5 2 2" xfId="47534"/>
    <cellStyle name="Note 5 4 2 4 2 5 3" xfId="35592"/>
    <cellStyle name="Note 5 4 2 4 2 6" xfId="13179"/>
    <cellStyle name="Note 5 4 2 4 2 6 2" xfId="24901"/>
    <cellStyle name="Note 5 4 2 4 2 6 2 2" xfId="49101"/>
    <cellStyle name="Note 5 4 2 4 2 6 3" xfId="37380"/>
    <cellStyle name="Note 5 4 2 4 2 7" xfId="14746"/>
    <cellStyle name="Note 5 4 2 4 2 7 2" xfId="38947"/>
    <cellStyle name="Note 5 4 2 4 2 8" xfId="26971"/>
    <cellStyle name="Note 5 4 2 4 3" xfId="2103"/>
    <cellStyle name="Note 5 4 2 4 3 2" xfId="4760"/>
    <cellStyle name="Note 5 4 2 4 3 2 2" xfId="16861"/>
    <cellStyle name="Note 5 4 2 4 3 2 2 2" xfId="41061"/>
    <cellStyle name="Note 5 4 2 4 3 2 3" xfId="28961"/>
    <cellStyle name="Note 5 4 2 4 3 3" xfId="5662"/>
    <cellStyle name="Note 5 4 2 4 3 3 2" xfId="17763"/>
    <cellStyle name="Note 5 4 2 4 3 3 2 2" xfId="41963"/>
    <cellStyle name="Note 5 4 2 4 3 3 3" xfId="29863"/>
    <cellStyle name="Note 5 4 2 4 3 4" xfId="8729"/>
    <cellStyle name="Note 5 4 2 4 3 4 2" xfId="20765"/>
    <cellStyle name="Note 5 4 2 4 3 4 2 2" xfId="44965"/>
    <cellStyle name="Note 5 4 2 4 3 4 3" xfId="32930"/>
    <cellStyle name="Note 5 4 2 4 3 5" xfId="10819"/>
    <cellStyle name="Note 5 4 2 4 3 5 2" xfId="22782"/>
    <cellStyle name="Note 5 4 2 4 3 5 2 2" xfId="46982"/>
    <cellStyle name="Note 5 4 2 4 3 5 3" xfId="35020"/>
    <cellStyle name="Note 5 4 2 4 3 6" xfId="12627"/>
    <cellStyle name="Note 5 4 2 4 3 6 2" xfId="24374"/>
    <cellStyle name="Note 5 4 2 4 3 6 2 2" xfId="48574"/>
    <cellStyle name="Note 5 4 2 4 3 6 3" xfId="36828"/>
    <cellStyle name="Note 5 4 2 4 3 7" xfId="14219"/>
    <cellStyle name="Note 5 4 2 4 3 7 2" xfId="38420"/>
    <cellStyle name="Note 5 4 2 4 3 8" xfId="26388"/>
    <cellStyle name="Note 5 4 2 4 4" xfId="3856"/>
    <cellStyle name="Note 5 4 2 4 4 2" xfId="15958"/>
    <cellStyle name="Note 5 4 2 4 4 2 2" xfId="40158"/>
    <cellStyle name="Note 5 4 2 4 4 3" xfId="28058"/>
    <cellStyle name="Note 5 4 2 4 5" xfId="6312"/>
    <cellStyle name="Note 5 4 2 4 5 2" xfId="18413"/>
    <cellStyle name="Note 5 4 2 4 5 2 2" xfId="42613"/>
    <cellStyle name="Note 5 4 2 4 5 3" xfId="30513"/>
    <cellStyle name="Note 5 4 2 4 6" xfId="7767"/>
    <cellStyle name="Note 5 4 2 4 6 2" xfId="19828"/>
    <cellStyle name="Note 5 4 2 4 6 2 2" xfId="44028"/>
    <cellStyle name="Note 5 4 2 4 6 3" xfId="31968"/>
    <cellStyle name="Note 5 4 2 4 7" xfId="9883"/>
    <cellStyle name="Note 5 4 2 4 7 2" xfId="21917"/>
    <cellStyle name="Note 5 4 2 4 7 2 2" xfId="46117"/>
    <cellStyle name="Note 5 4 2 4 7 3" xfId="34084"/>
    <cellStyle name="Note 5 4 2 4 8" xfId="11762"/>
    <cellStyle name="Note 5 4 2 4 8 2" xfId="23691"/>
    <cellStyle name="Note 5 4 2 4 8 2 2" xfId="47891"/>
    <cellStyle name="Note 5 4 2 4 8 3" xfId="35963"/>
    <cellStyle name="Note 5 4 2 4 9" xfId="13536"/>
    <cellStyle name="Note 5 4 2 4 9 2" xfId="37737"/>
    <cellStyle name="Note 5 4 2 5" xfId="1257"/>
    <cellStyle name="Note 5 4 2 5 2" xfId="3982"/>
    <cellStyle name="Note 5 4 2 5 2 2" xfId="16084"/>
    <cellStyle name="Note 5 4 2 5 2 2 2" xfId="40284"/>
    <cellStyle name="Note 5 4 2 5 2 3" xfId="28184"/>
    <cellStyle name="Note 5 4 2 5 3" xfId="5625"/>
    <cellStyle name="Note 5 4 2 5 3 2" xfId="17726"/>
    <cellStyle name="Note 5 4 2 5 3 2 2" xfId="41926"/>
    <cellStyle name="Note 5 4 2 5 3 3" xfId="29826"/>
    <cellStyle name="Note 5 4 2 5 4" xfId="7893"/>
    <cellStyle name="Note 5 4 2 5 4 2" xfId="19954"/>
    <cellStyle name="Note 5 4 2 5 4 2 2" xfId="44154"/>
    <cellStyle name="Note 5 4 2 5 4 3" xfId="32094"/>
    <cellStyle name="Note 5 4 2 5 5" xfId="10009"/>
    <cellStyle name="Note 5 4 2 5 5 2" xfId="22043"/>
    <cellStyle name="Note 5 4 2 5 5 2 2" xfId="46243"/>
    <cellStyle name="Note 5 4 2 5 5 3" xfId="34210"/>
    <cellStyle name="Note 5 4 2 5 6" xfId="11888"/>
    <cellStyle name="Note 5 4 2 5 6 2" xfId="23817"/>
    <cellStyle name="Note 5 4 2 5 6 2 2" xfId="48017"/>
    <cellStyle name="Note 5 4 2 5 6 3" xfId="36089"/>
    <cellStyle name="Note 5 4 2 5 7" xfId="13662"/>
    <cellStyle name="Note 5 4 2 5 7 2" xfId="37863"/>
    <cellStyle name="Note 5 4 2 5 8" xfId="25775"/>
    <cellStyle name="Note 5 4 2 6" xfId="3342"/>
    <cellStyle name="Note 5 4 2 6 2" xfId="15444"/>
    <cellStyle name="Note 5 4 2 6 2 2" xfId="39644"/>
    <cellStyle name="Note 5 4 2 6 3" xfId="27544"/>
    <cellStyle name="Note 5 4 2 7" xfId="6055"/>
    <cellStyle name="Note 5 4 2 7 2" xfId="18156"/>
    <cellStyle name="Note 5 4 2 7 2 2" xfId="42356"/>
    <cellStyle name="Note 5 4 2 7 3" xfId="30256"/>
    <cellStyle name="Note 5 4 2 8" xfId="7243"/>
    <cellStyle name="Note 5 4 2 8 2" xfId="19304"/>
    <cellStyle name="Note 5 4 2 8 2 2" xfId="43504"/>
    <cellStyle name="Note 5 4 2 8 3" xfId="31444"/>
    <cellStyle name="Note 5 4 2 9" xfId="7929"/>
    <cellStyle name="Note 5 4 2 9 2" xfId="19990"/>
    <cellStyle name="Note 5 4 2 9 2 2" xfId="44190"/>
    <cellStyle name="Note 5 4 2 9 3" xfId="32130"/>
    <cellStyle name="Note 5 4 3" xfId="1032"/>
    <cellStyle name="Note 5 4 3 10" xfId="25550"/>
    <cellStyle name="Note 5 4 3 2" xfId="2590"/>
    <cellStyle name="Note 5 4 3 2 2" xfId="5238"/>
    <cellStyle name="Note 5 4 3 2 2 2" xfId="17339"/>
    <cellStyle name="Note 5 4 3 2 2 2 2" xfId="41539"/>
    <cellStyle name="Note 5 4 3 2 2 3" xfId="29439"/>
    <cellStyle name="Note 5 4 3 2 3" xfId="5840"/>
    <cellStyle name="Note 5 4 3 2 3 2" xfId="17941"/>
    <cellStyle name="Note 5 4 3 2 3 2 2" xfId="42141"/>
    <cellStyle name="Note 5 4 3 2 3 3" xfId="30041"/>
    <cellStyle name="Note 5 4 3 2 4" xfId="9216"/>
    <cellStyle name="Note 5 4 3 2 4 2" xfId="21250"/>
    <cellStyle name="Note 5 4 3 2 4 2 2" xfId="45450"/>
    <cellStyle name="Note 5 4 3 2 4 3" xfId="33417"/>
    <cellStyle name="Note 5 4 3 2 5" xfId="11292"/>
    <cellStyle name="Note 5 4 3 2 5 2" xfId="23235"/>
    <cellStyle name="Note 5 4 3 2 5 2 2" xfId="47435"/>
    <cellStyle name="Note 5 4 3 2 5 3" xfId="35493"/>
    <cellStyle name="Note 5 4 3 2 6" xfId="13080"/>
    <cellStyle name="Note 5 4 3 2 6 2" xfId="24802"/>
    <cellStyle name="Note 5 4 3 2 6 2 2" xfId="49002"/>
    <cellStyle name="Note 5 4 3 2 6 3" xfId="37281"/>
    <cellStyle name="Note 5 4 3 2 7" xfId="14647"/>
    <cellStyle name="Note 5 4 3 2 7 2" xfId="38848"/>
    <cellStyle name="Note 5 4 3 2 8" xfId="26872"/>
    <cellStyle name="Note 5 4 3 3" xfId="2004"/>
    <cellStyle name="Note 5 4 3 3 2" xfId="4663"/>
    <cellStyle name="Note 5 4 3 3 2 2" xfId="16764"/>
    <cellStyle name="Note 5 4 3 3 2 2 2" xfId="40964"/>
    <cellStyle name="Note 5 4 3 3 2 3" xfId="28864"/>
    <cellStyle name="Note 5 4 3 3 3" xfId="5879"/>
    <cellStyle name="Note 5 4 3 3 3 2" xfId="17980"/>
    <cellStyle name="Note 5 4 3 3 3 2 2" xfId="42180"/>
    <cellStyle name="Note 5 4 3 3 3 3" xfId="30080"/>
    <cellStyle name="Note 5 4 3 3 4" xfId="8630"/>
    <cellStyle name="Note 5 4 3 3 4 2" xfId="20666"/>
    <cellStyle name="Note 5 4 3 3 4 2 2" xfId="44866"/>
    <cellStyle name="Note 5 4 3 3 4 3" xfId="32831"/>
    <cellStyle name="Note 5 4 3 3 5" xfId="10720"/>
    <cellStyle name="Note 5 4 3 3 5 2" xfId="22683"/>
    <cellStyle name="Note 5 4 3 3 5 2 2" xfId="46883"/>
    <cellStyle name="Note 5 4 3 3 5 3" xfId="34921"/>
    <cellStyle name="Note 5 4 3 3 6" xfId="12528"/>
    <cellStyle name="Note 5 4 3 3 6 2" xfId="24275"/>
    <cellStyle name="Note 5 4 3 3 6 2 2" xfId="48475"/>
    <cellStyle name="Note 5 4 3 3 6 3" xfId="36729"/>
    <cellStyle name="Note 5 4 3 3 7" xfId="14120"/>
    <cellStyle name="Note 5 4 3 3 7 2" xfId="38321"/>
    <cellStyle name="Note 5 4 3 3 8" xfId="26289"/>
    <cellStyle name="Note 5 4 3 4" xfId="3758"/>
    <cellStyle name="Note 5 4 3 4 2" xfId="15860"/>
    <cellStyle name="Note 5 4 3 4 2 2" xfId="40060"/>
    <cellStyle name="Note 5 4 3 4 3" xfId="27960"/>
    <cellStyle name="Note 5 4 3 5" xfId="6694"/>
    <cellStyle name="Note 5 4 3 5 2" xfId="18795"/>
    <cellStyle name="Note 5 4 3 5 2 2" xfId="42995"/>
    <cellStyle name="Note 5 4 3 5 3" xfId="30895"/>
    <cellStyle name="Note 5 4 3 6" xfId="7668"/>
    <cellStyle name="Note 5 4 3 6 2" xfId="19729"/>
    <cellStyle name="Note 5 4 3 6 2 2" xfId="43929"/>
    <cellStyle name="Note 5 4 3 6 3" xfId="31869"/>
    <cellStyle name="Note 5 4 3 7" xfId="9784"/>
    <cellStyle name="Note 5 4 3 7 2" xfId="21818"/>
    <cellStyle name="Note 5 4 3 7 2 2" xfId="46018"/>
    <cellStyle name="Note 5 4 3 7 3" xfId="33985"/>
    <cellStyle name="Note 5 4 3 8" xfId="11663"/>
    <cellStyle name="Note 5 4 3 8 2" xfId="23592"/>
    <cellStyle name="Note 5 4 3 8 2 2" xfId="47792"/>
    <cellStyle name="Note 5 4 3 8 3" xfId="35864"/>
    <cellStyle name="Note 5 4 3 9" xfId="13437"/>
    <cellStyle name="Note 5 4 3 9 2" xfId="37638"/>
    <cellStyle name="Note 5 4 4" xfId="3245"/>
    <cellStyle name="Note 5 4 4 2" xfId="15347"/>
    <cellStyle name="Note 5 4 4 2 2" xfId="39547"/>
    <cellStyle name="Note 5 4 4 3" xfId="27447"/>
    <cellStyle name="Note 5 4 5" xfId="6395"/>
    <cellStyle name="Note 5 4 5 2" xfId="18496"/>
    <cellStyle name="Note 5 4 5 2 2" xfId="42696"/>
    <cellStyle name="Note 5 4 5 3" xfId="30596"/>
    <cellStyle name="Note 5 4 6" xfId="7144"/>
    <cellStyle name="Note 5 4 6 2" xfId="19205"/>
    <cellStyle name="Note 5 4 6 2 2" xfId="43405"/>
    <cellStyle name="Note 5 4 6 3" xfId="31345"/>
    <cellStyle name="Note 5 4 7" xfId="8075"/>
    <cellStyle name="Note 5 4 7 2" xfId="20125"/>
    <cellStyle name="Note 5 4 7 2 2" xfId="44325"/>
    <cellStyle name="Note 5 4 7 3" xfId="32276"/>
    <cellStyle name="Note 5 4 8" xfId="10204"/>
    <cellStyle name="Note 5 4 8 2" xfId="22214"/>
    <cellStyle name="Note 5 4 8 2 2" xfId="46414"/>
    <cellStyle name="Note 5 4 8 3" xfId="34405"/>
    <cellStyle name="Note 5 4 9" xfId="12059"/>
    <cellStyle name="Note 5 4 9 2" xfId="36260"/>
    <cellStyle name="Note 5 5" xfId="533"/>
    <cellStyle name="Note 5 5 10" xfId="8131"/>
    <cellStyle name="Note 5 5 10 2" xfId="20174"/>
    <cellStyle name="Note 5 5 10 2 2" xfId="44374"/>
    <cellStyle name="Note 5 5 10 3" xfId="32332"/>
    <cellStyle name="Note 5 5 11" xfId="10248"/>
    <cellStyle name="Note 5 5 11 2" xfId="34449"/>
    <cellStyle name="Note 5 5 12" xfId="25051"/>
    <cellStyle name="Note 5 5 2" xfId="750"/>
    <cellStyle name="Note 5 5 2 10" xfId="25268"/>
    <cellStyle name="Note 5 5 2 2" xfId="2320"/>
    <cellStyle name="Note 5 5 2 2 2" xfId="4971"/>
    <cellStyle name="Note 5 5 2 2 2 2" xfId="17072"/>
    <cellStyle name="Note 5 5 2 2 2 2 2" xfId="41272"/>
    <cellStyle name="Note 5 5 2 2 2 3" xfId="29172"/>
    <cellStyle name="Note 5 5 2 2 3" xfId="5872"/>
    <cellStyle name="Note 5 5 2 2 3 2" xfId="17973"/>
    <cellStyle name="Note 5 5 2 2 3 2 2" xfId="42173"/>
    <cellStyle name="Note 5 5 2 2 3 3" xfId="30073"/>
    <cellStyle name="Note 5 5 2 2 4" xfId="8946"/>
    <cellStyle name="Note 5 5 2 2 4 2" xfId="20980"/>
    <cellStyle name="Note 5 5 2 2 4 2 2" xfId="45180"/>
    <cellStyle name="Note 5 5 2 2 4 3" xfId="33147"/>
    <cellStyle name="Note 5 5 2 2 5" xfId="11022"/>
    <cellStyle name="Note 5 5 2 2 5 2" xfId="22965"/>
    <cellStyle name="Note 5 5 2 2 5 2 2" xfId="47165"/>
    <cellStyle name="Note 5 5 2 2 5 3" xfId="35223"/>
    <cellStyle name="Note 5 5 2 2 6" xfId="12810"/>
    <cellStyle name="Note 5 5 2 2 6 2" xfId="24532"/>
    <cellStyle name="Note 5 5 2 2 6 2 2" xfId="48732"/>
    <cellStyle name="Note 5 5 2 2 6 3" xfId="37011"/>
    <cellStyle name="Note 5 5 2 2 7" xfId="14377"/>
    <cellStyle name="Note 5 5 2 2 7 2" xfId="38578"/>
    <cellStyle name="Note 5 5 2 2 8" xfId="26602"/>
    <cellStyle name="Note 5 5 2 3" xfId="1734"/>
    <cellStyle name="Note 5 5 2 3 2" xfId="4396"/>
    <cellStyle name="Note 5 5 2 3 2 2" xfId="16497"/>
    <cellStyle name="Note 5 5 2 3 2 2 2" xfId="40697"/>
    <cellStyle name="Note 5 5 2 3 2 3" xfId="28597"/>
    <cellStyle name="Note 5 5 2 3 3" xfId="6503"/>
    <cellStyle name="Note 5 5 2 3 3 2" xfId="18604"/>
    <cellStyle name="Note 5 5 2 3 3 2 2" xfId="42804"/>
    <cellStyle name="Note 5 5 2 3 3 3" xfId="30704"/>
    <cellStyle name="Note 5 5 2 3 4" xfId="8360"/>
    <cellStyle name="Note 5 5 2 3 4 2" xfId="20396"/>
    <cellStyle name="Note 5 5 2 3 4 2 2" xfId="44596"/>
    <cellStyle name="Note 5 5 2 3 4 3" xfId="32561"/>
    <cellStyle name="Note 5 5 2 3 5" xfId="10450"/>
    <cellStyle name="Note 5 5 2 3 5 2" xfId="22413"/>
    <cellStyle name="Note 5 5 2 3 5 2 2" xfId="46613"/>
    <cellStyle name="Note 5 5 2 3 5 3" xfId="34651"/>
    <cellStyle name="Note 5 5 2 3 6" xfId="12258"/>
    <cellStyle name="Note 5 5 2 3 6 2" xfId="24005"/>
    <cellStyle name="Note 5 5 2 3 6 2 2" xfId="48205"/>
    <cellStyle name="Note 5 5 2 3 6 3" xfId="36459"/>
    <cellStyle name="Note 5 5 2 3 7" xfId="13850"/>
    <cellStyle name="Note 5 5 2 3 7 2" xfId="38051"/>
    <cellStyle name="Note 5 5 2 3 8" xfId="26019"/>
    <cellStyle name="Note 5 5 2 4" xfId="3482"/>
    <cellStyle name="Note 5 5 2 4 2" xfId="15584"/>
    <cellStyle name="Note 5 5 2 4 2 2" xfId="39784"/>
    <cellStyle name="Note 5 5 2 4 3" xfId="27684"/>
    <cellStyle name="Note 5 5 2 5" xfId="3118"/>
    <cellStyle name="Note 5 5 2 5 2" xfId="15220"/>
    <cellStyle name="Note 5 5 2 5 2 2" xfId="39420"/>
    <cellStyle name="Note 5 5 2 5 3" xfId="27320"/>
    <cellStyle name="Note 5 5 2 6" xfId="7386"/>
    <cellStyle name="Note 5 5 2 6 2" xfId="19447"/>
    <cellStyle name="Note 5 5 2 6 2 2" xfId="43647"/>
    <cellStyle name="Note 5 5 2 6 3" xfId="31587"/>
    <cellStyle name="Note 5 5 2 7" xfId="9502"/>
    <cellStyle name="Note 5 5 2 7 2" xfId="21536"/>
    <cellStyle name="Note 5 5 2 7 2 2" xfId="45736"/>
    <cellStyle name="Note 5 5 2 7 3" xfId="33703"/>
    <cellStyle name="Note 5 5 2 8" xfId="10053"/>
    <cellStyle name="Note 5 5 2 8 2" xfId="22087"/>
    <cellStyle name="Note 5 5 2 8 2 2" xfId="46287"/>
    <cellStyle name="Note 5 5 2 8 3" xfId="34254"/>
    <cellStyle name="Note 5 5 2 9" xfId="11932"/>
    <cellStyle name="Note 5 5 2 9 2" xfId="36133"/>
    <cellStyle name="Note 5 5 3" xfId="834"/>
    <cellStyle name="Note 5 5 3 10" xfId="25352"/>
    <cellStyle name="Note 5 5 3 2" xfId="2404"/>
    <cellStyle name="Note 5 5 3 2 2" xfId="5054"/>
    <cellStyle name="Note 5 5 3 2 2 2" xfId="17155"/>
    <cellStyle name="Note 5 5 3 2 2 2 2" xfId="41355"/>
    <cellStyle name="Note 5 5 3 2 2 3" xfId="29255"/>
    <cellStyle name="Note 5 5 3 2 3" xfId="6685"/>
    <cellStyle name="Note 5 5 3 2 3 2" xfId="18786"/>
    <cellStyle name="Note 5 5 3 2 3 2 2" xfId="42986"/>
    <cellStyle name="Note 5 5 3 2 3 3" xfId="30886"/>
    <cellStyle name="Note 5 5 3 2 4" xfId="9030"/>
    <cellStyle name="Note 5 5 3 2 4 2" xfId="21064"/>
    <cellStyle name="Note 5 5 3 2 4 2 2" xfId="45264"/>
    <cellStyle name="Note 5 5 3 2 4 3" xfId="33231"/>
    <cellStyle name="Note 5 5 3 2 5" xfId="11106"/>
    <cellStyle name="Note 5 5 3 2 5 2" xfId="23049"/>
    <cellStyle name="Note 5 5 3 2 5 2 2" xfId="47249"/>
    <cellStyle name="Note 5 5 3 2 5 3" xfId="35307"/>
    <cellStyle name="Note 5 5 3 2 6" xfId="12894"/>
    <cellStyle name="Note 5 5 3 2 6 2" xfId="24616"/>
    <cellStyle name="Note 5 5 3 2 6 2 2" xfId="48816"/>
    <cellStyle name="Note 5 5 3 2 6 3" xfId="37095"/>
    <cellStyle name="Note 5 5 3 2 7" xfId="14461"/>
    <cellStyle name="Note 5 5 3 2 7 2" xfId="38662"/>
    <cellStyle name="Note 5 5 3 2 8" xfId="26686"/>
    <cellStyle name="Note 5 5 3 3" xfId="1818"/>
    <cellStyle name="Note 5 5 3 3 2" xfId="4479"/>
    <cellStyle name="Note 5 5 3 3 2 2" xfId="16580"/>
    <cellStyle name="Note 5 5 3 3 2 2 2" xfId="40780"/>
    <cellStyle name="Note 5 5 3 3 2 3" xfId="28680"/>
    <cellStyle name="Note 5 5 3 3 3" xfId="5795"/>
    <cellStyle name="Note 5 5 3 3 3 2" xfId="17896"/>
    <cellStyle name="Note 5 5 3 3 3 2 2" xfId="42096"/>
    <cellStyle name="Note 5 5 3 3 3 3" xfId="29996"/>
    <cellStyle name="Note 5 5 3 3 4" xfId="8444"/>
    <cellStyle name="Note 5 5 3 3 4 2" xfId="20480"/>
    <cellStyle name="Note 5 5 3 3 4 2 2" xfId="44680"/>
    <cellStyle name="Note 5 5 3 3 4 3" xfId="32645"/>
    <cellStyle name="Note 5 5 3 3 5" xfId="10534"/>
    <cellStyle name="Note 5 5 3 3 5 2" xfId="22497"/>
    <cellStyle name="Note 5 5 3 3 5 2 2" xfId="46697"/>
    <cellStyle name="Note 5 5 3 3 5 3" xfId="34735"/>
    <cellStyle name="Note 5 5 3 3 6" xfId="12342"/>
    <cellStyle name="Note 5 5 3 3 6 2" xfId="24089"/>
    <cellStyle name="Note 5 5 3 3 6 2 2" xfId="48289"/>
    <cellStyle name="Note 5 5 3 3 6 3" xfId="36543"/>
    <cellStyle name="Note 5 5 3 3 7" xfId="13934"/>
    <cellStyle name="Note 5 5 3 3 7 2" xfId="38135"/>
    <cellStyle name="Note 5 5 3 3 8" xfId="26103"/>
    <cellStyle name="Note 5 5 3 4" xfId="3565"/>
    <cellStyle name="Note 5 5 3 4 2" xfId="15667"/>
    <cellStyle name="Note 5 5 3 4 2 2" xfId="39867"/>
    <cellStyle name="Note 5 5 3 4 3" xfId="27767"/>
    <cellStyle name="Note 5 5 3 5" xfId="6025"/>
    <cellStyle name="Note 5 5 3 5 2" xfId="18126"/>
    <cellStyle name="Note 5 5 3 5 2 2" xfId="42326"/>
    <cellStyle name="Note 5 5 3 5 3" xfId="30226"/>
    <cellStyle name="Note 5 5 3 6" xfId="7470"/>
    <cellStyle name="Note 5 5 3 6 2" xfId="19531"/>
    <cellStyle name="Note 5 5 3 6 2 2" xfId="43731"/>
    <cellStyle name="Note 5 5 3 6 3" xfId="31671"/>
    <cellStyle name="Note 5 5 3 7" xfId="9586"/>
    <cellStyle name="Note 5 5 3 7 2" xfId="21620"/>
    <cellStyle name="Note 5 5 3 7 2 2" xfId="45820"/>
    <cellStyle name="Note 5 5 3 7 3" xfId="33787"/>
    <cellStyle name="Note 5 5 3 8" xfId="11465"/>
    <cellStyle name="Note 5 5 3 8 2" xfId="23394"/>
    <cellStyle name="Note 5 5 3 8 2 2" xfId="47594"/>
    <cellStyle name="Note 5 5 3 8 3" xfId="35666"/>
    <cellStyle name="Note 5 5 3 9" xfId="13239"/>
    <cellStyle name="Note 5 5 3 9 2" xfId="37440"/>
    <cellStyle name="Note 5 5 4" xfId="1057"/>
    <cellStyle name="Note 5 5 4 10" xfId="25575"/>
    <cellStyle name="Note 5 5 4 2" xfId="2615"/>
    <cellStyle name="Note 5 5 4 2 2" xfId="5261"/>
    <cellStyle name="Note 5 5 4 2 2 2" xfId="17362"/>
    <cellStyle name="Note 5 5 4 2 2 2 2" xfId="41562"/>
    <cellStyle name="Note 5 5 4 2 2 3" xfId="29462"/>
    <cellStyle name="Note 5 5 4 2 3" xfId="5735"/>
    <cellStyle name="Note 5 5 4 2 3 2" xfId="17836"/>
    <cellStyle name="Note 5 5 4 2 3 2 2" xfId="42036"/>
    <cellStyle name="Note 5 5 4 2 3 3" xfId="29936"/>
    <cellStyle name="Note 5 5 4 2 4" xfId="9241"/>
    <cellStyle name="Note 5 5 4 2 4 2" xfId="21275"/>
    <cellStyle name="Note 5 5 4 2 4 2 2" xfId="45475"/>
    <cellStyle name="Note 5 5 4 2 4 3" xfId="33442"/>
    <cellStyle name="Note 5 5 4 2 5" xfId="11317"/>
    <cellStyle name="Note 5 5 4 2 5 2" xfId="23260"/>
    <cellStyle name="Note 5 5 4 2 5 2 2" xfId="47460"/>
    <cellStyle name="Note 5 5 4 2 5 3" xfId="35518"/>
    <cellStyle name="Note 5 5 4 2 6" xfId="13105"/>
    <cellStyle name="Note 5 5 4 2 6 2" xfId="24827"/>
    <cellStyle name="Note 5 5 4 2 6 2 2" xfId="49027"/>
    <cellStyle name="Note 5 5 4 2 6 3" xfId="37306"/>
    <cellStyle name="Note 5 5 4 2 7" xfId="14672"/>
    <cellStyle name="Note 5 5 4 2 7 2" xfId="38873"/>
    <cellStyle name="Note 5 5 4 2 8" xfId="26897"/>
    <cellStyle name="Note 5 5 4 3" xfId="2029"/>
    <cellStyle name="Note 5 5 4 3 2" xfId="4687"/>
    <cellStyle name="Note 5 5 4 3 2 2" xfId="16788"/>
    <cellStyle name="Note 5 5 4 3 2 2 2" xfId="40988"/>
    <cellStyle name="Note 5 5 4 3 2 3" xfId="28888"/>
    <cellStyle name="Note 5 5 4 3 3" xfId="5039"/>
    <cellStyle name="Note 5 5 4 3 3 2" xfId="17140"/>
    <cellStyle name="Note 5 5 4 3 3 2 2" xfId="41340"/>
    <cellStyle name="Note 5 5 4 3 3 3" xfId="29240"/>
    <cellStyle name="Note 5 5 4 3 4" xfId="8655"/>
    <cellStyle name="Note 5 5 4 3 4 2" xfId="20691"/>
    <cellStyle name="Note 5 5 4 3 4 2 2" xfId="44891"/>
    <cellStyle name="Note 5 5 4 3 4 3" xfId="32856"/>
    <cellStyle name="Note 5 5 4 3 5" xfId="10745"/>
    <cellStyle name="Note 5 5 4 3 5 2" xfId="22708"/>
    <cellStyle name="Note 5 5 4 3 5 2 2" xfId="46908"/>
    <cellStyle name="Note 5 5 4 3 5 3" xfId="34946"/>
    <cellStyle name="Note 5 5 4 3 6" xfId="12553"/>
    <cellStyle name="Note 5 5 4 3 6 2" xfId="24300"/>
    <cellStyle name="Note 5 5 4 3 6 2 2" xfId="48500"/>
    <cellStyle name="Note 5 5 4 3 6 3" xfId="36754"/>
    <cellStyle name="Note 5 5 4 3 7" xfId="14145"/>
    <cellStyle name="Note 5 5 4 3 7 2" xfId="38346"/>
    <cellStyle name="Note 5 5 4 3 8" xfId="26314"/>
    <cellStyle name="Note 5 5 4 4" xfId="3782"/>
    <cellStyle name="Note 5 5 4 4 2" xfId="15884"/>
    <cellStyle name="Note 5 5 4 4 2 2" xfId="40084"/>
    <cellStyle name="Note 5 5 4 4 3" xfId="27984"/>
    <cellStyle name="Note 5 5 4 5" xfId="6662"/>
    <cellStyle name="Note 5 5 4 5 2" xfId="18763"/>
    <cellStyle name="Note 5 5 4 5 2 2" xfId="42963"/>
    <cellStyle name="Note 5 5 4 5 3" xfId="30863"/>
    <cellStyle name="Note 5 5 4 6" xfId="7693"/>
    <cellStyle name="Note 5 5 4 6 2" xfId="19754"/>
    <cellStyle name="Note 5 5 4 6 2 2" xfId="43954"/>
    <cellStyle name="Note 5 5 4 6 3" xfId="31894"/>
    <cellStyle name="Note 5 5 4 7" xfId="9809"/>
    <cellStyle name="Note 5 5 4 7 2" xfId="21843"/>
    <cellStyle name="Note 5 5 4 7 2 2" xfId="46043"/>
    <cellStyle name="Note 5 5 4 7 3" xfId="34010"/>
    <cellStyle name="Note 5 5 4 8" xfId="11688"/>
    <cellStyle name="Note 5 5 4 8 2" xfId="23617"/>
    <cellStyle name="Note 5 5 4 8 2 2" xfId="47817"/>
    <cellStyle name="Note 5 5 4 8 3" xfId="35889"/>
    <cellStyle name="Note 5 5 4 9" xfId="13462"/>
    <cellStyle name="Note 5 5 4 9 2" xfId="37663"/>
    <cellStyle name="Note 5 5 5" xfId="1192"/>
    <cellStyle name="Note 5 5 5 2" xfId="3917"/>
    <cellStyle name="Note 5 5 5 2 2" xfId="16019"/>
    <cellStyle name="Note 5 5 5 2 2 2" xfId="40219"/>
    <cellStyle name="Note 5 5 5 2 3" xfId="28119"/>
    <cellStyle name="Note 5 5 5 3" xfId="3190"/>
    <cellStyle name="Note 5 5 5 3 2" xfId="15292"/>
    <cellStyle name="Note 5 5 5 3 2 2" xfId="39492"/>
    <cellStyle name="Note 5 5 5 3 3" xfId="27392"/>
    <cellStyle name="Note 5 5 5 4" xfId="7828"/>
    <cellStyle name="Note 5 5 5 4 2" xfId="19889"/>
    <cellStyle name="Note 5 5 5 4 2 2" xfId="44089"/>
    <cellStyle name="Note 5 5 5 4 3" xfId="32029"/>
    <cellStyle name="Note 5 5 5 5" xfId="9944"/>
    <cellStyle name="Note 5 5 5 5 2" xfId="21978"/>
    <cellStyle name="Note 5 5 5 5 2 2" xfId="46178"/>
    <cellStyle name="Note 5 5 5 5 3" xfId="34145"/>
    <cellStyle name="Note 5 5 5 6" xfId="11823"/>
    <cellStyle name="Note 5 5 5 6 2" xfId="23752"/>
    <cellStyle name="Note 5 5 5 6 2 2" xfId="47952"/>
    <cellStyle name="Note 5 5 5 6 3" xfId="36024"/>
    <cellStyle name="Note 5 5 5 7" xfId="13597"/>
    <cellStyle name="Note 5 5 5 7 2" xfId="37798"/>
    <cellStyle name="Note 5 5 5 8" xfId="25710"/>
    <cellStyle name="Note 5 5 6" xfId="3269"/>
    <cellStyle name="Note 5 5 6 2" xfId="15371"/>
    <cellStyle name="Note 5 5 6 2 2" xfId="39571"/>
    <cellStyle name="Note 5 5 6 3" xfId="27471"/>
    <cellStyle name="Note 5 5 7" xfId="6476"/>
    <cellStyle name="Note 5 5 7 2" xfId="18577"/>
    <cellStyle name="Note 5 5 7 2 2" xfId="42777"/>
    <cellStyle name="Note 5 5 7 3" xfId="30677"/>
    <cellStyle name="Note 5 5 8" xfId="7169"/>
    <cellStyle name="Note 5 5 8 2" xfId="19230"/>
    <cellStyle name="Note 5 5 8 2 2" xfId="43430"/>
    <cellStyle name="Note 5 5 8 3" xfId="31370"/>
    <cellStyle name="Note 5 5 9" xfId="7946"/>
    <cellStyle name="Note 5 5 9 2" xfId="20007"/>
    <cellStyle name="Note 5 5 9 2 2" xfId="44207"/>
    <cellStyle name="Note 5 5 9 3" xfId="32147"/>
    <cellStyle name="Note 5 6" xfId="671"/>
    <cellStyle name="Note 5 6 10" xfId="25189"/>
    <cellStyle name="Note 5 6 2" xfId="2241"/>
    <cellStyle name="Note 5 6 2 2" xfId="4893"/>
    <cellStyle name="Note 5 6 2 2 2" xfId="16994"/>
    <cellStyle name="Note 5 6 2 2 2 2" xfId="41194"/>
    <cellStyle name="Note 5 6 2 2 3" xfId="29094"/>
    <cellStyle name="Note 5 6 2 3" xfId="6712"/>
    <cellStyle name="Note 5 6 2 3 2" xfId="18813"/>
    <cellStyle name="Note 5 6 2 3 2 2" xfId="43013"/>
    <cellStyle name="Note 5 6 2 3 3" xfId="30913"/>
    <cellStyle name="Note 5 6 2 4" xfId="8867"/>
    <cellStyle name="Note 5 6 2 4 2" xfId="20901"/>
    <cellStyle name="Note 5 6 2 4 2 2" xfId="45101"/>
    <cellStyle name="Note 5 6 2 4 3" xfId="33068"/>
    <cellStyle name="Note 5 6 2 5" xfId="10943"/>
    <cellStyle name="Note 5 6 2 5 2" xfId="22886"/>
    <cellStyle name="Note 5 6 2 5 2 2" xfId="47086"/>
    <cellStyle name="Note 5 6 2 5 3" xfId="35144"/>
    <cellStyle name="Note 5 6 2 6" xfId="12731"/>
    <cellStyle name="Note 5 6 2 6 2" xfId="24453"/>
    <cellStyle name="Note 5 6 2 6 2 2" xfId="48653"/>
    <cellStyle name="Note 5 6 2 6 3" xfId="36932"/>
    <cellStyle name="Note 5 6 2 7" xfId="14298"/>
    <cellStyle name="Note 5 6 2 7 2" xfId="38499"/>
    <cellStyle name="Note 5 6 2 8" xfId="26523"/>
    <cellStyle name="Note 5 6 3" xfId="1655"/>
    <cellStyle name="Note 5 6 3 2" xfId="4317"/>
    <cellStyle name="Note 5 6 3 2 2" xfId="16418"/>
    <cellStyle name="Note 5 6 3 2 2 2" xfId="40618"/>
    <cellStyle name="Note 5 6 3 2 3" xfId="28518"/>
    <cellStyle name="Note 5 6 3 3" xfId="5501"/>
    <cellStyle name="Note 5 6 3 3 2" xfId="17602"/>
    <cellStyle name="Note 5 6 3 3 2 2" xfId="41802"/>
    <cellStyle name="Note 5 6 3 3 3" xfId="29702"/>
    <cellStyle name="Note 5 6 3 4" xfId="8281"/>
    <cellStyle name="Note 5 6 3 4 2" xfId="20317"/>
    <cellStyle name="Note 5 6 3 4 2 2" xfId="44517"/>
    <cellStyle name="Note 5 6 3 4 3" xfId="32482"/>
    <cellStyle name="Note 5 6 3 5" xfId="10371"/>
    <cellStyle name="Note 5 6 3 5 2" xfId="22334"/>
    <cellStyle name="Note 5 6 3 5 2 2" xfId="46534"/>
    <cellStyle name="Note 5 6 3 5 3" xfId="34572"/>
    <cellStyle name="Note 5 6 3 6" xfId="12179"/>
    <cellStyle name="Note 5 6 3 6 2" xfId="23926"/>
    <cellStyle name="Note 5 6 3 6 2 2" xfId="48126"/>
    <cellStyle name="Note 5 6 3 6 3" xfId="36380"/>
    <cellStyle name="Note 5 6 3 7" xfId="13771"/>
    <cellStyle name="Note 5 6 3 7 2" xfId="37972"/>
    <cellStyle name="Note 5 6 3 8" xfId="25940"/>
    <cellStyle name="Note 5 6 4" xfId="3404"/>
    <cellStyle name="Note 5 6 4 2" xfId="15506"/>
    <cellStyle name="Note 5 6 4 2 2" xfId="39706"/>
    <cellStyle name="Note 5 6 4 3" xfId="27606"/>
    <cellStyle name="Note 5 6 5" xfId="5421"/>
    <cellStyle name="Note 5 6 5 2" xfId="17522"/>
    <cellStyle name="Note 5 6 5 2 2" xfId="41722"/>
    <cellStyle name="Note 5 6 5 3" xfId="29622"/>
    <cellStyle name="Note 5 6 6" xfId="7307"/>
    <cellStyle name="Note 5 6 6 2" xfId="19368"/>
    <cellStyle name="Note 5 6 6 2 2" xfId="43568"/>
    <cellStyle name="Note 5 6 6 3" xfId="31508"/>
    <cellStyle name="Note 5 6 7" xfId="9423"/>
    <cellStyle name="Note 5 6 7 2" xfId="21457"/>
    <cellStyle name="Note 5 6 7 2 2" xfId="45657"/>
    <cellStyle name="Note 5 6 7 3" xfId="33624"/>
    <cellStyle name="Note 5 6 8" xfId="10073"/>
    <cellStyle name="Note 5 6 8 2" xfId="22107"/>
    <cellStyle name="Note 5 6 8 2 2" xfId="46307"/>
    <cellStyle name="Note 5 6 8 3" xfId="34274"/>
    <cellStyle name="Note 5 6 9" xfId="11952"/>
    <cellStyle name="Note 5 6 9 2" xfId="36153"/>
    <cellStyle name="Note 5 7" xfId="954"/>
    <cellStyle name="Note 5 7 10" xfId="25472"/>
    <cellStyle name="Note 5 7 2" xfId="2516"/>
    <cellStyle name="Note 5 7 2 2" xfId="5165"/>
    <cellStyle name="Note 5 7 2 2 2" xfId="17266"/>
    <cellStyle name="Note 5 7 2 2 2 2" xfId="41466"/>
    <cellStyle name="Note 5 7 2 2 3" xfId="29366"/>
    <cellStyle name="Note 5 7 2 3" xfId="6130"/>
    <cellStyle name="Note 5 7 2 3 2" xfId="18231"/>
    <cellStyle name="Note 5 7 2 3 2 2" xfId="42431"/>
    <cellStyle name="Note 5 7 2 3 3" xfId="30331"/>
    <cellStyle name="Note 5 7 2 4" xfId="9142"/>
    <cellStyle name="Note 5 7 2 4 2" xfId="21176"/>
    <cellStyle name="Note 5 7 2 4 2 2" xfId="45376"/>
    <cellStyle name="Note 5 7 2 4 3" xfId="33343"/>
    <cellStyle name="Note 5 7 2 5" xfId="11218"/>
    <cellStyle name="Note 5 7 2 5 2" xfId="23161"/>
    <cellStyle name="Note 5 7 2 5 2 2" xfId="47361"/>
    <cellStyle name="Note 5 7 2 5 3" xfId="35419"/>
    <cellStyle name="Note 5 7 2 6" xfId="13006"/>
    <cellStyle name="Note 5 7 2 6 2" xfId="24728"/>
    <cellStyle name="Note 5 7 2 6 2 2" xfId="48928"/>
    <cellStyle name="Note 5 7 2 6 3" xfId="37207"/>
    <cellStyle name="Note 5 7 2 7" xfId="14573"/>
    <cellStyle name="Note 5 7 2 7 2" xfId="38774"/>
    <cellStyle name="Note 5 7 2 8" xfId="26798"/>
    <cellStyle name="Note 5 7 3" xfId="1930"/>
    <cellStyle name="Note 5 7 3 2" xfId="4589"/>
    <cellStyle name="Note 5 7 3 2 2" xfId="16690"/>
    <cellStyle name="Note 5 7 3 2 2 2" xfId="40890"/>
    <cellStyle name="Note 5 7 3 2 3" xfId="28790"/>
    <cellStyle name="Note 5 7 3 3" xfId="3693"/>
    <cellStyle name="Note 5 7 3 3 2" xfId="15795"/>
    <cellStyle name="Note 5 7 3 3 2 2" xfId="39995"/>
    <cellStyle name="Note 5 7 3 3 3" xfId="27895"/>
    <cellStyle name="Note 5 7 3 4" xfId="8556"/>
    <cellStyle name="Note 5 7 3 4 2" xfId="20592"/>
    <cellStyle name="Note 5 7 3 4 2 2" xfId="44792"/>
    <cellStyle name="Note 5 7 3 4 3" xfId="32757"/>
    <cellStyle name="Note 5 7 3 5" xfId="10646"/>
    <cellStyle name="Note 5 7 3 5 2" xfId="22609"/>
    <cellStyle name="Note 5 7 3 5 2 2" xfId="46809"/>
    <cellStyle name="Note 5 7 3 5 3" xfId="34847"/>
    <cellStyle name="Note 5 7 3 6" xfId="12454"/>
    <cellStyle name="Note 5 7 3 6 2" xfId="24201"/>
    <cellStyle name="Note 5 7 3 6 2 2" xfId="48401"/>
    <cellStyle name="Note 5 7 3 6 3" xfId="36655"/>
    <cellStyle name="Note 5 7 3 7" xfId="14046"/>
    <cellStyle name="Note 5 7 3 7 2" xfId="38247"/>
    <cellStyle name="Note 5 7 3 8" xfId="26215"/>
    <cellStyle name="Note 5 7 4" xfId="3681"/>
    <cellStyle name="Note 5 7 4 2" xfId="15783"/>
    <cellStyle name="Note 5 7 4 2 2" xfId="39983"/>
    <cellStyle name="Note 5 7 4 3" xfId="27883"/>
    <cellStyle name="Note 5 7 5" xfId="3044"/>
    <cellStyle name="Note 5 7 5 2" xfId="15146"/>
    <cellStyle name="Note 5 7 5 2 2" xfId="39346"/>
    <cellStyle name="Note 5 7 5 3" xfId="27246"/>
    <cellStyle name="Note 5 7 6" xfId="7590"/>
    <cellStyle name="Note 5 7 6 2" xfId="19651"/>
    <cellStyle name="Note 5 7 6 2 2" xfId="43851"/>
    <cellStyle name="Note 5 7 6 3" xfId="31791"/>
    <cellStyle name="Note 5 7 7" xfId="9706"/>
    <cellStyle name="Note 5 7 7 2" xfId="21740"/>
    <cellStyle name="Note 5 7 7 2 2" xfId="45940"/>
    <cellStyle name="Note 5 7 7 3" xfId="33907"/>
    <cellStyle name="Note 5 7 8" xfId="11585"/>
    <cellStyle name="Note 5 7 8 2" xfId="23514"/>
    <cellStyle name="Note 5 7 8 2 2" xfId="47714"/>
    <cellStyle name="Note 5 7 8 3" xfId="35786"/>
    <cellStyle name="Note 5 7 9" xfId="13359"/>
    <cellStyle name="Note 5 7 9 2" xfId="37560"/>
    <cellStyle name="Note 5 8" xfId="1399"/>
    <cellStyle name="Note 5 8 2" xfId="4094"/>
    <cellStyle name="Note 5 8 2 2" xfId="16196"/>
    <cellStyle name="Note 5 8 2 2 2" xfId="40396"/>
    <cellStyle name="Note 5 8 2 3" xfId="28296"/>
    <cellStyle name="Note 5 8 3" xfId="6214"/>
    <cellStyle name="Note 5 8 3 2" xfId="18315"/>
    <cellStyle name="Note 5 8 3 2 2" xfId="42515"/>
    <cellStyle name="Note 5 8 3 3" xfId="30415"/>
    <cellStyle name="Note 5 8 4" xfId="8030"/>
    <cellStyle name="Note 5 8 4 2" xfId="20081"/>
    <cellStyle name="Note 5 8 4 2 2" xfId="44281"/>
    <cellStyle name="Note 5 8 4 3" xfId="32231"/>
    <cellStyle name="Note 5 8 5" xfId="10139"/>
    <cellStyle name="Note 5 8 5 2" xfId="22154"/>
    <cellStyle name="Note 5 8 5 2 2" xfId="46354"/>
    <cellStyle name="Note 5 8 5 3" xfId="34340"/>
    <cellStyle name="Note 5 8 6" xfId="11999"/>
    <cellStyle name="Note 5 8 6 2" xfId="23853"/>
    <cellStyle name="Note 5 8 6 2 2" xfId="48053"/>
    <cellStyle name="Note 5 8 6 3" xfId="36200"/>
    <cellStyle name="Note 5 8 7" xfId="13698"/>
    <cellStyle name="Note 5 8 7 2" xfId="37899"/>
    <cellStyle name="Note 5 8 8" xfId="25818"/>
    <cellStyle name="Note 5 9" xfId="1536"/>
    <cellStyle name="Note 5 9 2" xfId="4203"/>
    <cellStyle name="Note 5 9 2 2" xfId="16305"/>
    <cellStyle name="Note 5 9 2 2 2" xfId="40505"/>
    <cellStyle name="Note 5 9 2 3" xfId="28405"/>
    <cellStyle name="Note 5 9 3" xfId="4120"/>
    <cellStyle name="Note 5 9 3 2" xfId="16222"/>
    <cellStyle name="Note 5 9 3 2 2" xfId="40422"/>
    <cellStyle name="Note 5 9 3 3" xfId="28322"/>
    <cellStyle name="Note 5 9 4" xfId="8162"/>
    <cellStyle name="Note 5 9 4 2" xfId="20201"/>
    <cellStyle name="Note 5 9 4 2 2" xfId="44401"/>
    <cellStyle name="Note 5 9 4 3" xfId="32363"/>
    <cellStyle name="Note 5 9 5" xfId="10259"/>
    <cellStyle name="Note 5 9 5 2" xfId="22248"/>
    <cellStyle name="Note 5 9 5 2 2" xfId="46448"/>
    <cellStyle name="Note 5 9 5 3" xfId="34460"/>
    <cellStyle name="Note 5 9 6" xfId="12093"/>
    <cellStyle name="Note 5 9 6 2" xfId="23869"/>
    <cellStyle name="Note 5 9 6 2 2" xfId="48069"/>
    <cellStyle name="Note 5 9 6 3" xfId="36294"/>
    <cellStyle name="Note 5 9 7" xfId="13714"/>
    <cellStyle name="Note 5 9 7 2" xfId="37915"/>
    <cellStyle name="Note 5 9 8" xfId="25847"/>
    <cellStyle name="Note 6" xfId="160"/>
    <cellStyle name="Note 6 10" xfId="2832"/>
    <cellStyle name="Note 6 10 2" xfId="14985"/>
    <cellStyle name="Note 6 10 2 2" xfId="39185"/>
    <cellStyle name="Note 6 10 3" xfId="27085"/>
    <cellStyle name="Note 6 11" xfId="2915"/>
    <cellStyle name="Note 6 11 2" xfId="15020"/>
    <cellStyle name="Note 6 11 2 2" xfId="39220"/>
    <cellStyle name="Note 6 11 3" xfId="27120"/>
    <cellStyle name="Note 6 12" xfId="3089"/>
    <cellStyle name="Note 6 12 2" xfId="15191"/>
    <cellStyle name="Note 6 12 2 2" xfId="39391"/>
    <cellStyle name="Note 6 12 3" xfId="27291"/>
    <cellStyle name="Note 6 13" xfId="3551"/>
    <cellStyle name="Note 6 13 2" xfId="15653"/>
    <cellStyle name="Note 6 13 2 2" xfId="39853"/>
    <cellStyle name="Note 6 13 3" xfId="27753"/>
    <cellStyle name="Note 6 14" xfId="6967"/>
    <cellStyle name="Note 6 14 2" xfId="19051"/>
    <cellStyle name="Note 6 14 2 2" xfId="43251"/>
    <cellStyle name="Note 6 14 3" xfId="31168"/>
    <cellStyle name="Note 6 15" xfId="8135"/>
    <cellStyle name="Note 6 15 2" xfId="20178"/>
    <cellStyle name="Note 6 15 2 2" xfId="44378"/>
    <cellStyle name="Note 6 15 3" xfId="32336"/>
    <cellStyle name="Note 6 16" xfId="10290"/>
    <cellStyle name="Note 6 16 2" xfId="22267"/>
    <cellStyle name="Note 6 16 2 2" xfId="46467"/>
    <cellStyle name="Note 6 16 3" xfId="34491"/>
    <cellStyle name="Note 6 17" xfId="12112"/>
    <cellStyle name="Note 6 17 2" xfId="36313"/>
    <cellStyle name="Note 6 18" xfId="325"/>
    <cellStyle name="Note 6 19" xfId="24953"/>
    <cellStyle name="Note 6 2" xfId="467"/>
    <cellStyle name="Note 6 2 10" xfId="6874"/>
    <cellStyle name="Note 6 2 10 2" xfId="18974"/>
    <cellStyle name="Note 6 2 10 2 2" xfId="43174"/>
    <cellStyle name="Note 6 2 10 3" xfId="31075"/>
    <cellStyle name="Note 6 2 11" xfId="7058"/>
    <cellStyle name="Note 6 2 11 2" xfId="19131"/>
    <cellStyle name="Note 6 2 11 2 2" xfId="43331"/>
    <cellStyle name="Note 6 2 11 3" xfId="31259"/>
    <cellStyle name="Note 6 2 12" xfId="7036"/>
    <cellStyle name="Note 6 2 12 2" xfId="31237"/>
    <cellStyle name="Note 6 2 13" xfId="24988"/>
    <cellStyle name="Note 6 2 2" xfId="569"/>
    <cellStyle name="Note 6 2 2 10" xfId="10233"/>
    <cellStyle name="Note 6 2 2 10 2" xfId="22231"/>
    <cellStyle name="Note 6 2 2 10 2 2" xfId="46431"/>
    <cellStyle name="Note 6 2 2 10 3" xfId="34434"/>
    <cellStyle name="Note 6 2 2 11" xfId="12076"/>
    <cellStyle name="Note 6 2 2 11 2" xfId="36277"/>
    <cellStyle name="Note 6 2 2 12" xfId="25087"/>
    <cellStyle name="Note 6 2 2 2" xfId="774"/>
    <cellStyle name="Note 6 2 2 2 10" xfId="25292"/>
    <cellStyle name="Note 6 2 2 2 2" xfId="2344"/>
    <cellStyle name="Note 6 2 2 2 2 2" xfId="4994"/>
    <cellStyle name="Note 6 2 2 2 2 2 2" xfId="17095"/>
    <cellStyle name="Note 6 2 2 2 2 2 2 2" xfId="41295"/>
    <cellStyle name="Note 6 2 2 2 2 2 3" xfId="29195"/>
    <cellStyle name="Note 6 2 2 2 2 3" xfId="4053"/>
    <cellStyle name="Note 6 2 2 2 2 3 2" xfId="16155"/>
    <cellStyle name="Note 6 2 2 2 2 3 2 2" xfId="40355"/>
    <cellStyle name="Note 6 2 2 2 2 3 3" xfId="28255"/>
    <cellStyle name="Note 6 2 2 2 2 4" xfId="8970"/>
    <cellStyle name="Note 6 2 2 2 2 4 2" xfId="21004"/>
    <cellStyle name="Note 6 2 2 2 2 4 2 2" xfId="45204"/>
    <cellStyle name="Note 6 2 2 2 2 4 3" xfId="33171"/>
    <cellStyle name="Note 6 2 2 2 2 5" xfId="11046"/>
    <cellStyle name="Note 6 2 2 2 2 5 2" xfId="22989"/>
    <cellStyle name="Note 6 2 2 2 2 5 2 2" xfId="47189"/>
    <cellStyle name="Note 6 2 2 2 2 5 3" xfId="35247"/>
    <cellStyle name="Note 6 2 2 2 2 6" xfId="12834"/>
    <cellStyle name="Note 6 2 2 2 2 6 2" xfId="24556"/>
    <cellStyle name="Note 6 2 2 2 2 6 2 2" xfId="48756"/>
    <cellStyle name="Note 6 2 2 2 2 6 3" xfId="37035"/>
    <cellStyle name="Note 6 2 2 2 2 7" xfId="14401"/>
    <cellStyle name="Note 6 2 2 2 2 7 2" xfId="38602"/>
    <cellStyle name="Note 6 2 2 2 2 8" xfId="26626"/>
    <cellStyle name="Note 6 2 2 2 3" xfId="1758"/>
    <cellStyle name="Note 6 2 2 2 3 2" xfId="4419"/>
    <cellStyle name="Note 6 2 2 2 3 2 2" xfId="16520"/>
    <cellStyle name="Note 6 2 2 2 3 2 2 2" xfId="40720"/>
    <cellStyle name="Note 6 2 2 2 3 2 3" xfId="28620"/>
    <cellStyle name="Note 6 2 2 2 3 3" xfId="4159"/>
    <cellStyle name="Note 6 2 2 2 3 3 2" xfId="16261"/>
    <cellStyle name="Note 6 2 2 2 3 3 2 2" xfId="40461"/>
    <cellStyle name="Note 6 2 2 2 3 3 3" xfId="28361"/>
    <cellStyle name="Note 6 2 2 2 3 4" xfId="8384"/>
    <cellStyle name="Note 6 2 2 2 3 4 2" xfId="20420"/>
    <cellStyle name="Note 6 2 2 2 3 4 2 2" xfId="44620"/>
    <cellStyle name="Note 6 2 2 2 3 4 3" xfId="32585"/>
    <cellStyle name="Note 6 2 2 2 3 5" xfId="10474"/>
    <cellStyle name="Note 6 2 2 2 3 5 2" xfId="22437"/>
    <cellStyle name="Note 6 2 2 2 3 5 2 2" xfId="46637"/>
    <cellStyle name="Note 6 2 2 2 3 5 3" xfId="34675"/>
    <cellStyle name="Note 6 2 2 2 3 6" xfId="12282"/>
    <cellStyle name="Note 6 2 2 2 3 6 2" xfId="24029"/>
    <cellStyle name="Note 6 2 2 2 3 6 2 2" xfId="48229"/>
    <cellStyle name="Note 6 2 2 2 3 6 3" xfId="36483"/>
    <cellStyle name="Note 6 2 2 2 3 7" xfId="13874"/>
    <cellStyle name="Note 6 2 2 2 3 7 2" xfId="38075"/>
    <cellStyle name="Note 6 2 2 2 3 8" xfId="26043"/>
    <cellStyle name="Note 6 2 2 2 4" xfId="3505"/>
    <cellStyle name="Note 6 2 2 2 4 2" xfId="15607"/>
    <cellStyle name="Note 6 2 2 2 4 2 2" xfId="39807"/>
    <cellStyle name="Note 6 2 2 2 4 3" xfId="27707"/>
    <cellStyle name="Note 6 2 2 2 5" xfId="6697"/>
    <cellStyle name="Note 6 2 2 2 5 2" xfId="18798"/>
    <cellStyle name="Note 6 2 2 2 5 2 2" xfId="42998"/>
    <cellStyle name="Note 6 2 2 2 5 3" xfId="30898"/>
    <cellStyle name="Note 6 2 2 2 6" xfId="7410"/>
    <cellStyle name="Note 6 2 2 2 6 2" xfId="19471"/>
    <cellStyle name="Note 6 2 2 2 6 2 2" xfId="43671"/>
    <cellStyle name="Note 6 2 2 2 6 3" xfId="31611"/>
    <cellStyle name="Note 6 2 2 2 7" xfId="9526"/>
    <cellStyle name="Note 6 2 2 2 7 2" xfId="21560"/>
    <cellStyle name="Note 6 2 2 2 7 2 2" xfId="45760"/>
    <cellStyle name="Note 6 2 2 2 7 3" xfId="33727"/>
    <cellStyle name="Note 6 2 2 2 8" xfId="10047"/>
    <cellStyle name="Note 6 2 2 2 8 2" xfId="22081"/>
    <cellStyle name="Note 6 2 2 2 8 2 2" xfId="46281"/>
    <cellStyle name="Note 6 2 2 2 8 3" xfId="34248"/>
    <cellStyle name="Note 6 2 2 2 9" xfId="11926"/>
    <cellStyle name="Note 6 2 2 2 9 2" xfId="36127"/>
    <cellStyle name="Note 6 2 2 3" xfId="870"/>
    <cellStyle name="Note 6 2 2 3 10" xfId="25388"/>
    <cellStyle name="Note 6 2 2 3 2" xfId="2440"/>
    <cellStyle name="Note 6 2 2 3 2 2" xfId="5090"/>
    <cellStyle name="Note 6 2 2 3 2 2 2" xfId="17191"/>
    <cellStyle name="Note 6 2 2 3 2 2 2 2" xfId="41391"/>
    <cellStyle name="Note 6 2 2 3 2 2 3" xfId="29291"/>
    <cellStyle name="Note 6 2 2 3 2 3" xfId="3057"/>
    <cellStyle name="Note 6 2 2 3 2 3 2" xfId="15159"/>
    <cellStyle name="Note 6 2 2 3 2 3 2 2" xfId="39359"/>
    <cellStyle name="Note 6 2 2 3 2 3 3" xfId="27259"/>
    <cellStyle name="Note 6 2 2 3 2 4" xfId="9066"/>
    <cellStyle name="Note 6 2 2 3 2 4 2" xfId="21100"/>
    <cellStyle name="Note 6 2 2 3 2 4 2 2" xfId="45300"/>
    <cellStyle name="Note 6 2 2 3 2 4 3" xfId="33267"/>
    <cellStyle name="Note 6 2 2 3 2 5" xfId="11142"/>
    <cellStyle name="Note 6 2 2 3 2 5 2" xfId="23085"/>
    <cellStyle name="Note 6 2 2 3 2 5 2 2" xfId="47285"/>
    <cellStyle name="Note 6 2 2 3 2 5 3" xfId="35343"/>
    <cellStyle name="Note 6 2 2 3 2 6" xfId="12930"/>
    <cellStyle name="Note 6 2 2 3 2 6 2" xfId="24652"/>
    <cellStyle name="Note 6 2 2 3 2 6 2 2" xfId="48852"/>
    <cellStyle name="Note 6 2 2 3 2 6 3" xfId="37131"/>
    <cellStyle name="Note 6 2 2 3 2 7" xfId="14497"/>
    <cellStyle name="Note 6 2 2 3 2 7 2" xfId="38698"/>
    <cellStyle name="Note 6 2 2 3 2 8" xfId="26722"/>
    <cellStyle name="Note 6 2 2 3 3" xfId="1854"/>
    <cellStyle name="Note 6 2 2 3 3 2" xfId="4514"/>
    <cellStyle name="Note 6 2 2 3 3 2 2" xfId="16615"/>
    <cellStyle name="Note 6 2 2 3 3 2 2 2" xfId="40815"/>
    <cellStyle name="Note 6 2 2 3 3 2 3" xfId="28715"/>
    <cellStyle name="Note 6 2 2 3 3 3" xfId="5942"/>
    <cellStyle name="Note 6 2 2 3 3 3 2" xfId="18043"/>
    <cellStyle name="Note 6 2 2 3 3 3 2 2" xfId="42243"/>
    <cellStyle name="Note 6 2 2 3 3 3 3" xfId="30143"/>
    <cellStyle name="Note 6 2 2 3 3 4" xfId="8480"/>
    <cellStyle name="Note 6 2 2 3 3 4 2" xfId="20516"/>
    <cellStyle name="Note 6 2 2 3 3 4 2 2" xfId="44716"/>
    <cellStyle name="Note 6 2 2 3 3 4 3" xfId="32681"/>
    <cellStyle name="Note 6 2 2 3 3 5" xfId="10570"/>
    <cellStyle name="Note 6 2 2 3 3 5 2" xfId="22533"/>
    <cellStyle name="Note 6 2 2 3 3 5 2 2" xfId="46733"/>
    <cellStyle name="Note 6 2 2 3 3 5 3" xfId="34771"/>
    <cellStyle name="Note 6 2 2 3 3 6" xfId="12378"/>
    <cellStyle name="Note 6 2 2 3 3 6 2" xfId="24125"/>
    <cellStyle name="Note 6 2 2 3 3 6 2 2" xfId="48325"/>
    <cellStyle name="Note 6 2 2 3 3 6 3" xfId="36579"/>
    <cellStyle name="Note 6 2 2 3 3 7" xfId="13970"/>
    <cellStyle name="Note 6 2 2 3 3 7 2" xfId="38171"/>
    <cellStyle name="Note 6 2 2 3 3 8" xfId="26139"/>
    <cellStyle name="Note 6 2 2 3 4" xfId="3600"/>
    <cellStyle name="Note 6 2 2 3 4 2" xfId="15702"/>
    <cellStyle name="Note 6 2 2 3 4 2 2" xfId="39902"/>
    <cellStyle name="Note 6 2 2 3 4 3" xfId="27802"/>
    <cellStyle name="Note 6 2 2 3 5" xfId="6679"/>
    <cellStyle name="Note 6 2 2 3 5 2" xfId="18780"/>
    <cellStyle name="Note 6 2 2 3 5 2 2" xfId="42980"/>
    <cellStyle name="Note 6 2 2 3 5 3" xfId="30880"/>
    <cellStyle name="Note 6 2 2 3 6" xfId="7506"/>
    <cellStyle name="Note 6 2 2 3 6 2" xfId="19567"/>
    <cellStyle name="Note 6 2 2 3 6 2 2" xfId="43767"/>
    <cellStyle name="Note 6 2 2 3 6 3" xfId="31707"/>
    <cellStyle name="Note 6 2 2 3 7" xfId="9622"/>
    <cellStyle name="Note 6 2 2 3 7 2" xfId="21656"/>
    <cellStyle name="Note 6 2 2 3 7 2 2" xfId="45856"/>
    <cellStyle name="Note 6 2 2 3 7 3" xfId="33823"/>
    <cellStyle name="Note 6 2 2 3 8" xfId="11501"/>
    <cellStyle name="Note 6 2 2 3 8 2" xfId="23430"/>
    <cellStyle name="Note 6 2 2 3 8 2 2" xfId="47630"/>
    <cellStyle name="Note 6 2 2 3 8 3" xfId="35702"/>
    <cellStyle name="Note 6 2 2 3 9" xfId="13275"/>
    <cellStyle name="Note 6 2 2 3 9 2" xfId="37476"/>
    <cellStyle name="Note 6 2 2 4" xfId="1093"/>
    <cellStyle name="Note 6 2 2 4 10" xfId="25611"/>
    <cellStyle name="Note 6 2 2 4 2" xfId="2651"/>
    <cellStyle name="Note 6 2 2 4 2 2" xfId="5297"/>
    <cellStyle name="Note 6 2 2 4 2 2 2" xfId="17398"/>
    <cellStyle name="Note 6 2 2 4 2 2 2 2" xfId="41598"/>
    <cellStyle name="Note 6 2 2 4 2 2 3" xfId="29498"/>
    <cellStyle name="Note 6 2 2 4 2 3" xfId="5726"/>
    <cellStyle name="Note 6 2 2 4 2 3 2" xfId="17827"/>
    <cellStyle name="Note 6 2 2 4 2 3 2 2" xfId="42027"/>
    <cellStyle name="Note 6 2 2 4 2 3 3" xfId="29927"/>
    <cellStyle name="Note 6 2 2 4 2 4" xfId="9277"/>
    <cellStyle name="Note 6 2 2 4 2 4 2" xfId="21311"/>
    <cellStyle name="Note 6 2 2 4 2 4 2 2" xfId="45511"/>
    <cellStyle name="Note 6 2 2 4 2 4 3" xfId="33478"/>
    <cellStyle name="Note 6 2 2 4 2 5" xfId="11353"/>
    <cellStyle name="Note 6 2 2 4 2 5 2" xfId="23296"/>
    <cellStyle name="Note 6 2 2 4 2 5 2 2" xfId="47496"/>
    <cellStyle name="Note 6 2 2 4 2 5 3" xfId="35554"/>
    <cellStyle name="Note 6 2 2 4 2 6" xfId="13141"/>
    <cellStyle name="Note 6 2 2 4 2 6 2" xfId="24863"/>
    <cellStyle name="Note 6 2 2 4 2 6 2 2" xfId="49063"/>
    <cellStyle name="Note 6 2 2 4 2 6 3" xfId="37342"/>
    <cellStyle name="Note 6 2 2 4 2 7" xfId="14708"/>
    <cellStyle name="Note 6 2 2 4 2 7 2" xfId="38909"/>
    <cellStyle name="Note 6 2 2 4 2 8" xfId="26933"/>
    <cellStyle name="Note 6 2 2 4 3" xfId="2065"/>
    <cellStyle name="Note 6 2 2 4 3 2" xfId="4723"/>
    <cellStyle name="Note 6 2 2 4 3 2 2" xfId="16824"/>
    <cellStyle name="Note 6 2 2 4 3 2 2 2" xfId="41024"/>
    <cellStyle name="Note 6 2 2 4 3 2 3" xfId="28924"/>
    <cellStyle name="Note 6 2 2 4 3 3" xfId="5697"/>
    <cellStyle name="Note 6 2 2 4 3 3 2" xfId="17798"/>
    <cellStyle name="Note 6 2 2 4 3 3 2 2" xfId="41998"/>
    <cellStyle name="Note 6 2 2 4 3 3 3" xfId="29898"/>
    <cellStyle name="Note 6 2 2 4 3 4" xfId="8691"/>
    <cellStyle name="Note 6 2 2 4 3 4 2" xfId="20727"/>
    <cellStyle name="Note 6 2 2 4 3 4 2 2" xfId="44927"/>
    <cellStyle name="Note 6 2 2 4 3 4 3" xfId="32892"/>
    <cellStyle name="Note 6 2 2 4 3 5" xfId="10781"/>
    <cellStyle name="Note 6 2 2 4 3 5 2" xfId="22744"/>
    <cellStyle name="Note 6 2 2 4 3 5 2 2" xfId="46944"/>
    <cellStyle name="Note 6 2 2 4 3 5 3" xfId="34982"/>
    <cellStyle name="Note 6 2 2 4 3 6" xfId="12589"/>
    <cellStyle name="Note 6 2 2 4 3 6 2" xfId="24336"/>
    <cellStyle name="Note 6 2 2 4 3 6 2 2" xfId="48536"/>
    <cellStyle name="Note 6 2 2 4 3 6 3" xfId="36790"/>
    <cellStyle name="Note 6 2 2 4 3 7" xfId="14181"/>
    <cellStyle name="Note 6 2 2 4 3 7 2" xfId="38382"/>
    <cellStyle name="Note 6 2 2 4 3 8" xfId="26350"/>
    <cellStyle name="Note 6 2 2 4 4" xfId="3818"/>
    <cellStyle name="Note 6 2 2 4 4 2" xfId="15920"/>
    <cellStyle name="Note 6 2 2 4 4 2 2" xfId="40120"/>
    <cellStyle name="Note 6 2 2 4 4 3" xfId="28020"/>
    <cellStyle name="Note 6 2 2 4 5" xfId="6454"/>
    <cellStyle name="Note 6 2 2 4 5 2" xfId="18555"/>
    <cellStyle name="Note 6 2 2 4 5 2 2" xfId="42755"/>
    <cellStyle name="Note 6 2 2 4 5 3" xfId="30655"/>
    <cellStyle name="Note 6 2 2 4 6" xfId="7729"/>
    <cellStyle name="Note 6 2 2 4 6 2" xfId="19790"/>
    <cellStyle name="Note 6 2 2 4 6 2 2" xfId="43990"/>
    <cellStyle name="Note 6 2 2 4 6 3" xfId="31930"/>
    <cellStyle name="Note 6 2 2 4 7" xfId="9845"/>
    <cellStyle name="Note 6 2 2 4 7 2" xfId="21879"/>
    <cellStyle name="Note 6 2 2 4 7 2 2" xfId="46079"/>
    <cellStyle name="Note 6 2 2 4 7 3" xfId="34046"/>
    <cellStyle name="Note 6 2 2 4 8" xfId="11724"/>
    <cellStyle name="Note 6 2 2 4 8 2" xfId="23653"/>
    <cellStyle name="Note 6 2 2 4 8 2 2" xfId="47853"/>
    <cellStyle name="Note 6 2 2 4 8 3" xfId="35925"/>
    <cellStyle name="Note 6 2 2 4 9" xfId="13498"/>
    <cellStyle name="Note 6 2 2 4 9 2" xfId="37699"/>
    <cellStyle name="Note 6 2 2 5" xfId="1226"/>
    <cellStyle name="Note 6 2 2 5 2" xfId="3951"/>
    <cellStyle name="Note 6 2 2 5 2 2" xfId="16053"/>
    <cellStyle name="Note 6 2 2 5 2 2 2" xfId="40253"/>
    <cellStyle name="Note 6 2 2 5 2 3" xfId="28153"/>
    <cellStyle name="Note 6 2 2 5 3" xfId="4147"/>
    <cellStyle name="Note 6 2 2 5 3 2" xfId="16249"/>
    <cellStyle name="Note 6 2 2 5 3 2 2" xfId="40449"/>
    <cellStyle name="Note 6 2 2 5 3 3" xfId="28349"/>
    <cellStyle name="Note 6 2 2 5 4" xfId="7862"/>
    <cellStyle name="Note 6 2 2 5 4 2" xfId="19923"/>
    <cellStyle name="Note 6 2 2 5 4 2 2" xfId="44123"/>
    <cellStyle name="Note 6 2 2 5 4 3" xfId="32063"/>
    <cellStyle name="Note 6 2 2 5 5" xfId="9978"/>
    <cellStyle name="Note 6 2 2 5 5 2" xfId="22012"/>
    <cellStyle name="Note 6 2 2 5 5 2 2" xfId="46212"/>
    <cellStyle name="Note 6 2 2 5 5 3" xfId="34179"/>
    <cellStyle name="Note 6 2 2 5 6" xfId="11857"/>
    <cellStyle name="Note 6 2 2 5 6 2" xfId="23786"/>
    <cellStyle name="Note 6 2 2 5 6 2 2" xfId="47986"/>
    <cellStyle name="Note 6 2 2 5 6 3" xfId="36058"/>
    <cellStyle name="Note 6 2 2 5 7" xfId="13631"/>
    <cellStyle name="Note 6 2 2 5 7 2" xfId="37832"/>
    <cellStyle name="Note 6 2 2 5 8" xfId="25744"/>
    <cellStyle name="Note 6 2 2 6" xfId="3304"/>
    <cellStyle name="Note 6 2 2 6 2" xfId="15406"/>
    <cellStyle name="Note 6 2 2 6 2 2" xfId="39606"/>
    <cellStyle name="Note 6 2 2 6 3" xfId="27506"/>
    <cellStyle name="Note 6 2 2 7" xfId="3063"/>
    <cellStyle name="Note 6 2 2 7 2" xfId="15165"/>
    <cellStyle name="Note 6 2 2 7 2 2" xfId="39365"/>
    <cellStyle name="Note 6 2 2 7 3" xfId="27265"/>
    <cellStyle name="Note 6 2 2 8" xfId="7205"/>
    <cellStyle name="Note 6 2 2 8 2" xfId="19266"/>
    <cellStyle name="Note 6 2 2 8 2 2" xfId="43466"/>
    <cellStyle name="Note 6 2 2 8 3" xfId="31406"/>
    <cellStyle name="Note 6 2 2 9" xfId="6848"/>
    <cellStyle name="Note 6 2 2 9 2" xfId="18949"/>
    <cellStyle name="Note 6 2 2 9 2 2" xfId="43149"/>
    <cellStyle name="Note 6 2 2 9 3" xfId="31049"/>
    <cellStyle name="Note 6 2 3" xfId="712"/>
    <cellStyle name="Note 6 2 3 10" xfId="25230"/>
    <cellStyle name="Note 6 2 3 2" xfId="2282"/>
    <cellStyle name="Note 6 2 3 2 2" xfId="4934"/>
    <cellStyle name="Note 6 2 3 2 2 2" xfId="17035"/>
    <cellStyle name="Note 6 2 3 2 2 2 2" xfId="41235"/>
    <cellStyle name="Note 6 2 3 2 2 3" xfId="29135"/>
    <cellStyle name="Note 6 2 3 2 3" xfId="5857"/>
    <cellStyle name="Note 6 2 3 2 3 2" xfId="17958"/>
    <cellStyle name="Note 6 2 3 2 3 2 2" xfId="42158"/>
    <cellStyle name="Note 6 2 3 2 3 3" xfId="30058"/>
    <cellStyle name="Note 6 2 3 2 4" xfId="8908"/>
    <cellStyle name="Note 6 2 3 2 4 2" xfId="20942"/>
    <cellStyle name="Note 6 2 3 2 4 2 2" xfId="45142"/>
    <cellStyle name="Note 6 2 3 2 4 3" xfId="33109"/>
    <cellStyle name="Note 6 2 3 2 5" xfId="10984"/>
    <cellStyle name="Note 6 2 3 2 5 2" xfId="22927"/>
    <cellStyle name="Note 6 2 3 2 5 2 2" xfId="47127"/>
    <cellStyle name="Note 6 2 3 2 5 3" xfId="35185"/>
    <cellStyle name="Note 6 2 3 2 6" xfId="12772"/>
    <cellStyle name="Note 6 2 3 2 6 2" xfId="24494"/>
    <cellStyle name="Note 6 2 3 2 6 2 2" xfId="48694"/>
    <cellStyle name="Note 6 2 3 2 6 3" xfId="36973"/>
    <cellStyle name="Note 6 2 3 2 7" xfId="14339"/>
    <cellStyle name="Note 6 2 3 2 7 2" xfId="38540"/>
    <cellStyle name="Note 6 2 3 2 8" xfId="26564"/>
    <cellStyle name="Note 6 2 3 3" xfId="1696"/>
    <cellStyle name="Note 6 2 3 3 2" xfId="4358"/>
    <cellStyle name="Note 6 2 3 3 2 2" xfId="16459"/>
    <cellStyle name="Note 6 2 3 3 2 2 2" xfId="40659"/>
    <cellStyle name="Note 6 2 3 3 2 3" xfId="28559"/>
    <cellStyle name="Note 6 2 3 3 3" xfId="5528"/>
    <cellStyle name="Note 6 2 3 3 3 2" xfId="17629"/>
    <cellStyle name="Note 6 2 3 3 3 2 2" xfId="41829"/>
    <cellStyle name="Note 6 2 3 3 3 3" xfId="29729"/>
    <cellStyle name="Note 6 2 3 3 4" xfId="8322"/>
    <cellStyle name="Note 6 2 3 3 4 2" xfId="20358"/>
    <cellStyle name="Note 6 2 3 3 4 2 2" xfId="44558"/>
    <cellStyle name="Note 6 2 3 3 4 3" xfId="32523"/>
    <cellStyle name="Note 6 2 3 3 5" xfId="10412"/>
    <cellStyle name="Note 6 2 3 3 5 2" xfId="22375"/>
    <cellStyle name="Note 6 2 3 3 5 2 2" xfId="46575"/>
    <cellStyle name="Note 6 2 3 3 5 3" xfId="34613"/>
    <cellStyle name="Note 6 2 3 3 6" xfId="12220"/>
    <cellStyle name="Note 6 2 3 3 6 2" xfId="23967"/>
    <cellStyle name="Note 6 2 3 3 6 2 2" xfId="48167"/>
    <cellStyle name="Note 6 2 3 3 6 3" xfId="36421"/>
    <cellStyle name="Note 6 2 3 3 7" xfId="13812"/>
    <cellStyle name="Note 6 2 3 3 7 2" xfId="38013"/>
    <cellStyle name="Note 6 2 3 3 8" xfId="25981"/>
    <cellStyle name="Note 6 2 3 4" xfId="3445"/>
    <cellStyle name="Note 6 2 3 4 2" xfId="15547"/>
    <cellStyle name="Note 6 2 3 4 2 2" xfId="39747"/>
    <cellStyle name="Note 6 2 3 4 3" xfId="27647"/>
    <cellStyle name="Note 6 2 3 5" xfId="6234"/>
    <cellStyle name="Note 6 2 3 5 2" xfId="18335"/>
    <cellStyle name="Note 6 2 3 5 2 2" xfId="42535"/>
    <cellStyle name="Note 6 2 3 5 3" xfId="30435"/>
    <cellStyle name="Note 6 2 3 6" xfId="7348"/>
    <cellStyle name="Note 6 2 3 6 2" xfId="19409"/>
    <cellStyle name="Note 6 2 3 6 2 2" xfId="43609"/>
    <cellStyle name="Note 6 2 3 6 3" xfId="31549"/>
    <cellStyle name="Note 6 2 3 7" xfId="9464"/>
    <cellStyle name="Note 6 2 3 7 2" xfId="21498"/>
    <cellStyle name="Note 6 2 3 7 2 2" xfId="45698"/>
    <cellStyle name="Note 6 2 3 7 3" xfId="33665"/>
    <cellStyle name="Note 6 2 3 8" xfId="8098"/>
    <cellStyle name="Note 6 2 3 8 2" xfId="20147"/>
    <cellStyle name="Note 6 2 3 8 2 2" xfId="44347"/>
    <cellStyle name="Note 6 2 3 8 3" xfId="32299"/>
    <cellStyle name="Note 6 2 3 9" xfId="7986"/>
    <cellStyle name="Note 6 2 3 9 2" xfId="32187"/>
    <cellStyle name="Note 6 2 4" xfId="661"/>
    <cellStyle name="Note 6 2 4 10" xfId="25179"/>
    <cellStyle name="Note 6 2 4 2" xfId="2231"/>
    <cellStyle name="Note 6 2 4 2 2" xfId="4883"/>
    <cellStyle name="Note 6 2 4 2 2 2" xfId="16984"/>
    <cellStyle name="Note 6 2 4 2 2 2 2" xfId="41184"/>
    <cellStyle name="Note 6 2 4 2 2 3" xfId="29084"/>
    <cellStyle name="Note 6 2 4 2 3" xfId="6642"/>
    <cellStyle name="Note 6 2 4 2 3 2" xfId="18743"/>
    <cellStyle name="Note 6 2 4 2 3 2 2" xfId="42943"/>
    <cellStyle name="Note 6 2 4 2 3 3" xfId="30843"/>
    <cellStyle name="Note 6 2 4 2 4" xfId="8857"/>
    <cellStyle name="Note 6 2 4 2 4 2" xfId="20891"/>
    <cellStyle name="Note 6 2 4 2 4 2 2" xfId="45091"/>
    <cellStyle name="Note 6 2 4 2 4 3" xfId="33058"/>
    <cellStyle name="Note 6 2 4 2 5" xfId="10933"/>
    <cellStyle name="Note 6 2 4 2 5 2" xfId="22876"/>
    <cellStyle name="Note 6 2 4 2 5 2 2" xfId="47076"/>
    <cellStyle name="Note 6 2 4 2 5 3" xfId="35134"/>
    <cellStyle name="Note 6 2 4 2 6" xfId="12721"/>
    <cellStyle name="Note 6 2 4 2 6 2" xfId="24443"/>
    <cellStyle name="Note 6 2 4 2 6 2 2" xfId="48643"/>
    <cellStyle name="Note 6 2 4 2 6 3" xfId="36922"/>
    <cellStyle name="Note 6 2 4 2 7" xfId="14288"/>
    <cellStyle name="Note 6 2 4 2 7 2" xfId="38489"/>
    <cellStyle name="Note 6 2 4 2 8" xfId="26513"/>
    <cellStyle name="Note 6 2 4 3" xfId="1645"/>
    <cellStyle name="Note 6 2 4 3 2" xfId="4307"/>
    <cellStyle name="Note 6 2 4 3 2 2" xfId="16408"/>
    <cellStyle name="Note 6 2 4 3 2 2 2" xfId="40608"/>
    <cellStyle name="Note 6 2 4 3 2 3" xfId="28508"/>
    <cellStyle name="Note 6 2 4 3 3" xfId="6577"/>
    <cellStyle name="Note 6 2 4 3 3 2" xfId="18678"/>
    <cellStyle name="Note 6 2 4 3 3 2 2" xfId="42878"/>
    <cellStyle name="Note 6 2 4 3 3 3" xfId="30778"/>
    <cellStyle name="Note 6 2 4 3 4" xfId="8271"/>
    <cellStyle name="Note 6 2 4 3 4 2" xfId="20307"/>
    <cellStyle name="Note 6 2 4 3 4 2 2" xfId="44507"/>
    <cellStyle name="Note 6 2 4 3 4 3" xfId="32472"/>
    <cellStyle name="Note 6 2 4 3 5" xfId="10361"/>
    <cellStyle name="Note 6 2 4 3 5 2" xfId="22324"/>
    <cellStyle name="Note 6 2 4 3 5 2 2" xfId="46524"/>
    <cellStyle name="Note 6 2 4 3 5 3" xfId="34562"/>
    <cellStyle name="Note 6 2 4 3 6" xfId="12169"/>
    <cellStyle name="Note 6 2 4 3 6 2" xfId="23916"/>
    <cellStyle name="Note 6 2 4 3 6 2 2" xfId="48116"/>
    <cellStyle name="Note 6 2 4 3 6 3" xfId="36370"/>
    <cellStyle name="Note 6 2 4 3 7" xfId="13761"/>
    <cellStyle name="Note 6 2 4 3 7 2" xfId="37962"/>
    <cellStyle name="Note 6 2 4 3 8" xfId="25930"/>
    <cellStyle name="Note 6 2 4 4" xfId="3394"/>
    <cellStyle name="Note 6 2 4 4 2" xfId="15496"/>
    <cellStyle name="Note 6 2 4 4 2 2" xfId="39696"/>
    <cellStyle name="Note 6 2 4 4 3" xfId="27596"/>
    <cellStyle name="Note 6 2 4 5" xfId="3164"/>
    <cellStyle name="Note 6 2 4 5 2" xfId="15266"/>
    <cellStyle name="Note 6 2 4 5 2 2" xfId="39466"/>
    <cellStyle name="Note 6 2 4 5 3" xfId="27366"/>
    <cellStyle name="Note 6 2 4 6" xfId="7297"/>
    <cellStyle name="Note 6 2 4 6 2" xfId="19358"/>
    <cellStyle name="Note 6 2 4 6 2 2" xfId="43558"/>
    <cellStyle name="Note 6 2 4 6 3" xfId="31498"/>
    <cellStyle name="Note 6 2 4 7" xfId="9413"/>
    <cellStyle name="Note 6 2 4 7 2" xfId="21447"/>
    <cellStyle name="Note 6 2 4 7 2 2" xfId="45647"/>
    <cellStyle name="Note 6 2 4 7 3" xfId="33614"/>
    <cellStyle name="Note 6 2 4 8" xfId="7111"/>
    <cellStyle name="Note 6 2 4 8 2" xfId="19172"/>
    <cellStyle name="Note 6 2 4 8 2 2" xfId="43372"/>
    <cellStyle name="Note 6 2 4 8 3" xfId="31312"/>
    <cellStyle name="Note 6 2 4 9" xfId="7004"/>
    <cellStyle name="Note 6 2 4 9 2" xfId="31205"/>
    <cellStyle name="Note 6 2 5" xfId="994"/>
    <cellStyle name="Note 6 2 5 10" xfId="25512"/>
    <cellStyle name="Note 6 2 5 2" xfId="2552"/>
    <cellStyle name="Note 6 2 5 2 2" xfId="5201"/>
    <cellStyle name="Note 6 2 5 2 2 2" xfId="17302"/>
    <cellStyle name="Note 6 2 5 2 2 2 2" xfId="41502"/>
    <cellStyle name="Note 6 2 5 2 2 3" xfId="29402"/>
    <cellStyle name="Note 6 2 5 2 3" xfId="6202"/>
    <cellStyle name="Note 6 2 5 2 3 2" xfId="18303"/>
    <cellStyle name="Note 6 2 5 2 3 2 2" xfId="42503"/>
    <cellStyle name="Note 6 2 5 2 3 3" xfId="30403"/>
    <cellStyle name="Note 6 2 5 2 4" xfId="9178"/>
    <cellStyle name="Note 6 2 5 2 4 2" xfId="21212"/>
    <cellStyle name="Note 6 2 5 2 4 2 2" xfId="45412"/>
    <cellStyle name="Note 6 2 5 2 4 3" xfId="33379"/>
    <cellStyle name="Note 6 2 5 2 5" xfId="11254"/>
    <cellStyle name="Note 6 2 5 2 5 2" xfId="23197"/>
    <cellStyle name="Note 6 2 5 2 5 2 2" xfId="47397"/>
    <cellStyle name="Note 6 2 5 2 5 3" xfId="35455"/>
    <cellStyle name="Note 6 2 5 2 6" xfId="13042"/>
    <cellStyle name="Note 6 2 5 2 6 2" xfId="24764"/>
    <cellStyle name="Note 6 2 5 2 6 2 2" xfId="48964"/>
    <cellStyle name="Note 6 2 5 2 6 3" xfId="37243"/>
    <cellStyle name="Note 6 2 5 2 7" xfId="14609"/>
    <cellStyle name="Note 6 2 5 2 7 2" xfId="38810"/>
    <cellStyle name="Note 6 2 5 2 8" xfId="26834"/>
    <cellStyle name="Note 6 2 5 3" xfId="1966"/>
    <cellStyle name="Note 6 2 5 3 2" xfId="4625"/>
    <cellStyle name="Note 6 2 5 3 2 2" xfId="16726"/>
    <cellStyle name="Note 6 2 5 3 2 2 2" xfId="40926"/>
    <cellStyle name="Note 6 2 5 3 2 3" xfId="28826"/>
    <cellStyle name="Note 6 2 5 3 3" xfId="5778"/>
    <cellStyle name="Note 6 2 5 3 3 2" xfId="17879"/>
    <cellStyle name="Note 6 2 5 3 3 2 2" xfId="42079"/>
    <cellStyle name="Note 6 2 5 3 3 3" xfId="29979"/>
    <cellStyle name="Note 6 2 5 3 4" xfId="8592"/>
    <cellStyle name="Note 6 2 5 3 4 2" xfId="20628"/>
    <cellStyle name="Note 6 2 5 3 4 2 2" xfId="44828"/>
    <cellStyle name="Note 6 2 5 3 4 3" xfId="32793"/>
    <cellStyle name="Note 6 2 5 3 5" xfId="10682"/>
    <cellStyle name="Note 6 2 5 3 5 2" xfId="22645"/>
    <cellStyle name="Note 6 2 5 3 5 2 2" xfId="46845"/>
    <cellStyle name="Note 6 2 5 3 5 3" xfId="34883"/>
    <cellStyle name="Note 6 2 5 3 6" xfId="12490"/>
    <cellStyle name="Note 6 2 5 3 6 2" xfId="24237"/>
    <cellStyle name="Note 6 2 5 3 6 2 2" xfId="48437"/>
    <cellStyle name="Note 6 2 5 3 6 3" xfId="36691"/>
    <cellStyle name="Note 6 2 5 3 7" xfId="14082"/>
    <cellStyle name="Note 6 2 5 3 7 2" xfId="38283"/>
    <cellStyle name="Note 6 2 5 3 8" xfId="26251"/>
    <cellStyle name="Note 6 2 5 4" xfId="3721"/>
    <cellStyle name="Note 6 2 5 4 2" xfId="15823"/>
    <cellStyle name="Note 6 2 5 4 2 2" xfId="40023"/>
    <cellStyle name="Note 6 2 5 4 3" xfId="27923"/>
    <cellStyle name="Note 6 2 5 5" xfId="6078"/>
    <cellStyle name="Note 6 2 5 5 2" xfId="18179"/>
    <cellStyle name="Note 6 2 5 5 2 2" xfId="42379"/>
    <cellStyle name="Note 6 2 5 5 3" xfId="30279"/>
    <cellStyle name="Note 6 2 5 6" xfId="7630"/>
    <cellStyle name="Note 6 2 5 6 2" xfId="19691"/>
    <cellStyle name="Note 6 2 5 6 2 2" xfId="43891"/>
    <cellStyle name="Note 6 2 5 6 3" xfId="31831"/>
    <cellStyle name="Note 6 2 5 7" xfId="9746"/>
    <cellStyle name="Note 6 2 5 7 2" xfId="21780"/>
    <cellStyle name="Note 6 2 5 7 2 2" xfId="45980"/>
    <cellStyle name="Note 6 2 5 7 3" xfId="33947"/>
    <cellStyle name="Note 6 2 5 8" xfId="11625"/>
    <cellStyle name="Note 6 2 5 8 2" xfId="23554"/>
    <cellStyle name="Note 6 2 5 8 2 2" xfId="47754"/>
    <cellStyle name="Note 6 2 5 8 3" xfId="35826"/>
    <cellStyle name="Note 6 2 5 9" xfId="13399"/>
    <cellStyle name="Note 6 2 5 9 2" xfId="37600"/>
    <cellStyle name="Note 6 2 6" xfId="1168"/>
    <cellStyle name="Note 6 2 6 2" xfId="3893"/>
    <cellStyle name="Note 6 2 6 2 2" xfId="15995"/>
    <cellStyle name="Note 6 2 6 2 2 2" xfId="40195"/>
    <cellStyle name="Note 6 2 6 2 3" xfId="28095"/>
    <cellStyle name="Note 6 2 6 3" xfId="4122"/>
    <cellStyle name="Note 6 2 6 3 2" xfId="16224"/>
    <cellStyle name="Note 6 2 6 3 2 2" xfId="40424"/>
    <cellStyle name="Note 6 2 6 3 3" xfId="28324"/>
    <cellStyle name="Note 6 2 6 4" xfId="7804"/>
    <cellStyle name="Note 6 2 6 4 2" xfId="19865"/>
    <cellStyle name="Note 6 2 6 4 2 2" xfId="44065"/>
    <cellStyle name="Note 6 2 6 4 3" xfId="32005"/>
    <cellStyle name="Note 6 2 6 5" xfId="9920"/>
    <cellStyle name="Note 6 2 6 5 2" xfId="21954"/>
    <cellStyle name="Note 6 2 6 5 2 2" xfId="46154"/>
    <cellStyle name="Note 6 2 6 5 3" xfId="34121"/>
    <cellStyle name="Note 6 2 6 6" xfId="11799"/>
    <cellStyle name="Note 6 2 6 6 2" xfId="23728"/>
    <cellStyle name="Note 6 2 6 6 2 2" xfId="47928"/>
    <cellStyle name="Note 6 2 6 6 3" xfId="36000"/>
    <cellStyle name="Note 6 2 6 7" xfId="13573"/>
    <cellStyle name="Note 6 2 6 7 2" xfId="37774"/>
    <cellStyle name="Note 6 2 6 8" xfId="25686"/>
    <cellStyle name="Note 6 2 7" xfId="3204"/>
    <cellStyle name="Note 6 2 7 2" xfId="15306"/>
    <cellStyle name="Note 6 2 7 2 2" xfId="39506"/>
    <cellStyle name="Note 6 2 7 3" xfId="27406"/>
    <cellStyle name="Note 6 2 8" xfId="5967"/>
    <cellStyle name="Note 6 2 8 2" xfId="18068"/>
    <cellStyle name="Note 6 2 8 2 2" xfId="42268"/>
    <cellStyle name="Note 6 2 8 3" xfId="30168"/>
    <cellStyle name="Note 6 2 9" xfId="7103"/>
    <cellStyle name="Note 6 2 9 2" xfId="19164"/>
    <cellStyle name="Note 6 2 9 2 2" xfId="43364"/>
    <cellStyle name="Note 6 2 9 3" xfId="31304"/>
    <cellStyle name="Note 6 3" xfId="488"/>
    <cellStyle name="Note 6 3 10" xfId="10236"/>
    <cellStyle name="Note 6 3 10 2" xfId="22234"/>
    <cellStyle name="Note 6 3 10 2 2" xfId="46434"/>
    <cellStyle name="Note 6 3 10 3" xfId="34437"/>
    <cellStyle name="Note 6 3 11" xfId="12079"/>
    <cellStyle name="Note 6 3 11 2" xfId="36280"/>
    <cellStyle name="Note 6 3 12" xfId="25006"/>
    <cellStyle name="Note 6 3 2" xfId="587"/>
    <cellStyle name="Note 6 3 2 10" xfId="10872"/>
    <cellStyle name="Note 6 3 2 10 2" xfId="22823"/>
    <cellStyle name="Note 6 3 2 10 2 2" xfId="47023"/>
    <cellStyle name="Note 6 3 2 10 3" xfId="35073"/>
    <cellStyle name="Note 6 3 2 11" xfId="12668"/>
    <cellStyle name="Note 6 3 2 11 2" xfId="36869"/>
    <cellStyle name="Note 6 3 2 12" xfId="25105"/>
    <cellStyle name="Note 6 3 2 2" xfId="787"/>
    <cellStyle name="Note 6 3 2 2 10" xfId="25305"/>
    <cellStyle name="Note 6 3 2 2 2" xfId="2357"/>
    <cellStyle name="Note 6 3 2 2 2 2" xfId="5007"/>
    <cellStyle name="Note 6 3 2 2 2 2 2" xfId="17108"/>
    <cellStyle name="Note 6 3 2 2 2 2 2 2" xfId="41308"/>
    <cellStyle name="Note 6 3 2 2 2 2 3" xfId="29208"/>
    <cellStyle name="Note 6 3 2 2 2 3" xfId="3334"/>
    <cellStyle name="Note 6 3 2 2 2 3 2" xfId="15436"/>
    <cellStyle name="Note 6 3 2 2 2 3 2 2" xfId="39636"/>
    <cellStyle name="Note 6 3 2 2 2 3 3" xfId="27536"/>
    <cellStyle name="Note 6 3 2 2 2 4" xfId="8983"/>
    <cellStyle name="Note 6 3 2 2 2 4 2" xfId="21017"/>
    <cellStyle name="Note 6 3 2 2 2 4 2 2" xfId="45217"/>
    <cellStyle name="Note 6 3 2 2 2 4 3" xfId="33184"/>
    <cellStyle name="Note 6 3 2 2 2 5" xfId="11059"/>
    <cellStyle name="Note 6 3 2 2 2 5 2" xfId="23002"/>
    <cellStyle name="Note 6 3 2 2 2 5 2 2" xfId="47202"/>
    <cellStyle name="Note 6 3 2 2 2 5 3" xfId="35260"/>
    <cellStyle name="Note 6 3 2 2 2 6" xfId="12847"/>
    <cellStyle name="Note 6 3 2 2 2 6 2" xfId="24569"/>
    <cellStyle name="Note 6 3 2 2 2 6 2 2" xfId="48769"/>
    <cellStyle name="Note 6 3 2 2 2 6 3" xfId="37048"/>
    <cellStyle name="Note 6 3 2 2 2 7" xfId="14414"/>
    <cellStyle name="Note 6 3 2 2 2 7 2" xfId="38615"/>
    <cellStyle name="Note 6 3 2 2 2 8" xfId="26639"/>
    <cellStyle name="Note 6 3 2 2 3" xfId="1771"/>
    <cellStyle name="Note 6 3 2 2 3 2" xfId="4432"/>
    <cellStyle name="Note 6 3 2 2 3 2 2" xfId="16533"/>
    <cellStyle name="Note 6 3 2 2 3 2 2 2" xfId="40733"/>
    <cellStyle name="Note 6 3 2 2 3 2 3" xfId="28633"/>
    <cellStyle name="Note 6 3 2 2 3 3" xfId="5798"/>
    <cellStyle name="Note 6 3 2 2 3 3 2" xfId="17899"/>
    <cellStyle name="Note 6 3 2 2 3 3 2 2" xfId="42099"/>
    <cellStyle name="Note 6 3 2 2 3 3 3" xfId="29999"/>
    <cellStyle name="Note 6 3 2 2 3 4" xfId="8397"/>
    <cellStyle name="Note 6 3 2 2 3 4 2" xfId="20433"/>
    <cellStyle name="Note 6 3 2 2 3 4 2 2" xfId="44633"/>
    <cellStyle name="Note 6 3 2 2 3 4 3" xfId="32598"/>
    <cellStyle name="Note 6 3 2 2 3 5" xfId="10487"/>
    <cellStyle name="Note 6 3 2 2 3 5 2" xfId="22450"/>
    <cellStyle name="Note 6 3 2 2 3 5 2 2" xfId="46650"/>
    <cellStyle name="Note 6 3 2 2 3 5 3" xfId="34688"/>
    <cellStyle name="Note 6 3 2 2 3 6" xfId="12295"/>
    <cellStyle name="Note 6 3 2 2 3 6 2" xfId="24042"/>
    <cellStyle name="Note 6 3 2 2 3 6 2 2" xfId="48242"/>
    <cellStyle name="Note 6 3 2 2 3 6 3" xfId="36496"/>
    <cellStyle name="Note 6 3 2 2 3 7" xfId="13887"/>
    <cellStyle name="Note 6 3 2 2 3 7 2" xfId="38088"/>
    <cellStyle name="Note 6 3 2 2 3 8" xfId="26056"/>
    <cellStyle name="Note 6 3 2 2 4" xfId="3518"/>
    <cellStyle name="Note 6 3 2 2 4 2" xfId="15620"/>
    <cellStyle name="Note 6 3 2 2 4 2 2" xfId="39820"/>
    <cellStyle name="Note 6 3 2 2 4 3" xfId="27720"/>
    <cellStyle name="Note 6 3 2 2 5" xfId="6316"/>
    <cellStyle name="Note 6 3 2 2 5 2" xfId="18417"/>
    <cellStyle name="Note 6 3 2 2 5 2 2" xfId="42617"/>
    <cellStyle name="Note 6 3 2 2 5 3" xfId="30517"/>
    <cellStyle name="Note 6 3 2 2 6" xfId="7423"/>
    <cellStyle name="Note 6 3 2 2 6 2" xfId="19484"/>
    <cellStyle name="Note 6 3 2 2 6 2 2" xfId="43684"/>
    <cellStyle name="Note 6 3 2 2 6 3" xfId="31624"/>
    <cellStyle name="Note 6 3 2 2 7" xfId="9539"/>
    <cellStyle name="Note 6 3 2 2 7 2" xfId="21573"/>
    <cellStyle name="Note 6 3 2 2 7 2 2" xfId="45773"/>
    <cellStyle name="Note 6 3 2 2 7 3" xfId="33740"/>
    <cellStyle name="Note 6 3 2 2 8" xfId="8172"/>
    <cellStyle name="Note 6 3 2 2 8 2" xfId="20210"/>
    <cellStyle name="Note 6 3 2 2 8 2 2" xfId="44410"/>
    <cellStyle name="Note 6 3 2 2 8 3" xfId="32373"/>
    <cellStyle name="Note 6 3 2 2 9" xfId="10268"/>
    <cellStyle name="Note 6 3 2 2 9 2" xfId="34469"/>
    <cellStyle name="Note 6 3 2 3" xfId="888"/>
    <cellStyle name="Note 6 3 2 3 10" xfId="25406"/>
    <cellStyle name="Note 6 3 2 3 2" xfId="2458"/>
    <cellStyle name="Note 6 3 2 3 2 2" xfId="5108"/>
    <cellStyle name="Note 6 3 2 3 2 2 2" xfId="17209"/>
    <cellStyle name="Note 6 3 2 3 2 2 2 2" xfId="41409"/>
    <cellStyle name="Note 6 3 2 3 2 2 3" xfId="29309"/>
    <cellStyle name="Note 6 3 2 3 2 3" xfId="6432"/>
    <cellStyle name="Note 6 3 2 3 2 3 2" xfId="18533"/>
    <cellStyle name="Note 6 3 2 3 2 3 2 2" xfId="42733"/>
    <cellStyle name="Note 6 3 2 3 2 3 3" xfId="30633"/>
    <cellStyle name="Note 6 3 2 3 2 4" xfId="9084"/>
    <cellStyle name="Note 6 3 2 3 2 4 2" xfId="21118"/>
    <cellStyle name="Note 6 3 2 3 2 4 2 2" xfId="45318"/>
    <cellStyle name="Note 6 3 2 3 2 4 3" xfId="33285"/>
    <cellStyle name="Note 6 3 2 3 2 5" xfId="11160"/>
    <cellStyle name="Note 6 3 2 3 2 5 2" xfId="23103"/>
    <cellStyle name="Note 6 3 2 3 2 5 2 2" xfId="47303"/>
    <cellStyle name="Note 6 3 2 3 2 5 3" xfId="35361"/>
    <cellStyle name="Note 6 3 2 3 2 6" xfId="12948"/>
    <cellStyle name="Note 6 3 2 3 2 6 2" xfId="24670"/>
    <cellStyle name="Note 6 3 2 3 2 6 2 2" xfId="48870"/>
    <cellStyle name="Note 6 3 2 3 2 6 3" xfId="37149"/>
    <cellStyle name="Note 6 3 2 3 2 7" xfId="14515"/>
    <cellStyle name="Note 6 3 2 3 2 7 2" xfId="38716"/>
    <cellStyle name="Note 6 3 2 3 2 8" xfId="26740"/>
    <cellStyle name="Note 6 3 2 3 3" xfId="1872"/>
    <cellStyle name="Note 6 3 2 3 3 2" xfId="4532"/>
    <cellStyle name="Note 6 3 2 3 3 2 2" xfId="16633"/>
    <cellStyle name="Note 6 3 2 3 3 2 2 2" xfId="40833"/>
    <cellStyle name="Note 6 3 2 3 3 2 3" xfId="28733"/>
    <cellStyle name="Note 6 3 2 3 3 3" xfId="4845"/>
    <cellStyle name="Note 6 3 2 3 3 3 2" xfId="16946"/>
    <cellStyle name="Note 6 3 2 3 3 3 2 2" xfId="41146"/>
    <cellStyle name="Note 6 3 2 3 3 3 3" xfId="29046"/>
    <cellStyle name="Note 6 3 2 3 3 4" xfId="8498"/>
    <cellStyle name="Note 6 3 2 3 3 4 2" xfId="20534"/>
    <cellStyle name="Note 6 3 2 3 3 4 2 2" xfId="44734"/>
    <cellStyle name="Note 6 3 2 3 3 4 3" xfId="32699"/>
    <cellStyle name="Note 6 3 2 3 3 5" xfId="10588"/>
    <cellStyle name="Note 6 3 2 3 3 5 2" xfId="22551"/>
    <cellStyle name="Note 6 3 2 3 3 5 2 2" xfId="46751"/>
    <cellStyle name="Note 6 3 2 3 3 5 3" xfId="34789"/>
    <cellStyle name="Note 6 3 2 3 3 6" xfId="12396"/>
    <cellStyle name="Note 6 3 2 3 3 6 2" xfId="24143"/>
    <cellStyle name="Note 6 3 2 3 3 6 2 2" xfId="48343"/>
    <cellStyle name="Note 6 3 2 3 3 6 3" xfId="36597"/>
    <cellStyle name="Note 6 3 2 3 3 7" xfId="13988"/>
    <cellStyle name="Note 6 3 2 3 3 7 2" xfId="38189"/>
    <cellStyle name="Note 6 3 2 3 3 8" xfId="26157"/>
    <cellStyle name="Note 6 3 2 3 4" xfId="3617"/>
    <cellStyle name="Note 6 3 2 3 4 2" xfId="15719"/>
    <cellStyle name="Note 6 3 2 3 4 2 2" xfId="39919"/>
    <cellStyle name="Note 6 3 2 3 4 3" xfId="27819"/>
    <cellStyle name="Note 6 3 2 3 5" xfId="6468"/>
    <cellStyle name="Note 6 3 2 3 5 2" xfId="18569"/>
    <cellStyle name="Note 6 3 2 3 5 2 2" xfId="42769"/>
    <cellStyle name="Note 6 3 2 3 5 3" xfId="30669"/>
    <cellStyle name="Note 6 3 2 3 6" xfId="7524"/>
    <cellStyle name="Note 6 3 2 3 6 2" xfId="19585"/>
    <cellStyle name="Note 6 3 2 3 6 2 2" xfId="43785"/>
    <cellStyle name="Note 6 3 2 3 6 3" xfId="31725"/>
    <cellStyle name="Note 6 3 2 3 7" xfId="9640"/>
    <cellStyle name="Note 6 3 2 3 7 2" xfId="21674"/>
    <cellStyle name="Note 6 3 2 3 7 2 2" xfId="45874"/>
    <cellStyle name="Note 6 3 2 3 7 3" xfId="33841"/>
    <cellStyle name="Note 6 3 2 3 8" xfId="11519"/>
    <cellStyle name="Note 6 3 2 3 8 2" xfId="23448"/>
    <cellStyle name="Note 6 3 2 3 8 2 2" xfId="47648"/>
    <cellStyle name="Note 6 3 2 3 8 3" xfId="35720"/>
    <cellStyle name="Note 6 3 2 3 9" xfId="13293"/>
    <cellStyle name="Note 6 3 2 3 9 2" xfId="37494"/>
    <cellStyle name="Note 6 3 2 4" xfId="1111"/>
    <cellStyle name="Note 6 3 2 4 10" xfId="25629"/>
    <cellStyle name="Note 6 3 2 4 2" xfId="2669"/>
    <cellStyle name="Note 6 3 2 4 2 2" xfId="5315"/>
    <cellStyle name="Note 6 3 2 4 2 2 2" xfId="17416"/>
    <cellStyle name="Note 6 3 2 4 2 2 2 2" xfId="41616"/>
    <cellStyle name="Note 6 3 2 4 2 2 3" xfId="29516"/>
    <cellStyle name="Note 6 3 2 4 2 3" xfId="4211"/>
    <cellStyle name="Note 6 3 2 4 2 3 2" xfId="16313"/>
    <cellStyle name="Note 6 3 2 4 2 3 2 2" xfId="40513"/>
    <cellStyle name="Note 6 3 2 4 2 3 3" xfId="28413"/>
    <cellStyle name="Note 6 3 2 4 2 4" xfId="9295"/>
    <cellStyle name="Note 6 3 2 4 2 4 2" xfId="21329"/>
    <cellStyle name="Note 6 3 2 4 2 4 2 2" xfId="45529"/>
    <cellStyle name="Note 6 3 2 4 2 4 3" xfId="33496"/>
    <cellStyle name="Note 6 3 2 4 2 5" xfId="11371"/>
    <cellStyle name="Note 6 3 2 4 2 5 2" xfId="23314"/>
    <cellStyle name="Note 6 3 2 4 2 5 2 2" xfId="47514"/>
    <cellStyle name="Note 6 3 2 4 2 5 3" xfId="35572"/>
    <cellStyle name="Note 6 3 2 4 2 6" xfId="13159"/>
    <cellStyle name="Note 6 3 2 4 2 6 2" xfId="24881"/>
    <cellStyle name="Note 6 3 2 4 2 6 2 2" xfId="49081"/>
    <cellStyle name="Note 6 3 2 4 2 6 3" xfId="37360"/>
    <cellStyle name="Note 6 3 2 4 2 7" xfId="14726"/>
    <cellStyle name="Note 6 3 2 4 2 7 2" xfId="38927"/>
    <cellStyle name="Note 6 3 2 4 2 8" xfId="26951"/>
    <cellStyle name="Note 6 3 2 4 3" xfId="2083"/>
    <cellStyle name="Note 6 3 2 4 3 2" xfId="4741"/>
    <cellStyle name="Note 6 3 2 4 3 2 2" xfId="16842"/>
    <cellStyle name="Note 6 3 2 4 3 2 2 2" xfId="41042"/>
    <cellStyle name="Note 6 3 2 4 3 2 3" xfId="28942"/>
    <cellStyle name="Note 6 3 2 4 3 3" xfId="4038"/>
    <cellStyle name="Note 6 3 2 4 3 3 2" xfId="16140"/>
    <cellStyle name="Note 6 3 2 4 3 3 2 2" xfId="40340"/>
    <cellStyle name="Note 6 3 2 4 3 3 3" xfId="28240"/>
    <cellStyle name="Note 6 3 2 4 3 4" xfId="8709"/>
    <cellStyle name="Note 6 3 2 4 3 4 2" xfId="20745"/>
    <cellStyle name="Note 6 3 2 4 3 4 2 2" xfId="44945"/>
    <cellStyle name="Note 6 3 2 4 3 4 3" xfId="32910"/>
    <cellStyle name="Note 6 3 2 4 3 5" xfId="10799"/>
    <cellStyle name="Note 6 3 2 4 3 5 2" xfId="22762"/>
    <cellStyle name="Note 6 3 2 4 3 5 2 2" xfId="46962"/>
    <cellStyle name="Note 6 3 2 4 3 5 3" xfId="35000"/>
    <cellStyle name="Note 6 3 2 4 3 6" xfId="12607"/>
    <cellStyle name="Note 6 3 2 4 3 6 2" xfId="24354"/>
    <cellStyle name="Note 6 3 2 4 3 6 2 2" xfId="48554"/>
    <cellStyle name="Note 6 3 2 4 3 6 3" xfId="36808"/>
    <cellStyle name="Note 6 3 2 4 3 7" xfId="14199"/>
    <cellStyle name="Note 6 3 2 4 3 7 2" xfId="38400"/>
    <cellStyle name="Note 6 3 2 4 3 8" xfId="26368"/>
    <cellStyle name="Note 6 3 2 4 4" xfId="3836"/>
    <cellStyle name="Note 6 3 2 4 4 2" xfId="15938"/>
    <cellStyle name="Note 6 3 2 4 4 2 2" xfId="40138"/>
    <cellStyle name="Note 6 3 2 4 4 3" xfId="28038"/>
    <cellStyle name="Note 6 3 2 4 5" xfId="6622"/>
    <cellStyle name="Note 6 3 2 4 5 2" xfId="18723"/>
    <cellStyle name="Note 6 3 2 4 5 2 2" xfId="42923"/>
    <cellStyle name="Note 6 3 2 4 5 3" xfId="30823"/>
    <cellStyle name="Note 6 3 2 4 6" xfId="7747"/>
    <cellStyle name="Note 6 3 2 4 6 2" xfId="19808"/>
    <cellStyle name="Note 6 3 2 4 6 2 2" xfId="44008"/>
    <cellStyle name="Note 6 3 2 4 6 3" xfId="31948"/>
    <cellStyle name="Note 6 3 2 4 7" xfId="9863"/>
    <cellStyle name="Note 6 3 2 4 7 2" xfId="21897"/>
    <cellStyle name="Note 6 3 2 4 7 2 2" xfId="46097"/>
    <cellStyle name="Note 6 3 2 4 7 3" xfId="34064"/>
    <cellStyle name="Note 6 3 2 4 8" xfId="11742"/>
    <cellStyle name="Note 6 3 2 4 8 2" xfId="23671"/>
    <cellStyle name="Note 6 3 2 4 8 2 2" xfId="47871"/>
    <cellStyle name="Note 6 3 2 4 8 3" xfId="35943"/>
    <cellStyle name="Note 6 3 2 4 9" xfId="13516"/>
    <cellStyle name="Note 6 3 2 4 9 2" xfId="37717"/>
    <cellStyle name="Note 6 3 2 5" xfId="1241"/>
    <cellStyle name="Note 6 3 2 5 2" xfId="3966"/>
    <cellStyle name="Note 6 3 2 5 2 2" xfId="16068"/>
    <cellStyle name="Note 6 3 2 5 2 2 2" xfId="40268"/>
    <cellStyle name="Note 6 3 2 5 2 3" xfId="28168"/>
    <cellStyle name="Note 6 3 2 5 3" xfId="6096"/>
    <cellStyle name="Note 6 3 2 5 3 2" xfId="18197"/>
    <cellStyle name="Note 6 3 2 5 3 2 2" xfId="42397"/>
    <cellStyle name="Note 6 3 2 5 3 3" xfId="30297"/>
    <cellStyle name="Note 6 3 2 5 4" xfId="7877"/>
    <cellStyle name="Note 6 3 2 5 4 2" xfId="19938"/>
    <cellStyle name="Note 6 3 2 5 4 2 2" xfId="44138"/>
    <cellStyle name="Note 6 3 2 5 4 3" xfId="32078"/>
    <cellStyle name="Note 6 3 2 5 5" xfId="9993"/>
    <cellStyle name="Note 6 3 2 5 5 2" xfId="22027"/>
    <cellStyle name="Note 6 3 2 5 5 2 2" xfId="46227"/>
    <cellStyle name="Note 6 3 2 5 5 3" xfId="34194"/>
    <cellStyle name="Note 6 3 2 5 6" xfId="11872"/>
    <cellStyle name="Note 6 3 2 5 6 2" xfId="23801"/>
    <cellStyle name="Note 6 3 2 5 6 2 2" xfId="48001"/>
    <cellStyle name="Note 6 3 2 5 6 3" xfId="36073"/>
    <cellStyle name="Note 6 3 2 5 7" xfId="13646"/>
    <cellStyle name="Note 6 3 2 5 7 2" xfId="37847"/>
    <cellStyle name="Note 6 3 2 5 8" xfId="25759"/>
    <cellStyle name="Note 6 3 2 6" xfId="3322"/>
    <cellStyle name="Note 6 3 2 6 2" xfId="15424"/>
    <cellStyle name="Note 6 3 2 6 2 2" xfId="39624"/>
    <cellStyle name="Note 6 3 2 6 3" xfId="27524"/>
    <cellStyle name="Note 6 3 2 7" xfId="6574"/>
    <cellStyle name="Note 6 3 2 7 2" xfId="18675"/>
    <cellStyle name="Note 6 3 2 7 2 2" xfId="42875"/>
    <cellStyle name="Note 6 3 2 7 3" xfId="30775"/>
    <cellStyle name="Note 6 3 2 8" xfId="7223"/>
    <cellStyle name="Note 6 3 2 8 2" xfId="19284"/>
    <cellStyle name="Note 6 3 2 8 2 2" xfId="43484"/>
    <cellStyle name="Note 6 3 2 8 3" xfId="31424"/>
    <cellStyle name="Note 6 3 2 9" xfId="8055"/>
    <cellStyle name="Note 6 3 2 9 2" xfId="20105"/>
    <cellStyle name="Note 6 3 2 9 2 2" xfId="44305"/>
    <cellStyle name="Note 6 3 2 9 3" xfId="32256"/>
    <cellStyle name="Note 6 3 3" xfId="630"/>
    <cellStyle name="Note 6 3 3 10" xfId="8143"/>
    <cellStyle name="Note 6 3 3 10 2" xfId="20183"/>
    <cellStyle name="Note 6 3 3 10 2 2" xfId="44383"/>
    <cellStyle name="Note 6 3 3 10 3" xfId="32344"/>
    <cellStyle name="Note 6 3 3 11" xfId="10879"/>
    <cellStyle name="Note 6 3 3 11 2" xfId="35080"/>
    <cellStyle name="Note 6 3 3 12" xfId="25148"/>
    <cellStyle name="Note 6 3 3 2" xfId="814"/>
    <cellStyle name="Note 6 3 3 2 10" xfId="25332"/>
    <cellStyle name="Note 6 3 3 2 2" xfId="2384"/>
    <cellStyle name="Note 6 3 3 2 2 2" xfId="5034"/>
    <cellStyle name="Note 6 3 3 2 2 2 2" xfId="17135"/>
    <cellStyle name="Note 6 3 3 2 2 2 2 2" xfId="41335"/>
    <cellStyle name="Note 6 3 3 2 2 2 3" xfId="29235"/>
    <cellStyle name="Note 6 3 3 2 2 3" xfId="5841"/>
    <cellStyle name="Note 6 3 3 2 2 3 2" xfId="17942"/>
    <cellStyle name="Note 6 3 3 2 2 3 2 2" xfId="42142"/>
    <cellStyle name="Note 6 3 3 2 2 3 3" xfId="30042"/>
    <cellStyle name="Note 6 3 3 2 2 4" xfId="9010"/>
    <cellStyle name="Note 6 3 3 2 2 4 2" xfId="21044"/>
    <cellStyle name="Note 6 3 3 2 2 4 2 2" xfId="45244"/>
    <cellStyle name="Note 6 3 3 2 2 4 3" xfId="33211"/>
    <cellStyle name="Note 6 3 3 2 2 5" xfId="11086"/>
    <cellStyle name="Note 6 3 3 2 2 5 2" xfId="23029"/>
    <cellStyle name="Note 6 3 3 2 2 5 2 2" xfId="47229"/>
    <cellStyle name="Note 6 3 3 2 2 5 3" xfId="35287"/>
    <cellStyle name="Note 6 3 3 2 2 6" xfId="12874"/>
    <cellStyle name="Note 6 3 3 2 2 6 2" xfId="24596"/>
    <cellStyle name="Note 6 3 3 2 2 6 2 2" xfId="48796"/>
    <cellStyle name="Note 6 3 3 2 2 6 3" xfId="37075"/>
    <cellStyle name="Note 6 3 3 2 2 7" xfId="14441"/>
    <cellStyle name="Note 6 3 3 2 2 7 2" xfId="38642"/>
    <cellStyle name="Note 6 3 3 2 2 8" xfId="26666"/>
    <cellStyle name="Note 6 3 3 2 3" xfId="1798"/>
    <cellStyle name="Note 6 3 3 2 3 2" xfId="4459"/>
    <cellStyle name="Note 6 3 3 2 3 2 2" xfId="16560"/>
    <cellStyle name="Note 6 3 3 2 3 2 2 2" xfId="40760"/>
    <cellStyle name="Note 6 3 3 2 3 2 3" xfId="28660"/>
    <cellStyle name="Note 6 3 3 2 3 3" xfId="6352"/>
    <cellStyle name="Note 6 3 3 2 3 3 2" xfId="18453"/>
    <cellStyle name="Note 6 3 3 2 3 3 2 2" xfId="42653"/>
    <cellStyle name="Note 6 3 3 2 3 3 3" xfId="30553"/>
    <cellStyle name="Note 6 3 3 2 3 4" xfId="8424"/>
    <cellStyle name="Note 6 3 3 2 3 4 2" xfId="20460"/>
    <cellStyle name="Note 6 3 3 2 3 4 2 2" xfId="44660"/>
    <cellStyle name="Note 6 3 3 2 3 4 3" xfId="32625"/>
    <cellStyle name="Note 6 3 3 2 3 5" xfId="10514"/>
    <cellStyle name="Note 6 3 3 2 3 5 2" xfId="22477"/>
    <cellStyle name="Note 6 3 3 2 3 5 2 2" xfId="46677"/>
    <cellStyle name="Note 6 3 3 2 3 5 3" xfId="34715"/>
    <cellStyle name="Note 6 3 3 2 3 6" xfId="12322"/>
    <cellStyle name="Note 6 3 3 2 3 6 2" xfId="24069"/>
    <cellStyle name="Note 6 3 3 2 3 6 2 2" xfId="48269"/>
    <cellStyle name="Note 6 3 3 2 3 6 3" xfId="36523"/>
    <cellStyle name="Note 6 3 3 2 3 7" xfId="13914"/>
    <cellStyle name="Note 6 3 3 2 3 7 2" xfId="38115"/>
    <cellStyle name="Note 6 3 3 2 3 8" xfId="26083"/>
    <cellStyle name="Note 6 3 3 2 4" xfId="3545"/>
    <cellStyle name="Note 6 3 3 2 4 2" xfId="15647"/>
    <cellStyle name="Note 6 3 3 2 4 2 2" xfId="39847"/>
    <cellStyle name="Note 6 3 3 2 4 3" xfId="27747"/>
    <cellStyle name="Note 6 3 3 2 5" xfId="4041"/>
    <cellStyle name="Note 6 3 3 2 5 2" xfId="16143"/>
    <cellStyle name="Note 6 3 3 2 5 2 2" xfId="40343"/>
    <cellStyle name="Note 6 3 3 2 5 3" xfId="28243"/>
    <cellStyle name="Note 6 3 3 2 6" xfId="7450"/>
    <cellStyle name="Note 6 3 3 2 6 2" xfId="19511"/>
    <cellStyle name="Note 6 3 3 2 6 2 2" xfId="43711"/>
    <cellStyle name="Note 6 3 3 2 6 3" xfId="31651"/>
    <cellStyle name="Note 6 3 3 2 7" xfId="9566"/>
    <cellStyle name="Note 6 3 3 2 7 2" xfId="21600"/>
    <cellStyle name="Note 6 3 3 2 7 2 2" xfId="45800"/>
    <cellStyle name="Note 6 3 3 2 7 3" xfId="33767"/>
    <cellStyle name="Note 6 3 3 2 8" xfId="10037"/>
    <cellStyle name="Note 6 3 3 2 8 2" xfId="22071"/>
    <cellStyle name="Note 6 3 3 2 8 2 2" xfId="46271"/>
    <cellStyle name="Note 6 3 3 2 8 3" xfId="34238"/>
    <cellStyle name="Note 6 3 3 2 9" xfId="11916"/>
    <cellStyle name="Note 6 3 3 2 9 2" xfId="36117"/>
    <cellStyle name="Note 6 3 3 3" xfId="931"/>
    <cellStyle name="Note 6 3 3 3 10" xfId="25449"/>
    <cellStyle name="Note 6 3 3 3 2" xfId="2501"/>
    <cellStyle name="Note 6 3 3 3 2 2" xfId="5150"/>
    <cellStyle name="Note 6 3 3 3 2 2 2" xfId="17251"/>
    <cellStyle name="Note 6 3 3 3 2 2 2 2" xfId="41451"/>
    <cellStyle name="Note 6 3 3 3 2 2 3" xfId="29351"/>
    <cellStyle name="Note 6 3 3 3 2 3" xfId="5046"/>
    <cellStyle name="Note 6 3 3 3 2 3 2" xfId="17147"/>
    <cellStyle name="Note 6 3 3 3 2 3 2 2" xfId="41347"/>
    <cellStyle name="Note 6 3 3 3 2 3 3" xfId="29247"/>
    <cellStyle name="Note 6 3 3 3 2 4" xfId="9127"/>
    <cellStyle name="Note 6 3 3 3 2 4 2" xfId="21161"/>
    <cellStyle name="Note 6 3 3 3 2 4 2 2" xfId="45361"/>
    <cellStyle name="Note 6 3 3 3 2 4 3" xfId="33328"/>
    <cellStyle name="Note 6 3 3 3 2 5" xfId="11203"/>
    <cellStyle name="Note 6 3 3 3 2 5 2" xfId="23146"/>
    <cellStyle name="Note 6 3 3 3 2 5 2 2" xfId="47346"/>
    <cellStyle name="Note 6 3 3 3 2 5 3" xfId="35404"/>
    <cellStyle name="Note 6 3 3 3 2 6" xfId="12991"/>
    <cellStyle name="Note 6 3 3 3 2 6 2" xfId="24713"/>
    <cellStyle name="Note 6 3 3 3 2 6 2 2" xfId="48913"/>
    <cellStyle name="Note 6 3 3 3 2 6 3" xfId="37192"/>
    <cellStyle name="Note 6 3 3 3 2 7" xfId="14558"/>
    <cellStyle name="Note 6 3 3 3 2 7 2" xfId="38759"/>
    <cellStyle name="Note 6 3 3 3 2 8" xfId="26783"/>
    <cellStyle name="Note 6 3 3 3 3" xfId="1915"/>
    <cellStyle name="Note 6 3 3 3 3 2" xfId="4574"/>
    <cellStyle name="Note 6 3 3 3 3 2 2" xfId="16675"/>
    <cellStyle name="Note 6 3 3 3 3 2 2 2" xfId="40875"/>
    <cellStyle name="Note 6 3 3 3 3 2 3" xfId="28775"/>
    <cellStyle name="Note 6 3 3 3 3 3" xfId="3415"/>
    <cellStyle name="Note 6 3 3 3 3 3 2" xfId="15517"/>
    <cellStyle name="Note 6 3 3 3 3 3 2 2" xfId="39717"/>
    <cellStyle name="Note 6 3 3 3 3 3 3" xfId="27617"/>
    <cellStyle name="Note 6 3 3 3 3 4" xfId="8541"/>
    <cellStyle name="Note 6 3 3 3 3 4 2" xfId="20577"/>
    <cellStyle name="Note 6 3 3 3 3 4 2 2" xfId="44777"/>
    <cellStyle name="Note 6 3 3 3 3 4 3" xfId="32742"/>
    <cellStyle name="Note 6 3 3 3 3 5" xfId="10631"/>
    <cellStyle name="Note 6 3 3 3 3 5 2" xfId="22594"/>
    <cellStyle name="Note 6 3 3 3 3 5 2 2" xfId="46794"/>
    <cellStyle name="Note 6 3 3 3 3 5 3" xfId="34832"/>
    <cellStyle name="Note 6 3 3 3 3 6" xfId="12439"/>
    <cellStyle name="Note 6 3 3 3 3 6 2" xfId="24186"/>
    <cellStyle name="Note 6 3 3 3 3 6 2 2" xfId="48386"/>
    <cellStyle name="Note 6 3 3 3 3 6 3" xfId="36640"/>
    <cellStyle name="Note 6 3 3 3 3 7" xfId="14031"/>
    <cellStyle name="Note 6 3 3 3 3 7 2" xfId="38232"/>
    <cellStyle name="Note 6 3 3 3 3 8" xfId="26200"/>
    <cellStyle name="Note 6 3 3 3 4" xfId="3659"/>
    <cellStyle name="Note 6 3 3 3 4 2" xfId="15761"/>
    <cellStyle name="Note 6 3 3 3 4 2 2" xfId="39961"/>
    <cellStyle name="Note 6 3 3 3 4 3" xfId="27861"/>
    <cellStyle name="Note 6 3 3 3 5" xfId="6499"/>
    <cellStyle name="Note 6 3 3 3 5 2" xfId="18600"/>
    <cellStyle name="Note 6 3 3 3 5 2 2" xfId="42800"/>
    <cellStyle name="Note 6 3 3 3 5 3" xfId="30700"/>
    <cellStyle name="Note 6 3 3 3 6" xfId="7567"/>
    <cellStyle name="Note 6 3 3 3 6 2" xfId="19628"/>
    <cellStyle name="Note 6 3 3 3 6 2 2" xfId="43828"/>
    <cellStyle name="Note 6 3 3 3 6 3" xfId="31768"/>
    <cellStyle name="Note 6 3 3 3 7" xfId="9683"/>
    <cellStyle name="Note 6 3 3 3 7 2" xfId="21717"/>
    <cellStyle name="Note 6 3 3 3 7 2 2" xfId="45917"/>
    <cellStyle name="Note 6 3 3 3 7 3" xfId="33884"/>
    <cellStyle name="Note 6 3 3 3 8" xfId="11562"/>
    <cellStyle name="Note 6 3 3 3 8 2" xfId="23491"/>
    <cellStyle name="Note 6 3 3 3 8 2 2" xfId="47691"/>
    <cellStyle name="Note 6 3 3 3 8 3" xfId="35763"/>
    <cellStyle name="Note 6 3 3 3 9" xfId="13336"/>
    <cellStyle name="Note 6 3 3 3 9 2" xfId="37537"/>
    <cellStyle name="Note 6 3 3 4" xfId="1154"/>
    <cellStyle name="Note 6 3 3 4 10" xfId="25672"/>
    <cellStyle name="Note 6 3 3 4 2" xfId="2712"/>
    <cellStyle name="Note 6 3 3 4 2 2" xfId="5358"/>
    <cellStyle name="Note 6 3 3 4 2 2 2" xfId="17459"/>
    <cellStyle name="Note 6 3 3 4 2 2 2 2" xfId="41659"/>
    <cellStyle name="Note 6 3 3 4 2 2 3" xfId="29559"/>
    <cellStyle name="Note 6 3 3 4 2 3" xfId="3097"/>
    <cellStyle name="Note 6 3 3 4 2 3 2" xfId="15199"/>
    <cellStyle name="Note 6 3 3 4 2 3 2 2" xfId="39399"/>
    <cellStyle name="Note 6 3 3 4 2 3 3" xfId="27299"/>
    <cellStyle name="Note 6 3 3 4 2 4" xfId="9338"/>
    <cellStyle name="Note 6 3 3 4 2 4 2" xfId="21372"/>
    <cellStyle name="Note 6 3 3 4 2 4 2 2" xfId="45572"/>
    <cellStyle name="Note 6 3 3 4 2 4 3" xfId="33539"/>
    <cellStyle name="Note 6 3 3 4 2 5" xfId="11414"/>
    <cellStyle name="Note 6 3 3 4 2 5 2" xfId="23357"/>
    <cellStyle name="Note 6 3 3 4 2 5 2 2" xfId="47557"/>
    <cellStyle name="Note 6 3 3 4 2 5 3" xfId="35615"/>
    <cellStyle name="Note 6 3 3 4 2 6" xfId="13202"/>
    <cellStyle name="Note 6 3 3 4 2 6 2" xfId="24924"/>
    <cellStyle name="Note 6 3 3 4 2 6 2 2" xfId="49124"/>
    <cellStyle name="Note 6 3 3 4 2 6 3" xfId="37403"/>
    <cellStyle name="Note 6 3 3 4 2 7" xfId="14769"/>
    <cellStyle name="Note 6 3 3 4 2 7 2" xfId="38970"/>
    <cellStyle name="Note 6 3 3 4 2 8" xfId="26994"/>
    <cellStyle name="Note 6 3 3 4 3" xfId="2126"/>
    <cellStyle name="Note 6 3 3 4 3 2" xfId="4783"/>
    <cellStyle name="Note 6 3 3 4 3 2 2" xfId="16884"/>
    <cellStyle name="Note 6 3 3 4 3 2 2 2" xfId="41084"/>
    <cellStyle name="Note 6 3 3 4 3 2 3" xfId="28984"/>
    <cellStyle name="Note 6 3 3 4 3 3" xfId="6057"/>
    <cellStyle name="Note 6 3 3 4 3 3 2" xfId="18158"/>
    <cellStyle name="Note 6 3 3 4 3 3 2 2" xfId="42358"/>
    <cellStyle name="Note 6 3 3 4 3 3 3" xfId="30258"/>
    <cellStyle name="Note 6 3 3 4 3 4" xfId="8752"/>
    <cellStyle name="Note 6 3 3 4 3 4 2" xfId="20788"/>
    <cellStyle name="Note 6 3 3 4 3 4 2 2" xfId="44988"/>
    <cellStyle name="Note 6 3 3 4 3 4 3" xfId="32953"/>
    <cellStyle name="Note 6 3 3 4 3 5" xfId="10842"/>
    <cellStyle name="Note 6 3 3 4 3 5 2" xfId="22805"/>
    <cellStyle name="Note 6 3 3 4 3 5 2 2" xfId="47005"/>
    <cellStyle name="Note 6 3 3 4 3 5 3" xfId="35043"/>
    <cellStyle name="Note 6 3 3 4 3 6" xfId="12650"/>
    <cellStyle name="Note 6 3 3 4 3 6 2" xfId="24397"/>
    <cellStyle name="Note 6 3 3 4 3 6 2 2" xfId="48597"/>
    <cellStyle name="Note 6 3 3 4 3 6 3" xfId="36851"/>
    <cellStyle name="Note 6 3 3 4 3 7" xfId="14242"/>
    <cellStyle name="Note 6 3 3 4 3 7 2" xfId="38443"/>
    <cellStyle name="Note 6 3 3 4 3 8" xfId="26411"/>
    <cellStyle name="Note 6 3 3 4 4" xfId="3879"/>
    <cellStyle name="Note 6 3 3 4 4 2" xfId="15981"/>
    <cellStyle name="Note 6 3 3 4 4 2 2" xfId="40181"/>
    <cellStyle name="Note 6 3 3 4 4 3" xfId="28081"/>
    <cellStyle name="Note 6 3 3 4 5" xfId="5457"/>
    <cellStyle name="Note 6 3 3 4 5 2" xfId="17558"/>
    <cellStyle name="Note 6 3 3 4 5 2 2" xfId="41758"/>
    <cellStyle name="Note 6 3 3 4 5 3" xfId="29658"/>
    <cellStyle name="Note 6 3 3 4 6" xfId="7790"/>
    <cellStyle name="Note 6 3 3 4 6 2" xfId="19851"/>
    <cellStyle name="Note 6 3 3 4 6 2 2" xfId="44051"/>
    <cellStyle name="Note 6 3 3 4 6 3" xfId="31991"/>
    <cellStyle name="Note 6 3 3 4 7" xfId="9906"/>
    <cellStyle name="Note 6 3 3 4 7 2" xfId="21940"/>
    <cellStyle name="Note 6 3 3 4 7 2 2" xfId="46140"/>
    <cellStyle name="Note 6 3 3 4 7 3" xfId="34107"/>
    <cellStyle name="Note 6 3 3 4 8" xfId="11785"/>
    <cellStyle name="Note 6 3 3 4 8 2" xfId="23714"/>
    <cellStyle name="Note 6 3 3 4 8 2 2" xfId="47914"/>
    <cellStyle name="Note 6 3 3 4 8 3" xfId="35986"/>
    <cellStyle name="Note 6 3 3 4 9" xfId="13559"/>
    <cellStyle name="Note 6 3 3 4 9 2" xfId="37760"/>
    <cellStyle name="Note 6 3 3 5" xfId="1278"/>
    <cellStyle name="Note 6 3 3 5 2" xfId="4003"/>
    <cellStyle name="Note 6 3 3 5 2 2" xfId="16105"/>
    <cellStyle name="Note 6 3 3 5 2 2 2" xfId="40305"/>
    <cellStyle name="Note 6 3 3 5 2 3" xfId="28205"/>
    <cellStyle name="Note 6 3 3 5 3" xfId="4213"/>
    <cellStyle name="Note 6 3 3 5 3 2" xfId="16315"/>
    <cellStyle name="Note 6 3 3 5 3 2 2" xfId="40515"/>
    <cellStyle name="Note 6 3 3 5 3 3" xfId="28415"/>
    <cellStyle name="Note 6 3 3 5 4" xfId="7914"/>
    <cellStyle name="Note 6 3 3 5 4 2" xfId="19975"/>
    <cellStyle name="Note 6 3 3 5 4 2 2" xfId="44175"/>
    <cellStyle name="Note 6 3 3 5 4 3" xfId="32115"/>
    <cellStyle name="Note 6 3 3 5 5" xfId="10030"/>
    <cellStyle name="Note 6 3 3 5 5 2" xfId="22064"/>
    <cellStyle name="Note 6 3 3 5 5 2 2" xfId="46264"/>
    <cellStyle name="Note 6 3 3 5 5 3" xfId="34231"/>
    <cellStyle name="Note 6 3 3 5 6" xfId="11909"/>
    <cellStyle name="Note 6 3 3 5 6 2" xfId="23838"/>
    <cellStyle name="Note 6 3 3 5 6 2 2" xfId="48038"/>
    <cellStyle name="Note 6 3 3 5 6 3" xfId="36110"/>
    <cellStyle name="Note 6 3 3 5 7" xfId="13683"/>
    <cellStyle name="Note 6 3 3 5 7 2" xfId="37884"/>
    <cellStyle name="Note 6 3 3 5 8" xfId="25796"/>
    <cellStyle name="Note 6 3 3 6" xfId="3364"/>
    <cellStyle name="Note 6 3 3 6 2" xfId="15466"/>
    <cellStyle name="Note 6 3 3 6 2 2" xfId="39666"/>
    <cellStyle name="Note 6 3 3 6 3" xfId="27566"/>
    <cellStyle name="Note 6 3 3 7" xfId="6471"/>
    <cellStyle name="Note 6 3 3 7 2" xfId="18572"/>
    <cellStyle name="Note 6 3 3 7 2 2" xfId="42772"/>
    <cellStyle name="Note 6 3 3 7 3" xfId="30672"/>
    <cellStyle name="Note 6 3 3 8" xfId="7266"/>
    <cellStyle name="Note 6 3 3 8 2" xfId="19327"/>
    <cellStyle name="Note 6 3 3 8 2 2" xfId="43527"/>
    <cellStyle name="Note 6 3 3 8 3" xfId="31467"/>
    <cellStyle name="Note 6 3 3 9" xfId="6833"/>
    <cellStyle name="Note 6 3 3 9 2" xfId="18934"/>
    <cellStyle name="Note 6 3 3 9 2 2" xfId="43134"/>
    <cellStyle name="Note 6 3 3 9 3" xfId="31034"/>
    <cellStyle name="Note 6 3 4" xfId="730"/>
    <cellStyle name="Note 6 3 4 10" xfId="25248"/>
    <cellStyle name="Note 6 3 4 2" xfId="2300"/>
    <cellStyle name="Note 6 3 4 2 2" xfId="4952"/>
    <cellStyle name="Note 6 3 4 2 2 2" xfId="17053"/>
    <cellStyle name="Note 6 3 4 2 2 2 2" xfId="41253"/>
    <cellStyle name="Note 6 3 4 2 2 3" xfId="29153"/>
    <cellStyle name="Note 6 3 4 2 3" xfId="6803"/>
    <cellStyle name="Note 6 3 4 2 3 2" xfId="18904"/>
    <cellStyle name="Note 6 3 4 2 3 2 2" xfId="43104"/>
    <cellStyle name="Note 6 3 4 2 3 3" xfId="31004"/>
    <cellStyle name="Note 6 3 4 2 4" xfId="8926"/>
    <cellStyle name="Note 6 3 4 2 4 2" xfId="20960"/>
    <cellStyle name="Note 6 3 4 2 4 2 2" xfId="45160"/>
    <cellStyle name="Note 6 3 4 2 4 3" xfId="33127"/>
    <cellStyle name="Note 6 3 4 2 5" xfId="11002"/>
    <cellStyle name="Note 6 3 4 2 5 2" xfId="22945"/>
    <cellStyle name="Note 6 3 4 2 5 2 2" xfId="47145"/>
    <cellStyle name="Note 6 3 4 2 5 3" xfId="35203"/>
    <cellStyle name="Note 6 3 4 2 6" xfId="12790"/>
    <cellStyle name="Note 6 3 4 2 6 2" xfId="24512"/>
    <cellStyle name="Note 6 3 4 2 6 2 2" xfId="48712"/>
    <cellStyle name="Note 6 3 4 2 6 3" xfId="36991"/>
    <cellStyle name="Note 6 3 4 2 7" xfId="14357"/>
    <cellStyle name="Note 6 3 4 2 7 2" xfId="38558"/>
    <cellStyle name="Note 6 3 4 2 8" xfId="26582"/>
    <cellStyle name="Note 6 3 4 3" xfId="1714"/>
    <cellStyle name="Note 6 3 4 3 2" xfId="4376"/>
    <cellStyle name="Note 6 3 4 3 2 2" xfId="16477"/>
    <cellStyle name="Note 6 3 4 3 2 2 2" xfId="40677"/>
    <cellStyle name="Note 6 3 4 3 2 3" xfId="28577"/>
    <cellStyle name="Note 6 3 4 3 3" xfId="4032"/>
    <cellStyle name="Note 6 3 4 3 3 2" xfId="16134"/>
    <cellStyle name="Note 6 3 4 3 3 2 2" xfId="40334"/>
    <cellStyle name="Note 6 3 4 3 3 3" xfId="28234"/>
    <cellStyle name="Note 6 3 4 3 4" xfId="8340"/>
    <cellStyle name="Note 6 3 4 3 4 2" xfId="20376"/>
    <cellStyle name="Note 6 3 4 3 4 2 2" xfId="44576"/>
    <cellStyle name="Note 6 3 4 3 4 3" xfId="32541"/>
    <cellStyle name="Note 6 3 4 3 5" xfId="10430"/>
    <cellStyle name="Note 6 3 4 3 5 2" xfId="22393"/>
    <cellStyle name="Note 6 3 4 3 5 2 2" xfId="46593"/>
    <cellStyle name="Note 6 3 4 3 5 3" xfId="34631"/>
    <cellStyle name="Note 6 3 4 3 6" xfId="12238"/>
    <cellStyle name="Note 6 3 4 3 6 2" xfId="23985"/>
    <cellStyle name="Note 6 3 4 3 6 2 2" xfId="48185"/>
    <cellStyle name="Note 6 3 4 3 6 3" xfId="36439"/>
    <cellStyle name="Note 6 3 4 3 7" xfId="13830"/>
    <cellStyle name="Note 6 3 4 3 7 2" xfId="38031"/>
    <cellStyle name="Note 6 3 4 3 8" xfId="25999"/>
    <cellStyle name="Note 6 3 4 4" xfId="3463"/>
    <cellStyle name="Note 6 3 4 4 2" xfId="15565"/>
    <cellStyle name="Note 6 3 4 4 2 2" xfId="39765"/>
    <cellStyle name="Note 6 3 4 4 3" xfId="27665"/>
    <cellStyle name="Note 6 3 4 5" xfId="6302"/>
    <cellStyle name="Note 6 3 4 5 2" xfId="18403"/>
    <cellStyle name="Note 6 3 4 5 2 2" xfId="42603"/>
    <cellStyle name="Note 6 3 4 5 3" xfId="30503"/>
    <cellStyle name="Note 6 3 4 6" xfId="7366"/>
    <cellStyle name="Note 6 3 4 6 2" xfId="19427"/>
    <cellStyle name="Note 6 3 4 6 2 2" xfId="43627"/>
    <cellStyle name="Note 6 3 4 6 3" xfId="31567"/>
    <cellStyle name="Note 6 3 4 7" xfId="9482"/>
    <cellStyle name="Note 6 3 4 7 2" xfId="21516"/>
    <cellStyle name="Note 6 3 4 7 2 2" xfId="45716"/>
    <cellStyle name="Note 6 3 4 7 3" xfId="33683"/>
    <cellStyle name="Note 6 3 4 8" xfId="10173"/>
    <cellStyle name="Note 6 3 4 8 2" xfId="22183"/>
    <cellStyle name="Note 6 3 4 8 2 2" xfId="46383"/>
    <cellStyle name="Note 6 3 4 8 3" xfId="34374"/>
    <cellStyle name="Note 6 3 4 9" xfId="12028"/>
    <cellStyle name="Note 6 3 4 9 2" xfId="36229"/>
    <cellStyle name="Note 6 3 5" xfId="1012"/>
    <cellStyle name="Note 6 3 5 10" xfId="25530"/>
    <cellStyle name="Note 6 3 5 2" xfId="2570"/>
    <cellStyle name="Note 6 3 5 2 2" xfId="5219"/>
    <cellStyle name="Note 6 3 5 2 2 2" xfId="17320"/>
    <cellStyle name="Note 6 3 5 2 2 2 2" xfId="41520"/>
    <cellStyle name="Note 6 3 5 2 2 3" xfId="29420"/>
    <cellStyle name="Note 6 3 5 2 3" xfId="5467"/>
    <cellStyle name="Note 6 3 5 2 3 2" xfId="17568"/>
    <cellStyle name="Note 6 3 5 2 3 2 2" xfId="41768"/>
    <cellStyle name="Note 6 3 5 2 3 3" xfId="29668"/>
    <cellStyle name="Note 6 3 5 2 4" xfId="9196"/>
    <cellStyle name="Note 6 3 5 2 4 2" xfId="21230"/>
    <cellStyle name="Note 6 3 5 2 4 2 2" xfId="45430"/>
    <cellStyle name="Note 6 3 5 2 4 3" xfId="33397"/>
    <cellStyle name="Note 6 3 5 2 5" xfId="11272"/>
    <cellStyle name="Note 6 3 5 2 5 2" xfId="23215"/>
    <cellStyle name="Note 6 3 5 2 5 2 2" xfId="47415"/>
    <cellStyle name="Note 6 3 5 2 5 3" xfId="35473"/>
    <cellStyle name="Note 6 3 5 2 6" xfId="13060"/>
    <cellStyle name="Note 6 3 5 2 6 2" xfId="24782"/>
    <cellStyle name="Note 6 3 5 2 6 2 2" xfId="48982"/>
    <cellStyle name="Note 6 3 5 2 6 3" xfId="37261"/>
    <cellStyle name="Note 6 3 5 2 7" xfId="14627"/>
    <cellStyle name="Note 6 3 5 2 7 2" xfId="38828"/>
    <cellStyle name="Note 6 3 5 2 8" xfId="26852"/>
    <cellStyle name="Note 6 3 5 3" xfId="1984"/>
    <cellStyle name="Note 6 3 5 3 2" xfId="4643"/>
    <cellStyle name="Note 6 3 5 3 2 2" xfId="16744"/>
    <cellStyle name="Note 6 3 5 3 2 2 2" xfId="40944"/>
    <cellStyle name="Note 6 3 5 3 2 3" xfId="28844"/>
    <cellStyle name="Note 6 3 5 3 3" xfId="3904"/>
    <cellStyle name="Note 6 3 5 3 3 2" xfId="16006"/>
    <cellStyle name="Note 6 3 5 3 3 2 2" xfId="40206"/>
    <cellStyle name="Note 6 3 5 3 3 3" xfId="28106"/>
    <cellStyle name="Note 6 3 5 3 4" xfId="8610"/>
    <cellStyle name="Note 6 3 5 3 4 2" xfId="20646"/>
    <cellStyle name="Note 6 3 5 3 4 2 2" xfId="44846"/>
    <cellStyle name="Note 6 3 5 3 4 3" xfId="32811"/>
    <cellStyle name="Note 6 3 5 3 5" xfId="10700"/>
    <cellStyle name="Note 6 3 5 3 5 2" xfId="22663"/>
    <cellStyle name="Note 6 3 5 3 5 2 2" xfId="46863"/>
    <cellStyle name="Note 6 3 5 3 5 3" xfId="34901"/>
    <cellStyle name="Note 6 3 5 3 6" xfId="12508"/>
    <cellStyle name="Note 6 3 5 3 6 2" xfId="24255"/>
    <cellStyle name="Note 6 3 5 3 6 2 2" xfId="48455"/>
    <cellStyle name="Note 6 3 5 3 6 3" xfId="36709"/>
    <cellStyle name="Note 6 3 5 3 7" xfId="14100"/>
    <cellStyle name="Note 6 3 5 3 7 2" xfId="38301"/>
    <cellStyle name="Note 6 3 5 3 8" xfId="26269"/>
    <cellStyle name="Note 6 3 5 4" xfId="3739"/>
    <cellStyle name="Note 6 3 5 4 2" xfId="15841"/>
    <cellStyle name="Note 6 3 5 4 2 2" xfId="40041"/>
    <cellStyle name="Note 6 3 5 4 3" xfId="27941"/>
    <cellStyle name="Note 6 3 5 5" xfId="5574"/>
    <cellStyle name="Note 6 3 5 5 2" xfId="17675"/>
    <cellStyle name="Note 6 3 5 5 2 2" xfId="41875"/>
    <cellStyle name="Note 6 3 5 5 3" xfId="29775"/>
    <cellStyle name="Note 6 3 5 6" xfId="7648"/>
    <cellStyle name="Note 6 3 5 6 2" xfId="19709"/>
    <cellStyle name="Note 6 3 5 6 2 2" xfId="43909"/>
    <cellStyle name="Note 6 3 5 6 3" xfId="31849"/>
    <cellStyle name="Note 6 3 5 7" xfId="9764"/>
    <cellStyle name="Note 6 3 5 7 2" xfId="21798"/>
    <cellStyle name="Note 6 3 5 7 2 2" xfId="45998"/>
    <cellStyle name="Note 6 3 5 7 3" xfId="33965"/>
    <cellStyle name="Note 6 3 5 8" xfId="11643"/>
    <cellStyle name="Note 6 3 5 8 2" xfId="23572"/>
    <cellStyle name="Note 6 3 5 8 2 2" xfId="47772"/>
    <cellStyle name="Note 6 3 5 8 3" xfId="35844"/>
    <cellStyle name="Note 6 3 5 9" xfId="13417"/>
    <cellStyle name="Note 6 3 5 9 2" xfId="37618"/>
    <cellStyle name="Note 6 3 6" xfId="3225"/>
    <cellStyle name="Note 6 3 6 2" xfId="15327"/>
    <cellStyle name="Note 6 3 6 2 2" xfId="39527"/>
    <cellStyle name="Note 6 3 6 3" xfId="27427"/>
    <cellStyle name="Note 6 3 7" xfId="6397"/>
    <cellStyle name="Note 6 3 7 2" xfId="18498"/>
    <cellStyle name="Note 6 3 7 2 2" xfId="42698"/>
    <cellStyle name="Note 6 3 7 3" xfId="30598"/>
    <cellStyle name="Note 6 3 8" xfId="7124"/>
    <cellStyle name="Note 6 3 8 2" xfId="19185"/>
    <cellStyle name="Note 6 3 8 2 2" xfId="43385"/>
    <cellStyle name="Note 6 3 8 3" xfId="31325"/>
    <cellStyle name="Note 6 3 9" xfId="8080"/>
    <cellStyle name="Note 6 3 9 2" xfId="20130"/>
    <cellStyle name="Note 6 3 9 2 2" xfId="44330"/>
    <cellStyle name="Note 6 3 9 3" xfId="32281"/>
    <cellStyle name="Note 6 4" xfId="509"/>
    <cellStyle name="Note 6 4 10" xfId="25027"/>
    <cellStyle name="Note 6 4 2" xfId="608"/>
    <cellStyle name="Note 6 4 2 10" xfId="7011"/>
    <cellStyle name="Note 6 4 2 10 2" xfId="19093"/>
    <cellStyle name="Note 6 4 2 10 2 2" xfId="43293"/>
    <cellStyle name="Note 6 4 2 10 3" xfId="31212"/>
    <cellStyle name="Note 6 4 2 11" xfId="10119"/>
    <cellStyle name="Note 6 4 2 11 2" xfId="34320"/>
    <cellStyle name="Note 6 4 2 12" xfId="25126"/>
    <cellStyle name="Note 6 4 2 2" xfId="799"/>
    <cellStyle name="Note 6 4 2 2 10" xfId="25317"/>
    <cellStyle name="Note 6 4 2 2 2" xfId="2369"/>
    <cellStyle name="Note 6 4 2 2 2 2" xfId="5019"/>
    <cellStyle name="Note 6 4 2 2 2 2 2" xfId="17120"/>
    <cellStyle name="Note 6 4 2 2 2 2 2 2" xfId="41320"/>
    <cellStyle name="Note 6 4 2 2 2 2 3" xfId="29220"/>
    <cellStyle name="Note 6 4 2 2 2 3" xfId="4772"/>
    <cellStyle name="Note 6 4 2 2 2 3 2" xfId="16873"/>
    <cellStyle name="Note 6 4 2 2 2 3 2 2" xfId="41073"/>
    <cellStyle name="Note 6 4 2 2 2 3 3" xfId="28973"/>
    <cellStyle name="Note 6 4 2 2 2 4" xfId="8995"/>
    <cellStyle name="Note 6 4 2 2 2 4 2" xfId="21029"/>
    <cellStyle name="Note 6 4 2 2 2 4 2 2" xfId="45229"/>
    <cellStyle name="Note 6 4 2 2 2 4 3" xfId="33196"/>
    <cellStyle name="Note 6 4 2 2 2 5" xfId="11071"/>
    <cellStyle name="Note 6 4 2 2 2 5 2" xfId="23014"/>
    <cellStyle name="Note 6 4 2 2 2 5 2 2" xfId="47214"/>
    <cellStyle name="Note 6 4 2 2 2 5 3" xfId="35272"/>
    <cellStyle name="Note 6 4 2 2 2 6" xfId="12859"/>
    <cellStyle name="Note 6 4 2 2 2 6 2" xfId="24581"/>
    <cellStyle name="Note 6 4 2 2 2 6 2 2" xfId="48781"/>
    <cellStyle name="Note 6 4 2 2 2 6 3" xfId="37060"/>
    <cellStyle name="Note 6 4 2 2 2 7" xfId="14426"/>
    <cellStyle name="Note 6 4 2 2 2 7 2" xfId="38627"/>
    <cellStyle name="Note 6 4 2 2 2 8" xfId="26651"/>
    <cellStyle name="Note 6 4 2 2 3" xfId="1783"/>
    <cellStyle name="Note 6 4 2 2 3 2" xfId="4444"/>
    <cellStyle name="Note 6 4 2 2 3 2 2" xfId="16545"/>
    <cellStyle name="Note 6 4 2 2 3 2 2 2" xfId="40745"/>
    <cellStyle name="Note 6 4 2 2 3 2 3" xfId="28645"/>
    <cellStyle name="Note 6 4 2 2 3 3" xfId="5920"/>
    <cellStyle name="Note 6 4 2 2 3 3 2" xfId="18021"/>
    <cellStyle name="Note 6 4 2 2 3 3 2 2" xfId="42221"/>
    <cellStyle name="Note 6 4 2 2 3 3 3" xfId="30121"/>
    <cellStyle name="Note 6 4 2 2 3 4" xfId="8409"/>
    <cellStyle name="Note 6 4 2 2 3 4 2" xfId="20445"/>
    <cellStyle name="Note 6 4 2 2 3 4 2 2" xfId="44645"/>
    <cellStyle name="Note 6 4 2 2 3 4 3" xfId="32610"/>
    <cellStyle name="Note 6 4 2 2 3 5" xfId="10499"/>
    <cellStyle name="Note 6 4 2 2 3 5 2" xfId="22462"/>
    <cellStyle name="Note 6 4 2 2 3 5 2 2" xfId="46662"/>
    <cellStyle name="Note 6 4 2 2 3 5 3" xfId="34700"/>
    <cellStyle name="Note 6 4 2 2 3 6" xfId="12307"/>
    <cellStyle name="Note 6 4 2 2 3 6 2" xfId="24054"/>
    <cellStyle name="Note 6 4 2 2 3 6 2 2" xfId="48254"/>
    <cellStyle name="Note 6 4 2 2 3 6 3" xfId="36508"/>
    <cellStyle name="Note 6 4 2 2 3 7" xfId="13899"/>
    <cellStyle name="Note 6 4 2 2 3 7 2" xfId="38100"/>
    <cellStyle name="Note 6 4 2 2 3 8" xfId="26068"/>
    <cellStyle name="Note 6 4 2 2 4" xfId="3530"/>
    <cellStyle name="Note 6 4 2 2 4 2" xfId="15632"/>
    <cellStyle name="Note 6 4 2 2 4 2 2" xfId="39832"/>
    <cellStyle name="Note 6 4 2 2 4 3" xfId="27732"/>
    <cellStyle name="Note 6 4 2 2 5" xfId="6665"/>
    <cellStyle name="Note 6 4 2 2 5 2" xfId="18766"/>
    <cellStyle name="Note 6 4 2 2 5 2 2" xfId="42966"/>
    <cellStyle name="Note 6 4 2 2 5 3" xfId="30866"/>
    <cellStyle name="Note 6 4 2 2 6" xfId="7435"/>
    <cellStyle name="Note 6 4 2 2 6 2" xfId="19496"/>
    <cellStyle name="Note 6 4 2 2 6 2 2" xfId="43696"/>
    <cellStyle name="Note 6 4 2 2 6 3" xfId="31636"/>
    <cellStyle name="Note 6 4 2 2 7" xfId="9551"/>
    <cellStyle name="Note 6 4 2 2 7 2" xfId="21585"/>
    <cellStyle name="Note 6 4 2 2 7 2 2" xfId="45785"/>
    <cellStyle name="Note 6 4 2 2 7 3" xfId="33752"/>
    <cellStyle name="Note 6 4 2 2 8" xfId="7992"/>
    <cellStyle name="Note 6 4 2 2 8 2" xfId="20048"/>
    <cellStyle name="Note 6 4 2 2 8 2 2" xfId="44248"/>
    <cellStyle name="Note 6 4 2 2 8 3" xfId="32193"/>
    <cellStyle name="Note 6 4 2 2 9" xfId="10106"/>
    <cellStyle name="Note 6 4 2 2 9 2" xfId="34307"/>
    <cellStyle name="Note 6 4 2 3" xfId="909"/>
    <cellStyle name="Note 6 4 2 3 10" xfId="25427"/>
    <cellStyle name="Note 6 4 2 3 2" xfId="2479"/>
    <cellStyle name="Note 6 4 2 3 2 2" xfId="5129"/>
    <cellStyle name="Note 6 4 2 3 2 2 2" xfId="17230"/>
    <cellStyle name="Note 6 4 2 3 2 2 2 2" xfId="41430"/>
    <cellStyle name="Note 6 4 2 3 2 2 3" xfId="29330"/>
    <cellStyle name="Note 6 4 2 3 2 3" xfId="6603"/>
    <cellStyle name="Note 6 4 2 3 2 3 2" xfId="18704"/>
    <cellStyle name="Note 6 4 2 3 2 3 2 2" xfId="42904"/>
    <cellStyle name="Note 6 4 2 3 2 3 3" xfId="30804"/>
    <cellStyle name="Note 6 4 2 3 2 4" xfId="9105"/>
    <cellStyle name="Note 6 4 2 3 2 4 2" xfId="21139"/>
    <cellStyle name="Note 6 4 2 3 2 4 2 2" xfId="45339"/>
    <cellStyle name="Note 6 4 2 3 2 4 3" xfId="33306"/>
    <cellStyle name="Note 6 4 2 3 2 5" xfId="11181"/>
    <cellStyle name="Note 6 4 2 3 2 5 2" xfId="23124"/>
    <cellStyle name="Note 6 4 2 3 2 5 2 2" xfId="47324"/>
    <cellStyle name="Note 6 4 2 3 2 5 3" xfId="35382"/>
    <cellStyle name="Note 6 4 2 3 2 6" xfId="12969"/>
    <cellStyle name="Note 6 4 2 3 2 6 2" xfId="24691"/>
    <cellStyle name="Note 6 4 2 3 2 6 2 2" xfId="48891"/>
    <cellStyle name="Note 6 4 2 3 2 6 3" xfId="37170"/>
    <cellStyle name="Note 6 4 2 3 2 7" xfId="14536"/>
    <cellStyle name="Note 6 4 2 3 2 7 2" xfId="38737"/>
    <cellStyle name="Note 6 4 2 3 2 8" xfId="26761"/>
    <cellStyle name="Note 6 4 2 3 3" xfId="1893"/>
    <cellStyle name="Note 6 4 2 3 3 2" xfId="4553"/>
    <cellStyle name="Note 6 4 2 3 3 2 2" xfId="16654"/>
    <cellStyle name="Note 6 4 2 3 3 2 2 2" xfId="40854"/>
    <cellStyle name="Note 6 4 2 3 3 2 3" xfId="28754"/>
    <cellStyle name="Note 6 4 2 3 3 3" xfId="5897"/>
    <cellStyle name="Note 6 4 2 3 3 3 2" xfId="17998"/>
    <cellStyle name="Note 6 4 2 3 3 3 2 2" xfId="42198"/>
    <cellStyle name="Note 6 4 2 3 3 3 3" xfId="30098"/>
    <cellStyle name="Note 6 4 2 3 3 4" xfId="8519"/>
    <cellStyle name="Note 6 4 2 3 3 4 2" xfId="20555"/>
    <cellStyle name="Note 6 4 2 3 3 4 2 2" xfId="44755"/>
    <cellStyle name="Note 6 4 2 3 3 4 3" xfId="32720"/>
    <cellStyle name="Note 6 4 2 3 3 5" xfId="10609"/>
    <cellStyle name="Note 6 4 2 3 3 5 2" xfId="22572"/>
    <cellStyle name="Note 6 4 2 3 3 5 2 2" xfId="46772"/>
    <cellStyle name="Note 6 4 2 3 3 5 3" xfId="34810"/>
    <cellStyle name="Note 6 4 2 3 3 6" xfId="12417"/>
    <cellStyle name="Note 6 4 2 3 3 6 2" xfId="24164"/>
    <cellStyle name="Note 6 4 2 3 3 6 2 2" xfId="48364"/>
    <cellStyle name="Note 6 4 2 3 3 6 3" xfId="36618"/>
    <cellStyle name="Note 6 4 2 3 3 7" xfId="14009"/>
    <cellStyle name="Note 6 4 2 3 3 7 2" xfId="38210"/>
    <cellStyle name="Note 6 4 2 3 3 8" xfId="26178"/>
    <cellStyle name="Note 6 4 2 3 4" xfId="3638"/>
    <cellStyle name="Note 6 4 2 3 4 2" xfId="15740"/>
    <cellStyle name="Note 6 4 2 3 4 2 2" xfId="39940"/>
    <cellStyle name="Note 6 4 2 3 4 3" xfId="27840"/>
    <cellStyle name="Note 6 4 2 3 5" xfId="6510"/>
    <cellStyle name="Note 6 4 2 3 5 2" xfId="18611"/>
    <cellStyle name="Note 6 4 2 3 5 2 2" xfId="42811"/>
    <cellStyle name="Note 6 4 2 3 5 3" xfId="30711"/>
    <cellStyle name="Note 6 4 2 3 6" xfId="7545"/>
    <cellStyle name="Note 6 4 2 3 6 2" xfId="19606"/>
    <cellStyle name="Note 6 4 2 3 6 2 2" xfId="43806"/>
    <cellStyle name="Note 6 4 2 3 6 3" xfId="31746"/>
    <cellStyle name="Note 6 4 2 3 7" xfId="9661"/>
    <cellStyle name="Note 6 4 2 3 7 2" xfId="21695"/>
    <cellStyle name="Note 6 4 2 3 7 2 2" xfId="45895"/>
    <cellStyle name="Note 6 4 2 3 7 3" xfId="33862"/>
    <cellStyle name="Note 6 4 2 3 8" xfId="11540"/>
    <cellStyle name="Note 6 4 2 3 8 2" xfId="23469"/>
    <cellStyle name="Note 6 4 2 3 8 2 2" xfId="47669"/>
    <cellStyle name="Note 6 4 2 3 8 3" xfId="35741"/>
    <cellStyle name="Note 6 4 2 3 9" xfId="13314"/>
    <cellStyle name="Note 6 4 2 3 9 2" xfId="37515"/>
    <cellStyle name="Note 6 4 2 4" xfId="1132"/>
    <cellStyle name="Note 6 4 2 4 10" xfId="25650"/>
    <cellStyle name="Note 6 4 2 4 2" xfId="2690"/>
    <cellStyle name="Note 6 4 2 4 2 2" xfId="5336"/>
    <cellStyle name="Note 6 4 2 4 2 2 2" xfId="17437"/>
    <cellStyle name="Note 6 4 2 4 2 2 2 2" xfId="41637"/>
    <cellStyle name="Note 6 4 2 4 2 2 3" xfId="29537"/>
    <cellStyle name="Note 6 4 2 4 2 3" xfId="5815"/>
    <cellStyle name="Note 6 4 2 4 2 3 2" xfId="17916"/>
    <cellStyle name="Note 6 4 2 4 2 3 2 2" xfId="42116"/>
    <cellStyle name="Note 6 4 2 4 2 3 3" xfId="30016"/>
    <cellStyle name="Note 6 4 2 4 2 4" xfId="9316"/>
    <cellStyle name="Note 6 4 2 4 2 4 2" xfId="21350"/>
    <cellStyle name="Note 6 4 2 4 2 4 2 2" xfId="45550"/>
    <cellStyle name="Note 6 4 2 4 2 4 3" xfId="33517"/>
    <cellStyle name="Note 6 4 2 4 2 5" xfId="11392"/>
    <cellStyle name="Note 6 4 2 4 2 5 2" xfId="23335"/>
    <cellStyle name="Note 6 4 2 4 2 5 2 2" xfId="47535"/>
    <cellStyle name="Note 6 4 2 4 2 5 3" xfId="35593"/>
    <cellStyle name="Note 6 4 2 4 2 6" xfId="13180"/>
    <cellStyle name="Note 6 4 2 4 2 6 2" xfId="24902"/>
    <cellStyle name="Note 6 4 2 4 2 6 2 2" xfId="49102"/>
    <cellStyle name="Note 6 4 2 4 2 6 3" xfId="37381"/>
    <cellStyle name="Note 6 4 2 4 2 7" xfId="14747"/>
    <cellStyle name="Note 6 4 2 4 2 7 2" xfId="38948"/>
    <cellStyle name="Note 6 4 2 4 2 8" xfId="26972"/>
    <cellStyle name="Note 6 4 2 4 3" xfId="2104"/>
    <cellStyle name="Note 6 4 2 4 3 2" xfId="4761"/>
    <cellStyle name="Note 6 4 2 4 3 2 2" xfId="16862"/>
    <cellStyle name="Note 6 4 2 4 3 2 2 2" xfId="41062"/>
    <cellStyle name="Note 6 4 2 4 3 2 3" xfId="28962"/>
    <cellStyle name="Note 6 4 2 4 3 3" xfId="6281"/>
    <cellStyle name="Note 6 4 2 4 3 3 2" xfId="18382"/>
    <cellStyle name="Note 6 4 2 4 3 3 2 2" xfId="42582"/>
    <cellStyle name="Note 6 4 2 4 3 3 3" xfId="30482"/>
    <cellStyle name="Note 6 4 2 4 3 4" xfId="8730"/>
    <cellStyle name="Note 6 4 2 4 3 4 2" xfId="20766"/>
    <cellStyle name="Note 6 4 2 4 3 4 2 2" xfId="44966"/>
    <cellStyle name="Note 6 4 2 4 3 4 3" xfId="32931"/>
    <cellStyle name="Note 6 4 2 4 3 5" xfId="10820"/>
    <cellStyle name="Note 6 4 2 4 3 5 2" xfId="22783"/>
    <cellStyle name="Note 6 4 2 4 3 5 2 2" xfId="46983"/>
    <cellStyle name="Note 6 4 2 4 3 5 3" xfId="35021"/>
    <cellStyle name="Note 6 4 2 4 3 6" xfId="12628"/>
    <cellStyle name="Note 6 4 2 4 3 6 2" xfId="24375"/>
    <cellStyle name="Note 6 4 2 4 3 6 2 2" xfId="48575"/>
    <cellStyle name="Note 6 4 2 4 3 6 3" xfId="36829"/>
    <cellStyle name="Note 6 4 2 4 3 7" xfId="14220"/>
    <cellStyle name="Note 6 4 2 4 3 7 2" xfId="38421"/>
    <cellStyle name="Note 6 4 2 4 3 8" xfId="26389"/>
    <cellStyle name="Note 6 4 2 4 4" xfId="3857"/>
    <cellStyle name="Note 6 4 2 4 4 2" xfId="15959"/>
    <cellStyle name="Note 6 4 2 4 4 2 2" xfId="40159"/>
    <cellStyle name="Note 6 4 2 4 4 3" xfId="28059"/>
    <cellStyle name="Note 6 4 2 4 5" xfId="6745"/>
    <cellStyle name="Note 6 4 2 4 5 2" xfId="18846"/>
    <cellStyle name="Note 6 4 2 4 5 2 2" xfId="43046"/>
    <cellStyle name="Note 6 4 2 4 5 3" xfId="30946"/>
    <cellStyle name="Note 6 4 2 4 6" xfId="7768"/>
    <cellStyle name="Note 6 4 2 4 6 2" xfId="19829"/>
    <cellStyle name="Note 6 4 2 4 6 2 2" xfId="44029"/>
    <cellStyle name="Note 6 4 2 4 6 3" xfId="31969"/>
    <cellStyle name="Note 6 4 2 4 7" xfId="9884"/>
    <cellStyle name="Note 6 4 2 4 7 2" xfId="21918"/>
    <cellStyle name="Note 6 4 2 4 7 2 2" xfId="46118"/>
    <cellStyle name="Note 6 4 2 4 7 3" xfId="34085"/>
    <cellStyle name="Note 6 4 2 4 8" xfId="11763"/>
    <cellStyle name="Note 6 4 2 4 8 2" xfId="23692"/>
    <cellStyle name="Note 6 4 2 4 8 2 2" xfId="47892"/>
    <cellStyle name="Note 6 4 2 4 8 3" xfId="35964"/>
    <cellStyle name="Note 6 4 2 4 9" xfId="13537"/>
    <cellStyle name="Note 6 4 2 4 9 2" xfId="37738"/>
    <cellStyle name="Note 6 4 2 5" xfId="1258"/>
    <cellStyle name="Note 6 4 2 5 2" xfId="3983"/>
    <cellStyle name="Note 6 4 2 5 2 2" xfId="16085"/>
    <cellStyle name="Note 6 4 2 5 2 2 2" xfId="40285"/>
    <cellStyle name="Note 6 4 2 5 2 3" xfId="28185"/>
    <cellStyle name="Note 6 4 2 5 3" xfId="6215"/>
    <cellStyle name="Note 6 4 2 5 3 2" xfId="18316"/>
    <cellStyle name="Note 6 4 2 5 3 2 2" xfId="42516"/>
    <cellStyle name="Note 6 4 2 5 3 3" xfId="30416"/>
    <cellStyle name="Note 6 4 2 5 4" xfId="7894"/>
    <cellStyle name="Note 6 4 2 5 4 2" xfId="19955"/>
    <cellStyle name="Note 6 4 2 5 4 2 2" xfId="44155"/>
    <cellStyle name="Note 6 4 2 5 4 3" xfId="32095"/>
    <cellStyle name="Note 6 4 2 5 5" xfId="10010"/>
    <cellStyle name="Note 6 4 2 5 5 2" xfId="22044"/>
    <cellStyle name="Note 6 4 2 5 5 2 2" xfId="46244"/>
    <cellStyle name="Note 6 4 2 5 5 3" xfId="34211"/>
    <cellStyle name="Note 6 4 2 5 6" xfId="11889"/>
    <cellStyle name="Note 6 4 2 5 6 2" xfId="23818"/>
    <cellStyle name="Note 6 4 2 5 6 2 2" xfId="48018"/>
    <cellStyle name="Note 6 4 2 5 6 3" xfId="36090"/>
    <cellStyle name="Note 6 4 2 5 7" xfId="13663"/>
    <cellStyle name="Note 6 4 2 5 7 2" xfId="37864"/>
    <cellStyle name="Note 6 4 2 5 8" xfId="25776"/>
    <cellStyle name="Note 6 4 2 6" xfId="3343"/>
    <cellStyle name="Note 6 4 2 6 2" xfId="15445"/>
    <cellStyle name="Note 6 4 2 6 2 2" xfId="39645"/>
    <cellStyle name="Note 6 4 2 6 3" xfId="27545"/>
    <cellStyle name="Note 6 4 2 7" xfId="6486"/>
    <cellStyle name="Note 6 4 2 7 2" xfId="18587"/>
    <cellStyle name="Note 6 4 2 7 2 2" xfId="42787"/>
    <cellStyle name="Note 6 4 2 7 3" xfId="30687"/>
    <cellStyle name="Note 6 4 2 8" xfId="7244"/>
    <cellStyle name="Note 6 4 2 8 2" xfId="19305"/>
    <cellStyle name="Note 6 4 2 8 2 2" xfId="43505"/>
    <cellStyle name="Note 6 4 2 8 3" xfId="31445"/>
    <cellStyle name="Note 6 4 2 9" xfId="6840"/>
    <cellStyle name="Note 6 4 2 9 2" xfId="18941"/>
    <cellStyle name="Note 6 4 2 9 2 2" xfId="43141"/>
    <cellStyle name="Note 6 4 2 9 3" xfId="31041"/>
    <cellStyle name="Note 6 4 3" xfId="1033"/>
    <cellStyle name="Note 6 4 3 10" xfId="25551"/>
    <cellStyle name="Note 6 4 3 2" xfId="2591"/>
    <cellStyle name="Note 6 4 3 2 2" xfId="5239"/>
    <cellStyle name="Note 6 4 3 2 2 2" xfId="17340"/>
    <cellStyle name="Note 6 4 3 2 2 2 2" xfId="41540"/>
    <cellStyle name="Note 6 4 3 2 2 3" xfId="29440"/>
    <cellStyle name="Note 6 4 3 2 3" xfId="5741"/>
    <cellStyle name="Note 6 4 3 2 3 2" xfId="17842"/>
    <cellStyle name="Note 6 4 3 2 3 2 2" xfId="42042"/>
    <cellStyle name="Note 6 4 3 2 3 3" xfId="29942"/>
    <cellStyle name="Note 6 4 3 2 4" xfId="9217"/>
    <cellStyle name="Note 6 4 3 2 4 2" xfId="21251"/>
    <cellStyle name="Note 6 4 3 2 4 2 2" xfId="45451"/>
    <cellStyle name="Note 6 4 3 2 4 3" xfId="33418"/>
    <cellStyle name="Note 6 4 3 2 5" xfId="11293"/>
    <cellStyle name="Note 6 4 3 2 5 2" xfId="23236"/>
    <cellStyle name="Note 6 4 3 2 5 2 2" xfId="47436"/>
    <cellStyle name="Note 6 4 3 2 5 3" xfId="35494"/>
    <cellStyle name="Note 6 4 3 2 6" xfId="13081"/>
    <cellStyle name="Note 6 4 3 2 6 2" xfId="24803"/>
    <cellStyle name="Note 6 4 3 2 6 2 2" xfId="49003"/>
    <cellStyle name="Note 6 4 3 2 6 3" xfId="37282"/>
    <cellStyle name="Note 6 4 3 2 7" xfId="14648"/>
    <cellStyle name="Note 6 4 3 2 7 2" xfId="38849"/>
    <cellStyle name="Note 6 4 3 2 8" xfId="26873"/>
    <cellStyle name="Note 6 4 3 3" xfId="2005"/>
    <cellStyle name="Note 6 4 3 3 2" xfId="4664"/>
    <cellStyle name="Note 6 4 3 3 2 2" xfId="16765"/>
    <cellStyle name="Note 6 4 3 3 2 2 2" xfId="40965"/>
    <cellStyle name="Note 6 4 3 3 2 3" xfId="28865"/>
    <cellStyle name="Note 6 4 3 3 3" xfId="5774"/>
    <cellStyle name="Note 6 4 3 3 3 2" xfId="17875"/>
    <cellStyle name="Note 6 4 3 3 3 2 2" xfId="42075"/>
    <cellStyle name="Note 6 4 3 3 3 3" xfId="29975"/>
    <cellStyle name="Note 6 4 3 3 4" xfId="8631"/>
    <cellStyle name="Note 6 4 3 3 4 2" xfId="20667"/>
    <cellStyle name="Note 6 4 3 3 4 2 2" xfId="44867"/>
    <cellStyle name="Note 6 4 3 3 4 3" xfId="32832"/>
    <cellStyle name="Note 6 4 3 3 5" xfId="10721"/>
    <cellStyle name="Note 6 4 3 3 5 2" xfId="22684"/>
    <cellStyle name="Note 6 4 3 3 5 2 2" xfId="46884"/>
    <cellStyle name="Note 6 4 3 3 5 3" xfId="34922"/>
    <cellStyle name="Note 6 4 3 3 6" xfId="12529"/>
    <cellStyle name="Note 6 4 3 3 6 2" xfId="24276"/>
    <cellStyle name="Note 6 4 3 3 6 2 2" xfId="48476"/>
    <cellStyle name="Note 6 4 3 3 6 3" xfId="36730"/>
    <cellStyle name="Note 6 4 3 3 7" xfId="14121"/>
    <cellStyle name="Note 6 4 3 3 7 2" xfId="38322"/>
    <cellStyle name="Note 6 4 3 3 8" xfId="26290"/>
    <cellStyle name="Note 6 4 3 4" xfId="3759"/>
    <cellStyle name="Note 6 4 3 4 2" xfId="15861"/>
    <cellStyle name="Note 6 4 3 4 2 2" xfId="40061"/>
    <cellStyle name="Note 6 4 3 4 3" xfId="27961"/>
    <cellStyle name="Note 6 4 3 5" xfId="5549"/>
    <cellStyle name="Note 6 4 3 5 2" xfId="17650"/>
    <cellStyle name="Note 6 4 3 5 2 2" xfId="41850"/>
    <cellStyle name="Note 6 4 3 5 3" xfId="29750"/>
    <cellStyle name="Note 6 4 3 6" xfId="7669"/>
    <cellStyle name="Note 6 4 3 6 2" xfId="19730"/>
    <cellStyle name="Note 6 4 3 6 2 2" xfId="43930"/>
    <cellStyle name="Note 6 4 3 6 3" xfId="31870"/>
    <cellStyle name="Note 6 4 3 7" xfId="9785"/>
    <cellStyle name="Note 6 4 3 7 2" xfId="21819"/>
    <cellStyle name="Note 6 4 3 7 2 2" xfId="46019"/>
    <cellStyle name="Note 6 4 3 7 3" xfId="33986"/>
    <cellStyle name="Note 6 4 3 8" xfId="11664"/>
    <cellStyle name="Note 6 4 3 8 2" xfId="23593"/>
    <cellStyle name="Note 6 4 3 8 2 2" xfId="47793"/>
    <cellStyle name="Note 6 4 3 8 3" xfId="35865"/>
    <cellStyle name="Note 6 4 3 9" xfId="13438"/>
    <cellStyle name="Note 6 4 3 9 2" xfId="37639"/>
    <cellStyle name="Note 6 4 4" xfId="3246"/>
    <cellStyle name="Note 6 4 4 2" xfId="15348"/>
    <cellStyle name="Note 6 4 4 2 2" xfId="39548"/>
    <cellStyle name="Note 6 4 4 3" xfId="27448"/>
    <cellStyle name="Note 6 4 5" xfId="6293"/>
    <cellStyle name="Note 6 4 5 2" xfId="18394"/>
    <cellStyle name="Note 6 4 5 2 2" xfId="42594"/>
    <cellStyle name="Note 6 4 5 3" xfId="30494"/>
    <cellStyle name="Note 6 4 6" xfId="7145"/>
    <cellStyle name="Note 6 4 6 2" xfId="19206"/>
    <cellStyle name="Note 6 4 6 2 2" xfId="43406"/>
    <cellStyle name="Note 6 4 6 3" xfId="31346"/>
    <cellStyle name="Note 6 4 7" xfId="7952"/>
    <cellStyle name="Note 6 4 7 2" xfId="20013"/>
    <cellStyle name="Note 6 4 7 2 2" xfId="44213"/>
    <cellStyle name="Note 6 4 7 3" xfId="32153"/>
    <cellStyle name="Note 6 4 8" xfId="10089"/>
    <cellStyle name="Note 6 4 8 2" xfId="22123"/>
    <cellStyle name="Note 6 4 8 2 2" xfId="46323"/>
    <cellStyle name="Note 6 4 8 3" xfId="34290"/>
    <cellStyle name="Note 6 4 9" xfId="11968"/>
    <cellStyle name="Note 6 4 9 2" xfId="36169"/>
    <cellStyle name="Note 6 5" xfId="534"/>
    <cellStyle name="Note 6 5 10" xfId="7052"/>
    <cellStyle name="Note 6 5 10 2" xfId="19125"/>
    <cellStyle name="Note 6 5 10 2 2" xfId="43325"/>
    <cellStyle name="Note 6 5 10 3" xfId="31253"/>
    <cellStyle name="Note 6 5 11" xfId="6925"/>
    <cellStyle name="Note 6 5 11 2" xfId="31126"/>
    <cellStyle name="Note 6 5 12" xfId="25052"/>
    <cellStyle name="Note 6 5 2" xfId="751"/>
    <cellStyle name="Note 6 5 2 10" xfId="25269"/>
    <cellStyle name="Note 6 5 2 2" xfId="2321"/>
    <cellStyle name="Note 6 5 2 2 2" xfId="4972"/>
    <cellStyle name="Note 6 5 2 2 2 2" xfId="17073"/>
    <cellStyle name="Note 6 5 2 2 2 2 2" xfId="41273"/>
    <cellStyle name="Note 6 5 2 2 2 3" xfId="29173"/>
    <cellStyle name="Note 6 5 2 2 3" xfId="4380"/>
    <cellStyle name="Note 6 5 2 2 3 2" xfId="16481"/>
    <cellStyle name="Note 6 5 2 2 3 2 2" xfId="40681"/>
    <cellStyle name="Note 6 5 2 2 3 3" xfId="28581"/>
    <cellStyle name="Note 6 5 2 2 4" xfId="8947"/>
    <cellStyle name="Note 6 5 2 2 4 2" xfId="20981"/>
    <cellStyle name="Note 6 5 2 2 4 2 2" xfId="45181"/>
    <cellStyle name="Note 6 5 2 2 4 3" xfId="33148"/>
    <cellStyle name="Note 6 5 2 2 5" xfId="11023"/>
    <cellStyle name="Note 6 5 2 2 5 2" xfId="22966"/>
    <cellStyle name="Note 6 5 2 2 5 2 2" xfId="47166"/>
    <cellStyle name="Note 6 5 2 2 5 3" xfId="35224"/>
    <cellStyle name="Note 6 5 2 2 6" xfId="12811"/>
    <cellStyle name="Note 6 5 2 2 6 2" xfId="24533"/>
    <cellStyle name="Note 6 5 2 2 6 2 2" xfId="48733"/>
    <cellStyle name="Note 6 5 2 2 6 3" xfId="37012"/>
    <cellStyle name="Note 6 5 2 2 7" xfId="14378"/>
    <cellStyle name="Note 6 5 2 2 7 2" xfId="38579"/>
    <cellStyle name="Note 6 5 2 2 8" xfId="26603"/>
    <cellStyle name="Note 6 5 2 3" xfId="1735"/>
    <cellStyle name="Note 6 5 2 3 2" xfId="4397"/>
    <cellStyle name="Note 6 5 2 3 2 2" xfId="16498"/>
    <cellStyle name="Note 6 5 2 3 2 2 2" xfId="40698"/>
    <cellStyle name="Note 6 5 2 3 2 3" xfId="28598"/>
    <cellStyle name="Note 6 5 2 3 3" xfId="3106"/>
    <cellStyle name="Note 6 5 2 3 3 2" xfId="15208"/>
    <cellStyle name="Note 6 5 2 3 3 2 2" xfId="39408"/>
    <cellStyle name="Note 6 5 2 3 3 3" xfId="27308"/>
    <cellStyle name="Note 6 5 2 3 4" xfId="8361"/>
    <cellStyle name="Note 6 5 2 3 4 2" xfId="20397"/>
    <cellStyle name="Note 6 5 2 3 4 2 2" xfId="44597"/>
    <cellStyle name="Note 6 5 2 3 4 3" xfId="32562"/>
    <cellStyle name="Note 6 5 2 3 5" xfId="10451"/>
    <cellStyle name="Note 6 5 2 3 5 2" xfId="22414"/>
    <cellStyle name="Note 6 5 2 3 5 2 2" xfId="46614"/>
    <cellStyle name="Note 6 5 2 3 5 3" xfId="34652"/>
    <cellStyle name="Note 6 5 2 3 6" xfId="12259"/>
    <cellStyle name="Note 6 5 2 3 6 2" xfId="24006"/>
    <cellStyle name="Note 6 5 2 3 6 2 2" xfId="48206"/>
    <cellStyle name="Note 6 5 2 3 6 3" xfId="36460"/>
    <cellStyle name="Note 6 5 2 3 7" xfId="13851"/>
    <cellStyle name="Note 6 5 2 3 7 2" xfId="38052"/>
    <cellStyle name="Note 6 5 2 3 8" xfId="26020"/>
    <cellStyle name="Note 6 5 2 4" xfId="3483"/>
    <cellStyle name="Note 6 5 2 4 2" xfId="15585"/>
    <cellStyle name="Note 6 5 2 4 2 2" xfId="39785"/>
    <cellStyle name="Note 6 5 2 4 3" xfId="27685"/>
    <cellStyle name="Note 6 5 2 5" xfId="5671"/>
    <cellStyle name="Note 6 5 2 5 2" xfId="17772"/>
    <cellStyle name="Note 6 5 2 5 2 2" xfId="41972"/>
    <cellStyle name="Note 6 5 2 5 3" xfId="29872"/>
    <cellStyle name="Note 6 5 2 6" xfId="7387"/>
    <cellStyle name="Note 6 5 2 6 2" xfId="19448"/>
    <cellStyle name="Note 6 5 2 6 2 2" xfId="43648"/>
    <cellStyle name="Note 6 5 2 6 3" xfId="31588"/>
    <cellStyle name="Note 6 5 2 7" xfId="9503"/>
    <cellStyle name="Note 6 5 2 7 2" xfId="21537"/>
    <cellStyle name="Note 6 5 2 7 2 2" xfId="45737"/>
    <cellStyle name="Note 6 5 2 7 3" xfId="33704"/>
    <cellStyle name="Note 6 5 2 8" xfId="8171"/>
    <cellStyle name="Note 6 5 2 8 2" xfId="20209"/>
    <cellStyle name="Note 6 5 2 8 2 2" xfId="44409"/>
    <cellStyle name="Note 6 5 2 8 3" xfId="32372"/>
    <cellStyle name="Note 6 5 2 9" xfId="10267"/>
    <cellStyle name="Note 6 5 2 9 2" xfId="34468"/>
    <cellStyle name="Note 6 5 3" xfId="835"/>
    <cellStyle name="Note 6 5 3 10" xfId="25353"/>
    <cellStyle name="Note 6 5 3 2" xfId="2405"/>
    <cellStyle name="Note 6 5 3 2 2" xfId="5055"/>
    <cellStyle name="Note 6 5 3 2 2 2" xfId="17156"/>
    <cellStyle name="Note 6 5 3 2 2 2 2" xfId="41356"/>
    <cellStyle name="Note 6 5 3 2 2 3" xfId="29256"/>
    <cellStyle name="Note 6 5 3 2 3" xfId="5540"/>
    <cellStyle name="Note 6 5 3 2 3 2" xfId="17641"/>
    <cellStyle name="Note 6 5 3 2 3 2 2" xfId="41841"/>
    <cellStyle name="Note 6 5 3 2 3 3" xfId="29741"/>
    <cellStyle name="Note 6 5 3 2 4" xfId="9031"/>
    <cellStyle name="Note 6 5 3 2 4 2" xfId="21065"/>
    <cellStyle name="Note 6 5 3 2 4 2 2" xfId="45265"/>
    <cellStyle name="Note 6 5 3 2 4 3" xfId="33232"/>
    <cellStyle name="Note 6 5 3 2 5" xfId="11107"/>
    <cellStyle name="Note 6 5 3 2 5 2" xfId="23050"/>
    <cellStyle name="Note 6 5 3 2 5 2 2" xfId="47250"/>
    <cellStyle name="Note 6 5 3 2 5 3" xfId="35308"/>
    <cellStyle name="Note 6 5 3 2 6" xfId="12895"/>
    <cellStyle name="Note 6 5 3 2 6 2" xfId="24617"/>
    <cellStyle name="Note 6 5 3 2 6 2 2" xfId="48817"/>
    <cellStyle name="Note 6 5 3 2 6 3" xfId="37096"/>
    <cellStyle name="Note 6 5 3 2 7" xfId="14462"/>
    <cellStyle name="Note 6 5 3 2 7 2" xfId="38663"/>
    <cellStyle name="Note 6 5 3 2 8" xfId="26687"/>
    <cellStyle name="Note 6 5 3 3" xfId="1819"/>
    <cellStyle name="Note 6 5 3 3 2" xfId="4480"/>
    <cellStyle name="Note 6 5 3 3 2 2" xfId="16581"/>
    <cellStyle name="Note 6 5 3 3 2 2 2" xfId="40781"/>
    <cellStyle name="Note 6 5 3 3 2 3" xfId="28681"/>
    <cellStyle name="Note 6 5 3 3 3" xfId="3573"/>
    <cellStyle name="Note 6 5 3 3 3 2" xfId="15675"/>
    <cellStyle name="Note 6 5 3 3 3 2 2" xfId="39875"/>
    <cellStyle name="Note 6 5 3 3 3 3" xfId="27775"/>
    <cellStyle name="Note 6 5 3 3 4" xfId="8445"/>
    <cellStyle name="Note 6 5 3 3 4 2" xfId="20481"/>
    <cellStyle name="Note 6 5 3 3 4 2 2" xfId="44681"/>
    <cellStyle name="Note 6 5 3 3 4 3" xfId="32646"/>
    <cellStyle name="Note 6 5 3 3 5" xfId="10535"/>
    <cellStyle name="Note 6 5 3 3 5 2" xfId="22498"/>
    <cellStyle name="Note 6 5 3 3 5 2 2" xfId="46698"/>
    <cellStyle name="Note 6 5 3 3 5 3" xfId="34736"/>
    <cellStyle name="Note 6 5 3 3 6" xfId="12343"/>
    <cellStyle name="Note 6 5 3 3 6 2" xfId="24090"/>
    <cellStyle name="Note 6 5 3 3 6 2 2" xfId="48290"/>
    <cellStyle name="Note 6 5 3 3 6 3" xfId="36544"/>
    <cellStyle name="Note 6 5 3 3 7" xfId="13935"/>
    <cellStyle name="Note 6 5 3 3 7 2" xfId="38136"/>
    <cellStyle name="Note 6 5 3 3 8" xfId="26104"/>
    <cellStyle name="Note 6 5 3 4" xfId="3566"/>
    <cellStyle name="Note 6 5 3 4 2" xfId="15668"/>
    <cellStyle name="Note 6 5 3 4 2 2" xfId="39868"/>
    <cellStyle name="Note 6 5 3 4 3" xfId="27768"/>
    <cellStyle name="Note 6 5 3 5" xfId="6457"/>
    <cellStyle name="Note 6 5 3 5 2" xfId="18558"/>
    <cellStyle name="Note 6 5 3 5 2 2" xfId="42758"/>
    <cellStyle name="Note 6 5 3 5 3" xfId="30658"/>
    <cellStyle name="Note 6 5 3 6" xfId="7471"/>
    <cellStyle name="Note 6 5 3 6 2" xfId="19532"/>
    <cellStyle name="Note 6 5 3 6 2 2" xfId="43732"/>
    <cellStyle name="Note 6 5 3 6 3" xfId="31672"/>
    <cellStyle name="Note 6 5 3 7" xfId="9587"/>
    <cellStyle name="Note 6 5 3 7 2" xfId="21621"/>
    <cellStyle name="Note 6 5 3 7 2 2" xfId="45821"/>
    <cellStyle name="Note 6 5 3 7 3" xfId="33788"/>
    <cellStyle name="Note 6 5 3 8" xfId="11466"/>
    <cellStyle name="Note 6 5 3 8 2" xfId="23395"/>
    <cellStyle name="Note 6 5 3 8 2 2" xfId="47595"/>
    <cellStyle name="Note 6 5 3 8 3" xfId="35667"/>
    <cellStyle name="Note 6 5 3 9" xfId="13240"/>
    <cellStyle name="Note 6 5 3 9 2" xfId="37441"/>
    <cellStyle name="Note 6 5 4" xfId="1058"/>
    <cellStyle name="Note 6 5 4 10" xfId="25576"/>
    <cellStyle name="Note 6 5 4 2" xfId="2616"/>
    <cellStyle name="Note 6 5 4 2 2" xfId="5262"/>
    <cellStyle name="Note 6 5 4 2 2 2" xfId="17363"/>
    <cellStyle name="Note 6 5 4 2 2 2 2" xfId="41563"/>
    <cellStyle name="Note 6 5 4 2 2 3" xfId="29463"/>
    <cellStyle name="Note 6 5 4 2 3" xfId="4860"/>
    <cellStyle name="Note 6 5 4 2 3 2" xfId="16961"/>
    <cellStyle name="Note 6 5 4 2 3 2 2" xfId="41161"/>
    <cellStyle name="Note 6 5 4 2 3 3" xfId="29061"/>
    <cellStyle name="Note 6 5 4 2 4" xfId="9242"/>
    <cellStyle name="Note 6 5 4 2 4 2" xfId="21276"/>
    <cellStyle name="Note 6 5 4 2 4 2 2" xfId="45476"/>
    <cellStyle name="Note 6 5 4 2 4 3" xfId="33443"/>
    <cellStyle name="Note 6 5 4 2 5" xfId="11318"/>
    <cellStyle name="Note 6 5 4 2 5 2" xfId="23261"/>
    <cellStyle name="Note 6 5 4 2 5 2 2" xfId="47461"/>
    <cellStyle name="Note 6 5 4 2 5 3" xfId="35519"/>
    <cellStyle name="Note 6 5 4 2 6" xfId="13106"/>
    <cellStyle name="Note 6 5 4 2 6 2" xfId="24828"/>
    <cellStyle name="Note 6 5 4 2 6 2 2" xfId="49028"/>
    <cellStyle name="Note 6 5 4 2 6 3" xfId="37307"/>
    <cellStyle name="Note 6 5 4 2 7" xfId="14673"/>
    <cellStyle name="Note 6 5 4 2 7 2" xfId="38874"/>
    <cellStyle name="Note 6 5 4 2 8" xfId="26898"/>
    <cellStyle name="Note 6 5 4 3" xfId="2030"/>
    <cellStyle name="Note 6 5 4 3 2" xfId="4688"/>
    <cellStyle name="Note 6 5 4 3 2 2" xfId="16789"/>
    <cellStyle name="Note 6 5 4 3 2 2 2" xfId="40989"/>
    <cellStyle name="Note 6 5 4 3 2 3" xfId="28889"/>
    <cellStyle name="Note 6 5 4 3 3" xfId="4940"/>
    <cellStyle name="Note 6 5 4 3 3 2" xfId="17041"/>
    <cellStyle name="Note 6 5 4 3 3 2 2" xfId="41241"/>
    <cellStyle name="Note 6 5 4 3 3 3" xfId="29141"/>
    <cellStyle name="Note 6 5 4 3 4" xfId="8656"/>
    <cellStyle name="Note 6 5 4 3 4 2" xfId="20692"/>
    <cellStyle name="Note 6 5 4 3 4 2 2" xfId="44892"/>
    <cellStyle name="Note 6 5 4 3 4 3" xfId="32857"/>
    <cellStyle name="Note 6 5 4 3 5" xfId="10746"/>
    <cellStyle name="Note 6 5 4 3 5 2" xfId="22709"/>
    <cellStyle name="Note 6 5 4 3 5 2 2" xfId="46909"/>
    <cellStyle name="Note 6 5 4 3 5 3" xfId="34947"/>
    <cellStyle name="Note 6 5 4 3 6" xfId="12554"/>
    <cellStyle name="Note 6 5 4 3 6 2" xfId="24301"/>
    <cellStyle name="Note 6 5 4 3 6 2 2" xfId="48501"/>
    <cellStyle name="Note 6 5 4 3 6 3" xfId="36755"/>
    <cellStyle name="Note 6 5 4 3 7" xfId="14146"/>
    <cellStyle name="Note 6 5 4 3 7 2" xfId="38347"/>
    <cellStyle name="Note 6 5 4 3 8" xfId="26315"/>
    <cellStyle name="Note 6 5 4 4" xfId="3783"/>
    <cellStyle name="Note 6 5 4 4 2" xfId="15885"/>
    <cellStyle name="Note 6 5 4 4 2 2" xfId="40085"/>
    <cellStyle name="Note 6 5 4 4 3" xfId="27985"/>
    <cellStyle name="Note 6 5 4 5" xfId="5517"/>
    <cellStyle name="Note 6 5 4 5 2" xfId="17618"/>
    <cellStyle name="Note 6 5 4 5 2 2" xfId="41818"/>
    <cellStyle name="Note 6 5 4 5 3" xfId="29718"/>
    <cellStyle name="Note 6 5 4 6" xfId="7694"/>
    <cellStyle name="Note 6 5 4 6 2" xfId="19755"/>
    <cellStyle name="Note 6 5 4 6 2 2" xfId="43955"/>
    <cellStyle name="Note 6 5 4 6 3" xfId="31895"/>
    <cellStyle name="Note 6 5 4 7" xfId="9810"/>
    <cellStyle name="Note 6 5 4 7 2" xfId="21844"/>
    <cellStyle name="Note 6 5 4 7 2 2" xfId="46044"/>
    <cellStyle name="Note 6 5 4 7 3" xfId="34011"/>
    <cellStyle name="Note 6 5 4 8" xfId="11689"/>
    <cellStyle name="Note 6 5 4 8 2" xfId="23618"/>
    <cellStyle name="Note 6 5 4 8 2 2" xfId="47818"/>
    <cellStyle name="Note 6 5 4 8 3" xfId="35890"/>
    <cellStyle name="Note 6 5 4 9" xfId="13463"/>
    <cellStyle name="Note 6 5 4 9 2" xfId="37664"/>
    <cellStyle name="Note 6 5 5" xfId="1193"/>
    <cellStyle name="Note 6 5 5 2" xfId="3918"/>
    <cellStyle name="Note 6 5 5 2 2" xfId="16020"/>
    <cellStyle name="Note 6 5 5 2 2 2" xfId="40220"/>
    <cellStyle name="Note 6 5 5 2 3" xfId="28120"/>
    <cellStyle name="Note 6 5 5 3" xfId="5246"/>
    <cellStyle name="Note 6 5 5 3 2" xfId="17347"/>
    <cellStyle name="Note 6 5 5 3 2 2" xfId="41547"/>
    <cellStyle name="Note 6 5 5 3 3" xfId="29447"/>
    <cellStyle name="Note 6 5 5 4" xfId="7829"/>
    <cellStyle name="Note 6 5 5 4 2" xfId="19890"/>
    <cellStyle name="Note 6 5 5 4 2 2" xfId="44090"/>
    <cellStyle name="Note 6 5 5 4 3" xfId="32030"/>
    <cellStyle name="Note 6 5 5 5" xfId="9945"/>
    <cellStyle name="Note 6 5 5 5 2" xfId="21979"/>
    <cellStyle name="Note 6 5 5 5 2 2" xfId="46179"/>
    <cellStyle name="Note 6 5 5 5 3" xfId="34146"/>
    <cellStyle name="Note 6 5 5 6" xfId="11824"/>
    <cellStyle name="Note 6 5 5 6 2" xfId="23753"/>
    <cellStyle name="Note 6 5 5 6 2 2" xfId="47953"/>
    <cellStyle name="Note 6 5 5 6 3" xfId="36025"/>
    <cellStyle name="Note 6 5 5 7" xfId="13598"/>
    <cellStyle name="Note 6 5 5 7 2" xfId="37799"/>
    <cellStyle name="Note 6 5 5 8" xfId="25711"/>
    <cellStyle name="Note 6 5 6" xfId="3270"/>
    <cellStyle name="Note 6 5 6 2" xfId="15372"/>
    <cellStyle name="Note 6 5 6 2 2" xfId="39572"/>
    <cellStyle name="Note 6 5 6 3" xfId="27472"/>
    <cellStyle name="Note 6 5 7" xfId="3113"/>
    <cellStyle name="Note 6 5 7 2" xfId="15215"/>
    <cellStyle name="Note 6 5 7 2 2" xfId="39415"/>
    <cellStyle name="Note 6 5 7 3" xfId="27315"/>
    <cellStyle name="Note 6 5 8" xfId="7170"/>
    <cellStyle name="Note 6 5 8 2" xfId="19231"/>
    <cellStyle name="Note 6 5 8 2 2" xfId="43431"/>
    <cellStyle name="Note 6 5 8 3" xfId="31371"/>
    <cellStyle name="Note 6 5 9" xfId="6989"/>
    <cellStyle name="Note 6 5 9 2" xfId="19072"/>
    <cellStyle name="Note 6 5 9 2 2" xfId="43272"/>
    <cellStyle name="Note 6 5 9 3" xfId="31190"/>
    <cellStyle name="Note 6 6" xfId="672"/>
    <cellStyle name="Note 6 6 10" xfId="25190"/>
    <cellStyle name="Note 6 6 2" xfId="2242"/>
    <cellStyle name="Note 6 6 2 2" xfId="4894"/>
    <cellStyle name="Note 6 6 2 2 2" xfId="16995"/>
    <cellStyle name="Note 6 6 2 2 2 2" xfId="41195"/>
    <cellStyle name="Note 6 6 2 2 3" xfId="29095"/>
    <cellStyle name="Note 6 6 2 3" xfId="5567"/>
    <cellStyle name="Note 6 6 2 3 2" xfId="17668"/>
    <cellStyle name="Note 6 6 2 3 2 2" xfId="41868"/>
    <cellStyle name="Note 6 6 2 3 3" xfId="29768"/>
    <cellStyle name="Note 6 6 2 4" xfId="8868"/>
    <cellStyle name="Note 6 6 2 4 2" xfId="20902"/>
    <cellStyle name="Note 6 6 2 4 2 2" xfId="45102"/>
    <cellStyle name="Note 6 6 2 4 3" xfId="33069"/>
    <cellStyle name="Note 6 6 2 5" xfId="10944"/>
    <cellStyle name="Note 6 6 2 5 2" xfId="22887"/>
    <cellStyle name="Note 6 6 2 5 2 2" xfId="47087"/>
    <cellStyle name="Note 6 6 2 5 3" xfId="35145"/>
    <cellStyle name="Note 6 6 2 6" xfId="12732"/>
    <cellStyle name="Note 6 6 2 6 2" xfId="24454"/>
    <cellStyle name="Note 6 6 2 6 2 2" xfId="48654"/>
    <cellStyle name="Note 6 6 2 6 3" xfId="36933"/>
    <cellStyle name="Note 6 6 2 7" xfId="14299"/>
    <cellStyle name="Note 6 6 2 7 2" xfId="38500"/>
    <cellStyle name="Note 6 6 2 8" xfId="26524"/>
    <cellStyle name="Note 6 6 3" xfId="1656"/>
    <cellStyle name="Note 6 6 3 2" xfId="4318"/>
    <cellStyle name="Note 6 6 3 2 2" xfId="16419"/>
    <cellStyle name="Note 6 6 3 2 2 2" xfId="40619"/>
    <cellStyle name="Note 6 6 3 2 3" xfId="28519"/>
    <cellStyle name="Note 6 6 3 3" xfId="5978"/>
    <cellStyle name="Note 6 6 3 3 2" xfId="18079"/>
    <cellStyle name="Note 6 6 3 3 2 2" xfId="42279"/>
    <cellStyle name="Note 6 6 3 3 3" xfId="30179"/>
    <cellStyle name="Note 6 6 3 4" xfId="8282"/>
    <cellStyle name="Note 6 6 3 4 2" xfId="20318"/>
    <cellStyle name="Note 6 6 3 4 2 2" xfId="44518"/>
    <cellStyle name="Note 6 6 3 4 3" xfId="32483"/>
    <cellStyle name="Note 6 6 3 5" xfId="10372"/>
    <cellStyle name="Note 6 6 3 5 2" xfId="22335"/>
    <cellStyle name="Note 6 6 3 5 2 2" xfId="46535"/>
    <cellStyle name="Note 6 6 3 5 3" xfId="34573"/>
    <cellStyle name="Note 6 6 3 6" xfId="12180"/>
    <cellStyle name="Note 6 6 3 6 2" xfId="23927"/>
    <cellStyle name="Note 6 6 3 6 2 2" xfId="48127"/>
    <cellStyle name="Note 6 6 3 6 3" xfId="36381"/>
    <cellStyle name="Note 6 6 3 7" xfId="13772"/>
    <cellStyle name="Note 6 6 3 7 2" xfId="37973"/>
    <cellStyle name="Note 6 6 3 8" xfId="25941"/>
    <cellStyle name="Note 6 6 4" xfId="3405"/>
    <cellStyle name="Note 6 6 4 2" xfId="15507"/>
    <cellStyle name="Note 6 6 4 2 2" xfId="39707"/>
    <cellStyle name="Note 6 6 4 3" xfId="27607"/>
    <cellStyle name="Note 6 6 5" xfId="6071"/>
    <cellStyle name="Note 6 6 5 2" xfId="18172"/>
    <cellStyle name="Note 6 6 5 2 2" xfId="42372"/>
    <cellStyle name="Note 6 6 5 3" xfId="30272"/>
    <cellStyle name="Note 6 6 6" xfId="7308"/>
    <cellStyle name="Note 6 6 6 2" xfId="19369"/>
    <cellStyle name="Note 6 6 6 2 2" xfId="43569"/>
    <cellStyle name="Note 6 6 6 3" xfId="31509"/>
    <cellStyle name="Note 6 6 7" xfId="9424"/>
    <cellStyle name="Note 6 6 7 2" xfId="21458"/>
    <cellStyle name="Note 6 6 7 2 2" xfId="45658"/>
    <cellStyle name="Note 6 6 7 3" xfId="33625"/>
    <cellStyle name="Note 6 6 8" xfId="6935"/>
    <cellStyle name="Note 6 6 8 2" xfId="19024"/>
    <cellStyle name="Note 6 6 8 2 2" xfId="43224"/>
    <cellStyle name="Note 6 6 8 3" xfId="31136"/>
    <cellStyle name="Note 6 6 9" xfId="10857"/>
    <cellStyle name="Note 6 6 9 2" xfId="35058"/>
    <cellStyle name="Note 6 7" xfId="955"/>
    <cellStyle name="Note 6 7 10" xfId="25473"/>
    <cellStyle name="Note 6 7 2" xfId="2517"/>
    <cellStyle name="Note 6 7 2 2" xfId="5166"/>
    <cellStyle name="Note 6 7 2 2 2" xfId="17267"/>
    <cellStyle name="Note 6 7 2 2 2 2" xfId="41467"/>
    <cellStyle name="Note 6 7 2 2 3" xfId="29367"/>
    <cellStyle name="Note 6 7 2 3" xfId="6560"/>
    <cellStyle name="Note 6 7 2 3 2" xfId="18661"/>
    <cellStyle name="Note 6 7 2 3 2 2" xfId="42861"/>
    <cellStyle name="Note 6 7 2 3 3" xfId="30761"/>
    <cellStyle name="Note 6 7 2 4" xfId="9143"/>
    <cellStyle name="Note 6 7 2 4 2" xfId="21177"/>
    <cellStyle name="Note 6 7 2 4 2 2" xfId="45377"/>
    <cellStyle name="Note 6 7 2 4 3" xfId="33344"/>
    <cellStyle name="Note 6 7 2 5" xfId="11219"/>
    <cellStyle name="Note 6 7 2 5 2" xfId="23162"/>
    <cellStyle name="Note 6 7 2 5 2 2" xfId="47362"/>
    <cellStyle name="Note 6 7 2 5 3" xfId="35420"/>
    <cellStyle name="Note 6 7 2 6" xfId="13007"/>
    <cellStyle name="Note 6 7 2 6 2" xfId="24729"/>
    <cellStyle name="Note 6 7 2 6 2 2" xfId="48929"/>
    <cellStyle name="Note 6 7 2 6 3" xfId="37208"/>
    <cellStyle name="Note 6 7 2 7" xfId="14574"/>
    <cellStyle name="Note 6 7 2 7 2" xfId="38775"/>
    <cellStyle name="Note 6 7 2 8" xfId="26799"/>
    <cellStyle name="Note 6 7 3" xfId="1931"/>
    <cellStyle name="Note 6 7 3 2" xfId="4590"/>
    <cellStyle name="Note 6 7 3 2 2" xfId="16691"/>
    <cellStyle name="Note 6 7 3 2 2 2" xfId="40891"/>
    <cellStyle name="Note 6 7 3 2 3" xfId="28791"/>
    <cellStyle name="Note 6 7 3 3" xfId="3744"/>
    <cellStyle name="Note 6 7 3 3 2" xfId="15846"/>
    <cellStyle name="Note 6 7 3 3 2 2" xfId="40046"/>
    <cellStyle name="Note 6 7 3 3 3" xfId="27946"/>
    <cellStyle name="Note 6 7 3 4" xfId="8557"/>
    <cellStyle name="Note 6 7 3 4 2" xfId="20593"/>
    <cellStyle name="Note 6 7 3 4 2 2" xfId="44793"/>
    <cellStyle name="Note 6 7 3 4 3" xfId="32758"/>
    <cellStyle name="Note 6 7 3 5" xfId="10647"/>
    <cellStyle name="Note 6 7 3 5 2" xfId="22610"/>
    <cellStyle name="Note 6 7 3 5 2 2" xfId="46810"/>
    <cellStyle name="Note 6 7 3 5 3" xfId="34848"/>
    <cellStyle name="Note 6 7 3 6" xfId="12455"/>
    <cellStyle name="Note 6 7 3 6 2" xfId="24202"/>
    <cellStyle name="Note 6 7 3 6 2 2" xfId="48402"/>
    <cellStyle name="Note 6 7 3 6 3" xfId="36656"/>
    <cellStyle name="Note 6 7 3 7" xfId="14047"/>
    <cellStyle name="Note 6 7 3 7 2" xfId="38248"/>
    <cellStyle name="Note 6 7 3 8" xfId="26216"/>
    <cellStyle name="Note 6 7 4" xfId="3682"/>
    <cellStyle name="Note 6 7 4 2" xfId="15784"/>
    <cellStyle name="Note 6 7 4 2 2" xfId="39984"/>
    <cellStyle name="Note 6 7 4 3" xfId="27884"/>
    <cellStyle name="Note 6 7 5" xfId="6246"/>
    <cellStyle name="Note 6 7 5 2" xfId="18347"/>
    <cellStyle name="Note 6 7 5 2 2" xfId="42547"/>
    <cellStyle name="Note 6 7 5 3" xfId="30447"/>
    <cellStyle name="Note 6 7 6" xfId="7591"/>
    <cellStyle name="Note 6 7 6 2" xfId="19652"/>
    <cellStyle name="Note 6 7 6 2 2" xfId="43852"/>
    <cellStyle name="Note 6 7 6 3" xfId="31792"/>
    <cellStyle name="Note 6 7 7" xfId="9707"/>
    <cellStyle name="Note 6 7 7 2" xfId="21741"/>
    <cellStyle name="Note 6 7 7 2 2" xfId="45941"/>
    <cellStyle name="Note 6 7 7 3" xfId="33908"/>
    <cellStyle name="Note 6 7 8" xfId="11586"/>
    <cellStyle name="Note 6 7 8 2" xfId="23515"/>
    <cellStyle name="Note 6 7 8 2 2" xfId="47715"/>
    <cellStyle name="Note 6 7 8 3" xfId="35787"/>
    <cellStyle name="Note 6 7 9" xfId="13360"/>
    <cellStyle name="Note 6 7 9 2" xfId="37561"/>
    <cellStyle name="Note 6 8" xfId="1400"/>
    <cellStyle name="Note 6 8 2" xfId="4095"/>
    <cellStyle name="Note 6 8 2 2" xfId="16197"/>
    <cellStyle name="Note 6 8 2 2 2" xfId="40397"/>
    <cellStyle name="Note 6 8 2 3" xfId="28297"/>
    <cellStyle name="Note 6 8 3" xfId="6646"/>
    <cellStyle name="Note 6 8 3 2" xfId="18747"/>
    <cellStyle name="Note 6 8 3 2 2" xfId="42947"/>
    <cellStyle name="Note 6 8 3 3" xfId="30847"/>
    <cellStyle name="Note 6 8 4" xfId="8031"/>
    <cellStyle name="Note 6 8 4 2" xfId="20082"/>
    <cellStyle name="Note 6 8 4 2 2" xfId="44282"/>
    <cellStyle name="Note 6 8 4 3" xfId="32232"/>
    <cellStyle name="Note 6 8 5" xfId="10140"/>
    <cellStyle name="Note 6 8 5 2" xfId="22155"/>
    <cellStyle name="Note 6 8 5 2 2" xfId="46355"/>
    <cellStyle name="Note 6 8 5 3" xfId="34341"/>
    <cellStyle name="Note 6 8 6" xfId="12000"/>
    <cellStyle name="Note 6 8 6 2" xfId="23854"/>
    <cellStyle name="Note 6 8 6 2 2" xfId="48054"/>
    <cellStyle name="Note 6 8 6 3" xfId="36201"/>
    <cellStyle name="Note 6 8 7" xfId="13699"/>
    <cellStyle name="Note 6 8 7 2" xfId="37900"/>
    <cellStyle name="Note 6 8 8" xfId="25819"/>
    <cellStyle name="Note 6 9" xfId="1537"/>
    <cellStyle name="Note 6 9 2" xfId="4204"/>
    <cellStyle name="Note 6 9 2 2" xfId="16306"/>
    <cellStyle name="Note 6 9 2 2 2" xfId="40506"/>
    <cellStyle name="Note 6 9 2 3" xfId="28406"/>
    <cellStyle name="Note 6 9 3" xfId="2966"/>
    <cellStyle name="Note 6 9 3 2" xfId="15071"/>
    <cellStyle name="Note 6 9 3 2 2" xfId="39271"/>
    <cellStyle name="Note 6 9 3 3" xfId="27171"/>
    <cellStyle name="Note 6 9 4" xfId="8163"/>
    <cellStyle name="Note 6 9 4 2" xfId="20202"/>
    <cellStyle name="Note 6 9 4 2 2" xfId="44402"/>
    <cellStyle name="Note 6 9 4 3" xfId="32364"/>
    <cellStyle name="Note 6 9 5" xfId="10260"/>
    <cellStyle name="Note 6 9 5 2" xfId="22249"/>
    <cellStyle name="Note 6 9 5 2 2" xfId="46449"/>
    <cellStyle name="Note 6 9 5 3" xfId="34461"/>
    <cellStyle name="Note 6 9 6" xfId="12094"/>
    <cellStyle name="Note 6 9 6 2" xfId="23870"/>
    <cellStyle name="Note 6 9 6 2 2" xfId="48070"/>
    <cellStyle name="Note 6 9 6 3" xfId="36295"/>
    <cellStyle name="Note 6 9 7" xfId="13715"/>
    <cellStyle name="Note 6 9 7 2" xfId="37916"/>
    <cellStyle name="Note 6 9 8" xfId="25848"/>
    <cellStyle name="Note 7" xfId="161"/>
    <cellStyle name="Note 7 10" xfId="2833"/>
    <cellStyle name="Note 7 10 2" xfId="14986"/>
    <cellStyle name="Note 7 10 2 2" xfId="39186"/>
    <cellStyle name="Note 7 10 3" xfId="27086"/>
    <cellStyle name="Note 7 11" xfId="2916"/>
    <cellStyle name="Note 7 11 2" xfId="15021"/>
    <cellStyle name="Note 7 11 2 2" xfId="39221"/>
    <cellStyle name="Note 7 11 3" xfId="27121"/>
    <cellStyle name="Note 7 12" xfId="3090"/>
    <cellStyle name="Note 7 12 2" xfId="15192"/>
    <cellStyle name="Note 7 12 2 2" xfId="39392"/>
    <cellStyle name="Note 7 12 3" xfId="27292"/>
    <cellStyle name="Note 7 13" xfId="5867"/>
    <cellStyle name="Note 7 13 2" xfId="17968"/>
    <cellStyle name="Note 7 13 2 2" xfId="42168"/>
    <cellStyle name="Note 7 13 3" xfId="30068"/>
    <cellStyle name="Note 7 14" xfId="6968"/>
    <cellStyle name="Note 7 14 2" xfId="19052"/>
    <cellStyle name="Note 7 14 2 2" xfId="43252"/>
    <cellStyle name="Note 7 14 3" xfId="31169"/>
    <cellStyle name="Note 7 15" xfId="8003"/>
    <cellStyle name="Note 7 15 2" xfId="20057"/>
    <cellStyle name="Note 7 15 2 2" xfId="44257"/>
    <cellStyle name="Note 7 15 3" xfId="32204"/>
    <cellStyle name="Note 7 16" xfId="10858"/>
    <cellStyle name="Note 7 16 2" xfId="22815"/>
    <cellStyle name="Note 7 16 2 2" xfId="47015"/>
    <cellStyle name="Note 7 16 3" xfId="35059"/>
    <cellStyle name="Note 7 17" xfId="12660"/>
    <cellStyle name="Note 7 17 2" xfId="36861"/>
    <cellStyle name="Note 7 18" xfId="326"/>
    <cellStyle name="Note 7 19" xfId="24954"/>
    <cellStyle name="Note 7 2" xfId="468"/>
    <cellStyle name="Note 7 2 10" xfId="8085"/>
    <cellStyle name="Note 7 2 10 2" xfId="20134"/>
    <cellStyle name="Note 7 2 10 2 2" xfId="44334"/>
    <cellStyle name="Note 7 2 10 3" xfId="32286"/>
    <cellStyle name="Note 7 2 11" xfId="6973"/>
    <cellStyle name="Note 7 2 11 2" xfId="19057"/>
    <cellStyle name="Note 7 2 11 2 2" xfId="43257"/>
    <cellStyle name="Note 7 2 11 3" xfId="31174"/>
    <cellStyle name="Note 7 2 12" xfId="7067"/>
    <cellStyle name="Note 7 2 12 2" xfId="31268"/>
    <cellStyle name="Note 7 2 13" xfId="24989"/>
    <cellStyle name="Note 7 2 2" xfId="570"/>
    <cellStyle name="Note 7 2 2 10" xfId="7049"/>
    <cellStyle name="Note 7 2 2 10 2" xfId="19122"/>
    <cellStyle name="Note 7 2 2 10 2 2" xfId="43322"/>
    <cellStyle name="Note 7 2 2 10 3" xfId="31250"/>
    <cellStyle name="Note 7 2 2 11" xfId="10222"/>
    <cellStyle name="Note 7 2 2 11 2" xfId="34423"/>
    <cellStyle name="Note 7 2 2 12" xfId="25088"/>
    <cellStyle name="Note 7 2 2 2" xfId="775"/>
    <cellStyle name="Note 7 2 2 2 10" xfId="25293"/>
    <cellStyle name="Note 7 2 2 2 2" xfId="2345"/>
    <cellStyle name="Note 7 2 2 2 2 2" xfId="4995"/>
    <cellStyle name="Note 7 2 2 2 2 2 2" xfId="17096"/>
    <cellStyle name="Note 7 2 2 2 2 2 2 2" xfId="41296"/>
    <cellStyle name="Note 7 2 2 2 2 2 3" xfId="29196"/>
    <cellStyle name="Note 7 2 2 2 2 3" xfId="4655"/>
    <cellStyle name="Note 7 2 2 2 2 3 2" xfId="16756"/>
    <cellStyle name="Note 7 2 2 2 2 3 2 2" xfId="40956"/>
    <cellStyle name="Note 7 2 2 2 2 3 3" xfId="28856"/>
    <cellStyle name="Note 7 2 2 2 2 4" xfId="8971"/>
    <cellStyle name="Note 7 2 2 2 2 4 2" xfId="21005"/>
    <cellStyle name="Note 7 2 2 2 2 4 2 2" xfId="45205"/>
    <cellStyle name="Note 7 2 2 2 2 4 3" xfId="33172"/>
    <cellStyle name="Note 7 2 2 2 2 5" xfId="11047"/>
    <cellStyle name="Note 7 2 2 2 2 5 2" xfId="22990"/>
    <cellStyle name="Note 7 2 2 2 2 5 2 2" xfId="47190"/>
    <cellStyle name="Note 7 2 2 2 2 5 3" xfId="35248"/>
    <cellStyle name="Note 7 2 2 2 2 6" xfId="12835"/>
    <cellStyle name="Note 7 2 2 2 2 6 2" xfId="24557"/>
    <cellStyle name="Note 7 2 2 2 2 6 2 2" xfId="48757"/>
    <cellStyle name="Note 7 2 2 2 2 6 3" xfId="37036"/>
    <cellStyle name="Note 7 2 2 2 2 7" xfId="14402"/>
    <cellStyle name="Note 7 2 2 2 2 7 2" xfId="38603"/>
    <cellStyle name="Note 7 2 2 2 2 8" xfId="26627"/>
    <cellStyle name="Note 7 2 2 2 3" xfId="1759"/>
    <cellStyle name="Note 7 2 2 2 3 2" xfId="4420"/>
    <cellStyle name="Note 7 2 2 2 3 2 2" xfId="16521"/>
    <cellStyle name="Note 7 2 2 2 3 2 2 2" xfId="40721"/>
    <cellStyle name="Note 7 2 2 2 3 2 3" xfId="28621"/>
    <cellStyle name="Note 7 2 2 2 3 3" xfId="4195"/>
    <cellStyle name="Note 7 2 2 2 3 3 2" xfId="16297"/>
    <cellStyle name="Note 7 2 2 2 3 3 2 2" xfId="40497"/>
    <cellStyle name="Note 7 2 2 2 3 3 3" xfId="28397"/>
    <cellStyle name="Note 7 2 2 2 3 4" xfId="8385"/>
    <cellStyle name="Note 7 2 2 2 3 4 2" xfId="20421"/>
    <cellStyle name="Note 7 2 2 2 3 4 2 2" xfId="44621"/>
    <cellStyle name="Note 7 2 2 2 3 4 3" xfId="32586"/>
    <cellStyle name="Note 7 2 2 2 3 5" xfId="10475"/>
    <cellStyle name="Note 7 2 2 2 3 5 2" xfId="22438"/>
    <cellStyle name="Note 7 2 2 2 3 5 2 2" xfId="46638"/>
    <cellStyle name="Note 7 2 2 2 3 5 3" xfId="34676"/>
    <cellStyle name="Note 7 2 2 2 3 6" xfId="12283"/>
    <cellStyle name="Note 7 2 2 2 3 6 2" xfId="24030"/>
    <cellStyle name="Note 7 2 2 2 3 6 2 2" xfId="48230"/>
    <cellStyle name="Note 7 2 2 2 3 6 3" xfId="36484"/>
    <cellStyle name="Note 7 2 2 2 3 7" xfId="13875"/>
    <cellStyle name="Note 7 2 2 2 3 7 2" xfId="38076"/>
    <cellStyle name="Note 7 2 2 2 3 8" xfId="26044"/>
    <cellStyle name="Note 7 2 2 2 4" xfId="3506"/>
    <cellStyle name="Note 7 2 2 2 4 2" xfId="15608"/>
    <cellStyle name="Note 7 2 2 2 4 2 2" xfId="39808"/>
    <cellStyle name="Note 7 2 2 2 4 3" xfId="27708"/>
    <cellStyle name="Note 7 2 2 2 5" xfId="5552"/>
    <cellStyle name="Note 7 2 2 2 5 2" xfId="17653"/>
    <cellStyle name="Note 7 2 2 2 5 2 2" xfId="41853"/>
    <cellStyle name="Note 7 2 2 2 5 3" xfId="29753"/>
    <cellStyle name="Note 7 2 2 2 6" xfId="7411"/>
    <cellStyle name="Note 7 2 2 2 6 2" xfId="19472"/>
    <cellStyle name="Note 7 2 2 2 6 2 2" xfId="43672"/>
    <cellStyle name="Note 7 2 2 2 6 3" xfId="31612"/>
    <cellStyle name="Note 7 2 2 2 7" xfId="9527"/>
    <cellStyle name="Note 7 2 2 2 7 2" xfId="21561"/>
    <cellStyle name="Note 7 2 2 2 7 2 2" xfId="45761"/>
    <cellStyle name="Note 7 2 2 2 7 3" xfId="33728"/>
    <cellStyle name="Note 7 2 2 2 8" xfId="8175"/>
    <cellStyle name="Note 7 2 2 2 8 2" xfId="20212"/>
    <cellStyle name="Note 7 2 2 2 8 2 2" xfId="44412"/>
    <cellStyle name="Note 7 2 2 2 8 3" xfId="32376"/>
    <cellStyle name="Note 7 2 2 2 9" xfId="10271"/>
    <cellStyle name="Note 7 2 2 2 9 2" xfId="34472"/>
    <cellStyle name="Note 7 2 2 3" xfId="871"/>
    <cellStyle name="Note 7 2 2 3 10" xfId="25389"/>
    <cellStyle name="Note 7 2 2 3 2" xfId="2441"/>
    <cellStyle name="Note 7 2 2 3 2 2" xfId="5091"/>
    <cellStyle name="Note 7 2 2 3 2 2 2" xfId="17192"/>
    <cellStyle name="Note 7 2 2 3 2 2 2 2" xfId="41392"/>
    <cellStyle name="Note 7 2 2 3 2 2 3" xfId="29292"/>
    <cellStyle name="Note 7 2 2 3 2 3" xfId="6013"/>
    <cellStyle name="Note 7 2 2 3 2 3 2" xfId="18114"/>
    <cellStyle name="Note 7 2 2 3 2 3 2 2" xfId="42314"/>
    <cellStyle name="Note 7 2 2 3 2 3 3" xfId="30214"/>
    <cellStyle name="Note 7 2 2 3 2 4" xfId="9067"/>
    <cellStyle name="Note 7 2 2 3 2 4 2" xfId="21101"/>
    <cellStyle name="Note 7 2 2 3 2 4 2 2" xfId="45301"/>
    <cellStyle name="Note 7 2 2 3 2 4 3" xfId="33268"/>
    <cellStyle name="Note 7 2 2 3 2 5" xfId="11143"/>
    <cellStyle name="Note 7 2 2 3 2 5 2" xfId="23086"/>
    <cellStyle name="Note 7 2 2 3 2 5 2 2" xfId="47286"/>
    <cellStyle name="Note 7 2 2 3 2 5 3" xfId="35344"/>
    <cellStyle name="Note 7 2 2 3 2 6" xfId="12931"/>
    <cellStyle name="Note 7 2 2 3 2 6 2" xfId="24653"/>
    <cellStyle name="Note 7 2 2 3 2 6 2 2" xfId="48853"/>
    <cellStyle name="Note 7 2 2 3 2 6 3" xfId="37132"/>
    <cellStyle name="Note 7 2 2 3 2 7" xfId="14498"/>
    <cellStyle name="Note 7 2 2 3 2 7 2" xfId="38699"/>
    <cellStyle name="Note 7 2 2 3 2 8" xfId="26723"/>
    <cellStyle name="Note 7 2 2 3 3" xfId="1855"/>
    <cellStyle name="Note 7 2 2 3 3 2" xfId="4515"/>
    <cellStyle name="Note 7 2 2 3 3 2 2" xfId="16616"/>
    <cellStyle name="Note 7 2 2 3 3 2 2 2" xfId="40816"/>
    <cellStyle name="Note 7 2 2 3 3 2 3" xfId="28716"/>
    <cellStyle name="Note 7 2 2 3 3 3" xfId="6361"/>
    <cellStyle name="Note 7 2 2 3 3 3 2" xfId="18462"/>
    <cellStyle name="Note 7 2 2 3 3 3 2 2" xfId="42662"/>
    <cellStyle name="Note 7 2 2 3 3 3 3" xfId="30562"/>
    <cellStyle name="Note 7 2 2 3 3 4" xfId="8481"/>
    <cellStyle name="Note 7 2 2 3 3 4 2" xfId="20517"/>
    <cellStyle name="Note 7 2 2 3 3 4 2 2" xfId="44717"/>
    <cellStyle name="Note 7 2 2 3 3 4 3" xfId="32682"/>
    <cellStyle name="Note 7 2 2 3 3 5" xfId="10571"/>
    <cellStyle name="Note 7 2 2 3 3 5 2" xfId="22534"/>
    <cellStyle name="Note 7 2 2 3 3 5 2 2" xfId="46734"/>
    <cellStyle name="Note 7 2 2 3 3 5 3" xfId="34772"/>
    <cellStyle name="Note 7 2 2 3 3 6" xfId="12379"/>
    <cellStyle name="Note 7 2 2 3 3 6 2" xfId="24126"/>
    <cellStyle name="Note 7 2 2 3 3 6 2 2" xfId="48326"/>
    <cellStyle name="Note 7 2 2 3 3 6 3" xfId="36580"/>
    <cellStyle name="Note 7 2 2 3 3 7" xfId="13971"/>
    <cellStyle name="Note 7 2 2 3 3 7 2" xfId="38172"/>
    <cellStyle name="Note 7 2 2 3 3 8" xfId="26140"/>
    <cellStyle name="Note 7 2 2 3 4" xfId="3601"/>
    <cellStyle name="Note 7 2 2 3 4 2" xfId="15703"/>
    <cellStyle name="Note 7 2 2 3 4 2 2" xfId="39903"/>
    <cellStyle name="Note 7 2 2 3 4 3" xfId="27803"/>
    <cellStyle name="Note 7 2 2 3 5" xfId="5534"/>
    <cellStyle name="Note 7 2 2 3 5 2" xfId="17635"/>
    <cellStyle name="Note 7 2 2 3 5 2 2" xfId="41835"/>
    <cellStyle name="Note 7 2 2 3 5 3" xfId="29735"/>
    <cellStyle name="Note 7 2 2 3 6" xfId="7507"/>
    <cellStyle name="Note 7 2 2 3 6 2" xfId="19568"/>
    <cellStyle name="Note 7 2 2 3 6 2 2" xfId="43768"/>
    <cellStyle name="Note 7 2 2 3 6 3" xfId="31708"/>
    <cellStyle name="Note 7 2 2 3 7" xfId="9623"/>
    <cellStyle name="Note 7 2 2 3 7 2" xfId="21657"/>
    <cellStyle name="Note 7 2 2 3 7 2 2" xfId="45857"/>
    <cellStyle name="Note 7 2 2 3 7 3" xfId="33824"/>
    <cellStyle name="Note 7 2 2 3 8" xfId="11502"/>
    <cellStyle name="Note 7 2 2 3 8 2" xfId="23431"/>
    <cellStyle name="Note 7 2 2 3 8 2 2" xfId="47631"/>
    <cellStyle name="Note 7 2 2 3 8 3" xfId="35703"/>
    <cellStyle name="Note 7 2 2 3 9" xfId="13276"/>
    <cellStyle name="Note 7 2 2 3 9 2" xfId="37477"/>
    <cellStyle name="Note 7 2 2 4" xfId="1094"/>
    <cellStyle name="Note 7 2 2 4 10" xfId="25612"/>
    <cellStyle name="Note 7 2 2 4 2" xfId="2652"/>
    <cellStyle name="Note 7 2 2 4 2 2" xfId="5298"/>
    <cellStyle name="Note 7 2 2 4 2 2 2" xfId="17399"/>
    <cellStyle name="Note 7 2 2 4 2 2 2 2" xfId="41599"/>
    <cellStyle name="Note 7 2 2 4 2 2 3" xfId="29499"/>
    <cellStyle name="Note 7 2 2 4 2 3" xfId="5113"/>
    <cellStyle name="Note 7 2 2 4 2 3 2" xfId="17214"/>
    <cellStyle name="Note 7 2 2 4 2 3 2 2" xfId="41414"/>
    <cellStyle name="Note 7 2 2 4 2 3 3" xfId="29314"/>
    <cellStyle name="Note 7 2 2 4 2 4" xfId="9278"/>
    <cellStyle name="Note 7 2 2 4 2 4 2" xfId="21312"/>
    <cellStyle name="Note 7 2 2 4 2 4 2 2" xfId="45512"/>
    <cellStyle name="Note 7 2 2 4 2 4 3" xfId="33479"/>
    <cellStyle name="Note 7 2 2 4 2 5" xfId="11354"/>
    <cellStyle name="Note 7 2 2 4 2 5 2" xfId="23297"/>
    <cellStyle name="Note 7 2 2 4 2 5 2 2" xfId="47497"/>
    <cellStyle name="Note 7 2 2 4 2 5 3" xfId="35555"/>
    <cellStyle name="Note 7 2 2 4 2 6" xfId="13142"/>
    <cellStyle name="Note 7 2 2 4 2 6 2" xfId="24864"/>
    <cellStyle name="Note 7 2 2 4 2 6 2 2" xfId="49064"/>
    <cellStyle name="Note 7 2 2 4 2 6 3" xfId="37343"/>
    <cellStyle name="Note 7 2 2 4 2 7" xfId="14709"/>
    <cellStyle name="Note 7 2 2 4 2 7 2" xfId="38910"/>
    <cellStyle name="Note 7 2 2 4 2 8" xfId="26934"/>
    <cellStyle name="Note 7 2 2 4 3" xfId="2066"/>
    <cellStyle name="Note 7 2 2 4 3 2" xfId="4724"/>
    <cellStyle name="Note 7 2 2 4 3 2 2" xfId="16825"/>
    <cellStyle name="Note 7 2 2 4 3 2 2 2" xfId="41025"/>
    <cellStyle name="Note 7 2 2 4 3 2 3" xfId="28925"/>
    <cellStyle name="Note 7 2 2 4 3 3" xfId="6322"/>
    <cellStyle name="Note 7 2 2 4 3 3 2" xfId="18423"/>
    <cellStyle name="Note 7 2 2 4 3 3 2 2" xfId="42623"/>
    <cellStyle name="Note 7 2 2 4 3 3 3" xfId="30523"/>
    <cellStyle name="Note 7 2 2 4 3 4" xfId="8692"/>
    <cellStyle name="Note 7 2 2 4 3 4 2" xfId="20728"/>
    <cellStyle name="Note 7 2 2 4 3 4 2 2" xfId="44928"/>
    <cellStyle name="Note 7 2 2 4 3 4 3" xfId="32893"/>
    <cellStyle name="Note 7 2 2 4 3 5" xfId="10782"/>
    <cellStyle name="Note 7 2 2 4 3 5 2" xfId="22745"/>
    <cellStyle name="Note 7 2 2 4 3 5 2 2" xfId="46945"/>
    <cellStyle name="Note 7 2 2 4 3 5 3" xfId="34983"/>
    <cellStyle name="Note 7 2 2 4 3 6" xfId="12590"/>
    <cellStyle name="Note 7 2 2 4 3 6 2" xfId="24337"/>
    <cellStyle name="Note 7 2 2 4 3 6 2 2" xfId="48537"/>
    <cellStyle name="Note 7 2 2 4 3 6 3" xfId="36791"/>
    <cellStyle name="Note 7 2 2 4 3 7" xfId="14182"/>
    <cellStyle name="Note 7 2 2 4 3 7 2" xfId="38383"/>
    <cellStyle name="Note 7 2 2 4 3 8" xfId="26351"/>
    <cellStyle name="Note 7 2 2 4 4" xfId="3819"/>
    <cellStyle name="Note 7 2 2 4 4 2" xfId="15921"/>
    <cellStyle name="Note 7 2 2 4 4 2 2" xfId="40121"/>
    <cellStyle name="Note 7 2 2 4 4 3" xfId="28021"/>
    <cellStyle name="Note 7 2 2 4 5" xfId="3119"/>
    <cellStyle name="Note 7 2 2 4 5 2" xfId="15221"/>
    <cellStyle name="Note 7 2 2 4 5 2 2" xfId="39421"/>
    <cellStyle name="Note 7 2 2 4 5 3" xfId="27321"/>
    <cellStyle name="Note 7 2 2 4 6" xfId="7730"/>
    <cellStyle name="Note 7 2 2 4 6 2" xfId="19791"/>
    <cellStyle name="Note 7 2 2 4 6 2 2" xfId="43991"/>
    <cellStyle name="Note 7 2 2 4 6 3" xfId="31931"/>
    <cellStyle name="Note 7 2 2 4 7" xfId="9846"/>
    <cellStyle name="Note 7 2 2 4 7 2" xfId="21880"/>
    <cellStyle name="Note 7 2 2 4 7 2 2" xfId="46080"/>
    <cellStyle name="Note 7 2 2 4 7 3" xfId="34047"/>
    <cellStyle name="Note 7 2 2 4 8" xfId="11725"/>
    <cellStyle name="Note 7 2 2 4 8 2" xfId="23654"/>
    <cellStyle name="Note 7 2 2 4 8 2 2" xfId="47854"/>
    <cellStyle name="Note 7 2 2 4 8 3" xfId="35926"/>
    <cellStyle name="Note 7 2 2 4 9" xfId="13499"/>
    <cellStyle name="Note 7 2 2 4 9 2" xfId="37700"/>
    <cellStyle name="Note 7 2 2 5" xfId="1227"/>
    <cellStyle name="Note 7 2 2 5 2" xfId="3952"/>
    <cellStyle name="Note 7 2 2 5 2 2" xfId="16054"/>
    <cellStyle name="Note 7 2 2 5 2 2 2" xfId="40254"/>
    <cellStyle name="Note 7 2 2 5 2 3" xfId="28154"/>
    <cellStyle name="Note 7 2 2 5 3" xfId="4185"/>
    <cellStyle name="Note 7 2 2 5 3 2" xfId="16287"/>
    <cellStyle name="Note 7 2 2 5 3 2 2" xfId="40487"/>
    <cellStyle name="Note 7 2 2 5 3 3" xfId="28387"/>
    <cellStyle name="Note 7 2 2 5 4" xfId="7863"/>
    <cellStyle name="Note 7 2 2 5 4 2" xfId="19924"/>
    <cellStyle name="Note 7 2 2 5 4 2 2" xfId="44124"/>
    <cellStyle name="Note 7 2 2 5 4 3" xfId="32064"/>
    <cellStyle name="Note 7 2 2 5 5" xfId="9979"/>
    <cellStyle name="Note 7 2 2 5 5 2" xfId="22013"/>
    <cellStyle name="Note 7 2 2 5 5 2 2" xfId="46213"/>
    <cellStyle name="Note 7 2 2 5 5 3" xfId="34180"/>
    <cellStyle name="Note 7 2 2 5 6" xfId="11858"/>
    <cellStyle name="Note 7 2 2 5 6 2" xfId="23787"/>
    <cellStyle name="Note 7 2 2 5 6 2 2" xfId="47987"/>
    <cellStyle name="Note 7 2 2 5 6 3" xfId="36059"/>
    <cellStyle name="Note 7 2 2 5 7" xfId="13632"/>
    <cellStyle name="Note 7 2 2 5 7 2" xfId="37833"/>
    <cellStyle name="Note 7 2 2 5 8" xfId="25745"/>
    <cellStyle name="Note 7 2 2 6" xfId="3305"/>
    <cellStyle name="Note 7 2 2 6 2" xfId="15407"/>
    <cellStyle name="Note 7 2 2 6 2 2" xfId="39607"/>
    <cellStyle name="Note 7 2 2 6 3" xfId="27507"/>
    <cellStyle name="Note 7 2 2 7" xfId="3073"/>
    <cellStyle name="Note 7 2 2 7 2" xfId="15175"/>
    <cellStyle name="Note 7 2 2 7 2 2" xfId="39375"/>
    <cellStyle name="Note 7 2 2 7 3" xfId="27275"/>
    <cellStyle name="Note 7 2 2 8" xfId="7206"/>
    <cellStyle name="Note 7 2 2 8 2" xfId="19267"/>
    <cellStyle name="Note 7 2 2 8 2 2" xfId="43467"/>
    <cellStyle name="Note 7 2 2 8 3" xfId="31407"/>
    <cellStyle name="Note 7 2 2 9" xfId="8184"/>
    <cellStyle name="Note 7 2 2 9 2" xfId="20221"/>
    <cellStyle name="Note 7 2 2 9 2 2" xfId="44421"/>
    <cellStyle name="Note 7 2 2 9 3" xfId="32385"/>
    <cellStyle name="Note 7 2 3" xfId="713"/>
    <cellStyle name="Note 7 2 3 10" xfId="25231"/>
    <cellStyle name="Note 7 2 3 2" xfId="2283"/>
    <cellStyle name="Note 7 2 3 2 2" xfId="4935"/>
    <cellStyle name="Note 7 2 3 2 2 2" xfId="17036"/>
    <cellStyle name="Note 7 2 3 2 2 2 2" xfId="41236"/>
    <cellStyle name="Note 7 2 3 2 2 3" xfId="29136"/>
    <cellStyle name="Note 7 2 3 2 3" xfId="5038"/>
    <cellStyle name="Note 7 2 3 2 3 2" xfId="17139"/>
    <cellStyle name="Note 7 2 3 2 3 2 2" xfId="41339"/>
    <cellStyle name="Note 7 2 3 2 3 3" xfId="29239"/>
    <cellStyle name="Note 7 2 3 2 4" xfId="8909"/>
    <cellStyle name="Note 7 2 3 2 4 2" xfId="20943"/>
    <cellStyle name="Note 7 2 3 2 4 2 2" xfId="45143"/>
    <cellStyle name="Note 7 2 3 2 4 3" xfId="33110"/>
    <cellStyle name="Note 7 2 3 2 5" xfId="10985"/>
    <cellStyle name="Note 7 2 3 2 5 2" xfId="22928"/>
    <cellStyle name="Note 7 2 3 2 5 2 2" xfId="47128"/>
    <cellStyle name="Note 7 2 3 2 5 3" xfId="35186"/>
    <cellStyle name="Note 7 2 3 2 6" xfId="12773"/>
    <cellStyle name="Note 7 2 3 2 6 2" xfId="24495"/>
    <cellStyle name="Note 7 2 3 2 6 2 2" xfId="48695"/>
    <cellStyle name="Note 7 2 3 2 6 3" xfId="36974"/>
    <cellStyle name="Note 7 2 3 2 7" xfId="14340"/>
    <cellStyle name="Note 7 2 3 2 7 2" xfId="38541"/>
    <cellStyle name="Note 7 2 3 2 8" xfId="26565"/>
    <cellStyle name="Note 7 2 3 3" xfId="1697"/>
    <cellStyle name="Note 7 2 3 3 2" xfId="4359"/>
    <cellStyle name="Note 7 2 3 3 2 2" xfId="16460"/>
    <cellStyle name="Note 7 2 3 3 2 2 2" xfId="40660"/>
    <cellStyle name="Note 7 2 3 3 2 3" xfId="28560"/>
    <cellStyle name="Note 7 2 3 3 3" xfId="5685"/>
    <cellStyle name="Note 7 2 3 3 3 2" xfId="17786"/>
    <cellStyle name="Note 7 2 3 3 3 2 2" xfId="41986"/>
    <cellStyle name="Note 7 2 3 3 3 3" xfId="29886"/>
    <cellStyle name="Note 7 2 3 3 4" xfId="8323"/>
    <cellStyle name="Note 7 2 3 3 4 2" xfId="20359"/>
    <cellStyle name="Note 7 2 3 3 4 2 2" xfId="44559"/>
    <cellStyle name="Note 7 2 3 3 4 3" xfId="32524"/>
    <cellStyle name="Note 7 2 3 3 5" xfId="10413"/>
    <cellStyle name="Note 7 2 3 3 5 2" xfId="22376"/>
    <cellStyle name="Note 7 2 3 3 5 2 2" xfId="46576"/>
    <cellStyle name="Note 7 2 3 3 5 3" xfId="34614"/>
    <cellStyle name="Note 7 2 3 3 6" xfId="12221"/>
    <cellStyle name="Note 7 2 3 3 6 2" xfId="23968"/>
    <cellStyle name="Note 7 2 3 3 6 2 2" xfId="48168"/>
    <cellStyle name="Note 7 2 3 3 6 3" xfId="36422"/>
    <cellStyle name="Note 7 2 3 3 7" xfId="13813"/>
    <cellStyle name="Note 7 2 3 3 7 2" xfId="38014"/>
    <cellStyle name="Note 7 2 3 3 8" xfId="25982"/>
    <cellStyle name="Note 7 2 3 4" xfId="3446"/>
    <cellStyle name="Note 7 2 3 4 2" xfId="15548"/>
    <cellStyle name="Note 7 2 3 4 2 2" xfId="39748"/>
    <cellStyle name="Note 7 2 3 4 3" xfId="27648"/>
    <cellStyle name="Note 7 2 3 5" xfId="6666"/>
    <cellStyle name="Note 7 2 3 5 2" xfId="18767"/>
    <cellStyle name="Note 7 2 3 5 2 2" xfId="42967"/>
    <cellStyle name="Note 7 2 3 5 3" xfId="30867"/>
    <cellStyle name="Note 7 2 3 6" xfId="7349"/>
    <cellStyle name="Note 7 2 3 6 2" xfId="19410"/>
    <cellStyle name="Note 7 2 3 6 2 2" xfId="43610"/>
    <cellStyle name="Note 7 2 3 6 3" xfId="31550"/>
    <cellStyle name="Note 7 2 3 7" xfId="9465"/>
    <cellStyle name="Note 7 2 3 7 2" xfId="21499"/>
    <cellStyle name="Note 7 2 3 7 2 2" xfId="45699"/>
    <cellStyle name="Note 7 2 3 7 3" xfId="33666"/>
    <cellStyle name="Note 7 2 3 8" xfId="8036"/>
    <cellStyle name="Note 7 2 3 8 2" xfId="20087"/>
    <cellStyle name="Note 7 2 3 8 2 2" xfId="44287"/>
    <cellStyle name="Note 7 2 3 8 3" xfId="32237"/>
    <cellStyle name="Note 7 2 3 9" xfId="10145"/>
    <cellStyle name="Note 7 2 3 9 2" xfId="34346"/>
    <cellStyle name="Note 7 2 4" xfId="641"/>
    <cellStyle name="Note 7 2 4 10" xfId="25159"/>
    <cellStyle name="Note 7 2 4 2" xfId="2211"/>
    <cellStyle name="Note 7 2 4 2 2" xfId="4864"/>
    <cellStyle name="Note 7 2 4 2 2 2" xfId="16965"/>
    <cellStyle name="Note 7 2 4 2 2 2 2" xfId="41165"/>
    <cellStyle name="Note 7 2 4 2 2 3" xfId="29065"/>
    <cellStyle name="Note 7 2 4 2 3" xfId="6205"/>
    <cellStyle name="Note 7 2 4 2 3 2" xfId="18306"/>
    <cellStyle name="Note 7 2 4 2 3 2 2" xfId="42506"/>
    <cellStyle name="Note 7 2 4 2 3 3" xfId="30406"/>
    <cellStyle name="Note 7 2 4 2 4" xfId="8837"/>
    <cellStyle name="Note 7 2 4 2 4 2" xfId="20871"/>
    <cellStyle name="Note 7 2 4 2 4 2 2" xfId="45071"/>
    <cellStyle name="Note 7 2 4 2 4 3" xfId="33038"/>
    <cellStyle name="Note 7 2 4 2 5" xfId="10913"/>
    <cellStyle name="Note 7 2 4 2 5 2" xfId="22856"/>
    <cellStyle name="Note 7 2 4 2 5 2 2" xfId="47056"/>
    <cellStyle name="Note 7 2 4 2 5 3" xfId="35114"/>
    <cellStyle name="Note 7 2 4 2 6" xfId="12701"/>
    <cellStyle name="Note 7 2 4 2 6 2" xfId="24423"/>
    <cellStyle name="Note 7 2 4 2 6 2 2" xfId="48623"/>
    <cellStyle name="Note 7 2 4 2 6 3" xfId="36902"/>
    <cellStyle name="Note 7 2 4 2 7" xfId="14268"/>
    <cellStyle name="Note 7 2 4 2 7 2" xfId="38469"/>
    <cellStyle name="Note 7 2 4 2 8" xfId="26493"/>
    <cellStyle name="Note 7 2 4 3" xfId="1625"/>
    <cellStyle name="Note 7 2 4 3 2" xfId="4287"/>
    <cellStyle name="Note 7 2 4 3 2 2" xfId="16388"/>
    <cellStyle name="Note 7 2 4 3 2 2 2" xfId="40588"/>
    <cellStyle name="Note 7 2 4 3 2 3" xfId="28488"/>
    <cellStyle name="Note 7 2 4 3 3" xfId="5514"/>
    <cellStyle name="Note 7 2 4 3 3 2" xfId="17615"/>
    <cellStyle name="Note 7 2 4 3 3 2 2" xfId="41815"/>
    <cellStyle name="Note 7 2 4 3 3 3" xfId="29715"/>
    <cellStyle name="Note 7 2 4 3 4" xfId="8251"/>
    <cellStyle name="Note 7 2 4 3 4 2" xfId="20287"/>
    <cellStyle name="Note 7 2 4 3 4 2 2" xfId="44487"/>
    <cellStyle name="Note 7 2 4 3 4 3" xfId="32452"/>
    <cellStyle name="Note 7 2 4 3 5" xfId="10341"/>
    <cellStyle name="Note 7 2 4 3 5 2" xfId="22304"/>
    <cellStyle name="Note 7 2 4 3 5 2 2" xfId="46504"/>
    <cellStyle name="Note 7 2 4 3 5 3" xfId="34542"/>
    <cellStyle name="Note 7 2 4 3 6" xfId="12149"/>
    <cellStyle name="Note 7 2 4 3 6 2" xfId="23896"/>
    <cellStyle name="Note 7 2 4 3 6 2 2" xfId="48096"/>
    <cellStyle name="Note 7 2 4 3 6 3" xfId="36350"/>
    <cellStyle name="Note 7 2 4 3 7" xfId="13741"/>
    <cellStyle name="Note 7 2 4 3 7 2" xfId="37942"/>
    <cellStyle name="Note 7 2 4 3 8" xfId="25910"/>
    <cellStyle name="Note 7 2 4 4" xfId="3375"/>
    <cellStyle name="Note 7 2 4 4 2" xfId="15477"/>
    <cellStyle name="Note 7 2 4 4 2 2" xfId="39677"/>
    <cellStyle name="Note 7 2 4 4 3" xfId="27577"/>
    <cellStyle name="Note 7 2 4 5" xfId="3034"/>
    <cellStyle name="Note 7 2 4 5 2" xfId="15136"/>
    <cellStyle name="Note 7 2 4 5 2 2" xfId="39336"/>
    <cellStyle name="Note 7 2 4 5 3" xfId="27236"/>
    <cellStyle name="Note 7 2 4 6" xfId="7277"/>
    <cellStyle name="Note 7 2 4 6 2" xfId="19338"/>
    <cellStyle name="Note 7 2 4 6 2 2" xfId="43538"/>
    <cellStyle name="Note 7 2 4 6 3" xfId="31478"/>
    <cellStyle name="Note 7 2 4 7" xfId="9393"/>
    <cellStyle name="Note 7 2 4 7 2" xfId="21427"/>
    <cellStyle name="Note 7 2 4 7 2 2" xfId="45627"/>
    <cellStyle name="Note 7 2 4 7 3" xfId="33594"/>
    <cellStyle name="Note 7 2 4 8" xfId="8104"/>
    <cellStyle name="Note 7 2 4 8 2" xfId="20152"/>
    <cellStyle name="Note 7 2 4 8 2 2" xfId="44352"/>
    <cellStyle name="Note 7 2 4 8 3" xfId="32305"/>
    <cellStyle name="Note 7 2 4 9" xfId="10211"/>
    <cellStyle name="Note 7 2 4 9 2" xfId="34412"/>
    <cellStyle name="Note 7 2 5" xfId="995"/>
    <cellStyle name="Note 7 2 5 10" xfId="25513"/>
    <cellStyle name="Note 7 2 5 2" xfId="2553"/>
    <cellStyle name="Note 7 2 5 2 2" xfId="5202"/>
    <cellStyle name="Note 7 2 5 2 2 2" xfId="17303"/>
    <cellStyle name="Note 7 2 5 2 2 2 2" xfId="41503"/>
    <cellStyle name="Note 7 2 5 2 2 3" xfId="29403"/>
    <cellStyle name="Note 7 2 5 2 3" xfId="6634"/>
    <cellStyle name="Note 7 2 5 2 3 2" xfId="18735"/>
    <cellStyle name="Note 7 2 5 2 3 2 2" xfId="42935"/>
    <cellStyle name="Note 7 2 5 2 3 3" xfId="30835"/>
    <cellStyle name="Note 7 2 5 2 4" xfId="9179"/>
    <cellStyle name="Note 7 2 5 2 4 2" xfId="21213"/>
    <cellStyle name="Note 7 2 5 2 4 2 2" xfId="45413"/>
    <cellStyle name="Note 7 2 5 2 4 3" xfId="33380"/>
    <cellStyle name="Note 7 2 5 2 5" xfId="11255"/>
    <cellStyle name="Note 7 2 5 2 5 2" xfId="23198"/>
    <cellStyle name="Note 7 2 5 2 5 2 2" xfId="47398"/>
    <cellStyle name="Note 7 2 5 2 5 3" xfId="35456"/>
    <cellStyle name="Note 7 2 5 2 6" xfId="13043"/>
    <cellStyle name="Note 7 2 5 2 6 2" xfId="24765"/>
    <cellStyle name="Note 7 2 5 2 6 2 2" xfId="48965"/>
    <cellStyle name="Note 7 2 5 2 6 3" xfId="37244"/>
    <cellStyle name="Note 7 2 5 2 7" xfId="14610"/>
    <cellStyle name="Note 7 2 5 2 7 2" xfId="38811"/>
    <cellStyle name="Note 7 2 5 2 8" xfId="26835"/>
    <cellStyle name="Note 7 2 5 3" xfId="1967"/>
    <cellStyle name="Note 7 2 5 3 2" xfId="4626"/>
    <cellStyle name="Note 7 2 5 3 2 2" xfId="16727"/>
    <cellStyle name="Note 7 2 5 3 2 2 2" xfId="40927"/>
    <cellStyle name="Note 7 2 5 3 2 3" xfId="28827"/>
    <cellStyle name="Note 7 2 5 3 3" xfId="4362"/>
    <cellStyle name="Note 7 2 5 3 3 2" xfId="16463"/>
    <cellStyle name="Note 7 2 5 3 3 2 2" xfId="40663"/>
    <cellStyle name="Note 7 2 5 3 3 3" xfId="28563"/>
    <cellStyle name="Note 7 2 5 3 4" xfId="8593"/>
    <cellStyle name="Note 7 2 5 3 4 2" xfId="20629"/>
    <cellStyle name="Note 7 2 5 3 4 2 2" xfId="44829"/>
    <cellStyle name="Note 7 2 5 3 4 3" xfId="32794"/>
    <cellStyle name="Note 7 2 5 3 5" xfId="10683"/>
    <cellStyle name="Note 7 2 5 3 5 2" xfId="22646"/>
    <cellStyle name="Note 7 2 5 3 5 2 2" xfId="46846"/>
    <cellStyle name="Note 7 2 5 3 5 3" xfId="34884"/>
    <cellStyle name="Note 7 2 5 3 6" xfId="12491"/>
    <cellStyle name="Note 7 2 5 3 6 2" xfId="24238"/>
    <cellStyle name="Note 7 2 5 3 6 2 2" xfId="48438"/>
    <cellStyle name="Note 7 2 5 3 6 3" xfId="36692"/>
    <cellStyle name="Note 7 2 5 3 7" xfId="14083"/>
    <cellStyle name="Note 7 2 5 3 7 2" xfId="38284"/>
    <cellStyle name="Note 7 2 5 3 8" xfId="26252"/>
    <cellStyle name="Note 7 2 5 4" xfId="3722"/>
    <cellStyle name="Note 7 2 5 4 2" xfId="15824"/>
    <cellStyle name="Note 7 2 5 4 2 2" xfId="40024"/>
    <cellStyle name="Note 7 2 5 4 3" xfId="27924"/>
    <cellStyle name="Note 7 2 5 5" xfId="6509"/>
    <cellStyle name="Note 7 2 5 5 2" xfId="18610"/>
    <cellStyle name="Note 7 2 5 5 2 2" xfId="42810"/>
    <cellStyle name="Note 7 2 5 5 3" xfId="30710"/>
    <cellStyle name="Note 7 2 5 6" xfId="7631"/>
    <cellStyle name="Note 7 2 5 6 2" xfId="19692"/>
    <cellStyle name="Note 7 2 5 6 2 2" xfId="43892"/>
    <cellStyle name="Note 7 2 5 6 3" xfId="31832"/>
    <cellStyle name="Note 7 2 5 7" xfId="9747"/>
    <cellStyle name="Note 7 2 5 7 2" xfId="21781"/>
    <cellStyle name="Note 7 2 5 7 2 2" xfId="45981"/>
    <cellStyle name="Note 7 2 5 7 3" xfId="33948"/>
    <cellStyle name="Note 7 2 5 8" xfId="11626"/>
    <cellStyle name="Note 7 2 5 8 2" xfId="23555"/>
    <cellStyle name="Note 7 2 5 8 2 2" xfId="47755"/>
    <cellStyle name="Note 7 2 5 8 3" xfId="35827"/>
    <cellStyle name="Note 7 2 5 9" xfId="13400"/>
    <cellStyle name="Note 7 2 5 9 2" xfId="37601"/>
    <cellStyle name="Note 7 2 6" xfId="1169"/>
    <cellStyle name="Note 7 2 6 2" xfId="3894"/>
    <cellStyle name="Note 7 2 6 2 2" xfId="15996"/>
    <cellStyle name="Note 7 2 6 2 2 2" xfId="40196"/>
    <cellStyle name="Note 7 2 6 2 3" xfId="28096"/>
    <cellStyle name="Note 7 2 6 3" xfId="3172"/>
    <cellStyle name="Note 7 2 6 3 2" xfId="15274"/>
    <cellStyle name="Note 7 2 6 3 2 2" xfId="39474"/>
    <cellStyle name="Note 7 2 6 3 3" xfId="27374"/>
    <cellStyle name="Note 7 2 6 4" xfId="7805"/>
    <cellStyle name="Note 7 2 6 4 2" xfId="19866"/>
    <cellStyle name="Note 7 2 6 4 2 2" xfId="44066"/>
    <cellStyle name="Note 7 2 6 4 3" xfId="32006"/>
    <cellStyle name="Note 7 2 6 5" xfId="9921"/>
    <cellStyle name="Note 7 2 6 5 2" xfId="21955"/>
    <cellStyle name="Note 7 2 6 5 2 2" xfId="46155"/>
    <cellStyle name="Note 7 2 6 5 3" xfId="34122"/>
    <cellStyle name="Note 7 2 6 6" xfId="11800"/>
    <cellStyle name="Note 7 2 6 6 2" xfId="23729"/>
    <cellStyle name="Note 7 2 6 6 2 2" xfId="47929"/>
    <cellStyle name="Note 7 2 6 6 3" xfId="36001"/>
    <cellStyle name="Note 7 2 6 7" xfId="13574"/>
    <cellStyle name="Note 7 2 6 7 2" xfId="37775"/>
    <cellStyle name="Note 7 2 6 8" xfId="25687"/>
    <cellStyle name="Note 7 2 7" xfId="3205"/>
    <cellStyle name="Note 7 2 7 2" xfId="15307"/>
    <cellStyle name="Note 7 2 7 2 2" xfId="39507"/>
    <cellStyle name="Note 7 2 7 3" xfId="27407"/>
    <cellStyle name="Note 7 2 8" xfId="6399"/>
    <cellStyle name="Note 7 2 8 2" xfId="18500"/>
    <cellStyle name="Note 7 2 8 2 2" xfId="42700"/>
    <cellStyle name="Note 7 2 8 3" xfId="30600"/>
    <cellStyle name="Note 7 2 9" xfId="7104"/>
    <cellStyle name="Note 7 2 9 2" xfId="19165"/>
    <cellStyle name="Note 7 2 9 2 2" xfId="43365"/>
    <cellStyle name="Note 7 2 9 3" xfId="31305"/>
    <cellStyle name="Note 7 3" xfId="489"/>
    <cellStyle name="Note 7 3 10" xfId="10110"/>
    <cellStyle name="Note 7 3 10 2" xfId="22137"/>
    <cellStyle name="Note 7 3 10 2 2" xfId="46337"/>
    <cellStyle name="Note 7 3 10 3" xfId="34311"/>
    <cellStyle name="Note 7 3 11" xfId="11982"/>
    <cellStyle name="Note 7 3 11 2" xfId="36183"/>
    <cellStyle name="Note 7 3 12" xfId="25007"/>
    <cellStyle name="Note 7 3 2" xfId="588"/>
    <cellStyle name="Note 7 3 2 10" xfId="11442"/>
    <cellStyle name="Note 7 3 2 10 2" xfId="23375"/>
    <cellStyle name="Note 7 3 2 10 2 2" xfId="47575"/>
    <cellStyle name="Note 7 3 2 10 3" xfId="35643"/>
    <cellStyle name="Note 7 3 2 11" xfId="13220"/>
    <cellStyle name="Note 7 3 2 11 2" xfId="37421"/>
    <cellStyle name="Note 7 3 2 12" xfId="25106"/>
    <cellStyle name="Note 7 3 2 2" xfId="788"/>
    <cellStyle name="Note 7 3 2 2 10" xfId="25306"/>
    <cellStyle name="Note 7 3 2 2 2" xfId="2358"/>
    <cellStyle name="Note 7 3 2 2 2 2" xfId="5008"/>
    <cellStyle name="Note 7 3 2 2 2 2 2" xfId="17109"/>
    <cellStyle name="Note 7 3 2 2 2 2 2 2" xfId="41309"/>
    <cellStyle name="Note 7 3 2 2 2 2 3" xfId="29209"/>
    <cellStyle name="Note 7 3 2 2 2 3" xfId="3231"/>
    <cellStyle name="Note 7 3 2 2 2 3 2" xfId="15333"/>
    <cellStyle name="Note 7 3 2 2 2 3 2 2" xfId="39533"/>
    <cellStyle name="Note 7 3 2 2 2 3 3" xfId="27433"/>
    <cellStyle name="Note 7 3 2 2 2 4" xfId="8984"/>
    <cellStyle name="Note 7 3 2 2 2 4 2" xfId="21018"/>
    <cellStyle name="Note 7 3 2 2 2 4 2 2" xfId="45218"/>
    <cellStyle name="Note 7 3 2 2 2 4 3" xfId="33185"/>
    <cellStyle name="Note 7 3 2 2 2 5" xfId="11060"/>
    <cellStyle name="Note 7 3 2 2 2 5 2" xfId="23003"/>
    <cellStyle name="Note 7 3 2 2 2 5 2 2" xfId="47203"/>
    <cellStyle name="Note 7 3 2 2 2 5 3" xfId="35261"/>
    <cellStyle name="Note 7 3 2 2 2 6" xfId="12848"/>
    <cellStyle name="Note 7 3 2 2 2 6 2" xfId="24570"/>
    <cellStyle name="Note 7 3 2 2 2 6 2 2" xfId="48770"/>
    <cellStyle name="Note 7 3 2 2 2 6 3" xfId="37049"/>
    <cellStyle name="Note 7 3 2 2 2 7" xfId="14415"/>
    <cellStyle name="Note 7 3 2 2 2 7 2" xfId="38616"/>
    <cellStyle name="Note 7 3 2 2 2 8" xfId="26640"/>
    <cellStyle name="Note 7 3 2 2 3" xfId="1772"/>
    <cellStyle name="Note 7 3 2 2 3 2" xfId="4433"/>
    <cellStyle name="Note 7 3 2 2 3 2 2" xfId="16534"/>
    <cellStyle name="Note 7 3 2 2 3 2 2 2" xfId="40734"/>
    <cellStyle name="Note 7 3 2 2 3 2 3" xfId="28634"/>
    <cellStyle name="Note 7 3 2 2 3 3" xfId="3192"/>
    <cellStyle name="Note 7 3 2 2 3 3 2" xfId="15294"/>
    <cellStyle name="Note 7 3 2 2 3 3 2 2" xfId="39494"/>
    <cellStyle name="Note 7 3 2 2 3 3 3" xfId="27394"/>
    <cellStyle name="Note 7 3 2 2 3 4" xfId="8398"/>
    <cellStyle name="Note 7 3 2 2 3 4 2" xfId="20434"/>
    <cellStyle name="Note 7 3 2 2 3 4 2 2" xfId="44634"/>
    <cellStyle name="Note 7 3 2 2 3 4 3" xfId="32599"/>
    <cellStyle name="Note 7 3 2 2 3 5" xfId="10488"/>
    <cellStyle name="Note 7 3 2 2 3 5 2" xfId="22451"/>
    <cellStyle name="Note 7 3 2 2 3 5 2 2" xfId="46651"/>
    <cellStyle name="Note 7 3 2 2 3 5 3" xfId="34689"/>
    <cellStyle name="Note 7 3 2 2 3 6" xfId="12296"/>
    <cellStyle name="Note 7 3 2 2 3 6 2" xfId="24043"/>
    <cellStyle name="Note 7 3 2 2 3 6 2 2" xfId="48243"/>
    <cellStyle name="Note 7 3 2 2 3 6 3" xfId="36497"/>
    <cellStyle name="Note 7 3 2 2 3 7" xfId="13888"/>
    <cellStyle name="Note 7 3 2 2 3 7 2" xfId="38089"/>
    <cellStyle name="Note 7 3 2 2 3 8" xfId="26057"/>
    <cellStyle name="Note 7 3 2 2 4" xfId="3519"/>
    <cellStyle name="Note 7 3 2 2 4 2" xfId="15621"/>
    <cellStyle name="Note 7 3 2 2 4 2 2" xfId="39821"/>
    <cellStyle name="Note 7 3 2 2 4 3" xfId="27721"/>
    <cellStyle name="Note 7 3 2 2 5" xfId="6749"/>
    <cellStyle name="Note 7 3 2 2 5 2" xfId="18850"/>
    <cellStyle name="Note 7 3 2 2 5 2 2" xfId="43050"/>
    <cellStyle name="Note 7 3 2 2 5 3" xfId="30950"/>
    <cellStyle name="Note 7 3 2 2 6" xfId="7424"/>
    <cellStyle name="Note 7 3 2 2 6 2" xfId="19485"/>
    <cellStyle name="Note 7 3 2 2 6 2 2" xfId="43685"/>
    <cellStyle name="Note 7 3 2 2 6 3" xfId="31625"/>
    <cellStyle name="Note 7 3 2 2 7" xfId="9540"/>
    <cellStyle name="Note 7 3 2 2 7 2" xfId="21574"/>
    <cellStyle name="Note 7 3 2 2 7 2 2" xfId="45774"/>
    <cellStyle name="Note 7 3 2 2 7 3" xfId="33741"/>
    <cellStyle name="Note 7 3 2 2 8" xfId="10160"/>
    <cellStyle name="Note 7 3 2 2 8 2" xfId="22170"/>
    <cellStyle name="Note 7 3 2 2 8 2 2" xfId="46370"/>
    <cellStyle name="Note 7 3 2 2 8 3" xfId="34361"/>
    <cellStyle name="Note 7 3 2 2 9" xfId="12015"/>
    <cellStyle name="Note 7 3 2 2 9 2" xfId="36216"/>
    <cellStyle name="Note 7 3 2 3" xfId="889"/>
    <cellStyle name="Note 7 3 2 3 10" xfId="25407"/>
    <cellStyle name="Note 7 3 2 3 2" xfId="2459"/>
    <cellStyle name="Note 7 3 2 3 2 2" xfId="5109"/>
    <cellStyle name="Note 7 3 2 3 2 2 2" xfId="17210"/>
    <cellStyle name="Note 7 3 2 3 2 2 2 2" xfId="41410"/>
    <cellStyle name="Note 7 3 2 3 2 2 3" xfId="29310"/>
    <cellStyle name="Note 7 3 2 3 2 3" xfId="3036"/>
    <cellStyle name="Note 7 3 2 3 2 3 2" xfId="15138"/>
    <cellStyle name="Note 7 3 2 3 2 3 2 2" xfId="39338"/>
    <cellStyle name="Note 7 3 2 3 2 3 3" xfId="27238"/>
    <cellStyle name="Note 7 3 2 3 2 4" xfId="9085"/>
    <cellStyle name="Note 7 3 2 3 2 4 2" xfId="21119"/>
    <cellStyle name="Note 7 3 2 3 2 4 2 2" xfId="45319"/>
    <cellStyle name="Note 7 3 2 3 2 4 3" xfId="33286"/>
    <cellStyle name="Note 7 3 2 3 2 5" xfId="11161"/>
    <cellStyle name="Note 7 3 2 3 2 5 2" xfId="23104"/>
    <cellStyle name="Note 7 3 2 3 2 5 2 2" xfId="47304"/>
    <cellStyle name="Note 7 3 2 3 2 5 3" xfId="35362"/>
    <cellStyle name="Note 7 3 2 3 2 6" xfId="12949"/>
    <cellStyle name="Note 7 3 2 3 2 6 2" xfId="24671"/>
    <cellStyle name="Note 7 3 2 3 2 6 2 2" xfId="48871"/>
    <cellStyle name="Note 7 3 2 3 2 6 3" xfId="37150"/>
    <cellStyle name="Note 7 3 2 3 2 7" xfId="14516"/>
    <cellStyle name="Note 7 3 2 3 2 7 2" xfId="38717"/>
    <cellStyle name="Note 7 3 2 3 2 8" xfId="26741"/>
    <cellStyle name="Note 7 3 2 3 3" xfId="1873"/>
    <cellStyle name="Note 7 3 2 3 3 2" xfId="4533"/>
    <cellStyle name="Note 7 3 2 3 3 2 2" xfId="16634"/>
    <cellStyle name="Note 7 3 2 3 3 2 2 2" xfId="40834"/>
    <cellStyle name="Note 7 3 2 3 3 2 3" xfId="28734"/>
    <cellStyle name="Note 7 3 2 3 3 3" xfId="6810"/>
    <cellStyle name="Note 7 3 2 3 3 3 2" xfId="18911"/>
    <cellStyle name="Note 7 3 2 3 3 3 2 2" xfId="43111"/>
    <cellStyle name="Note 7 3 2 3 3 3 3" xfId="31011"/>
    <cellStyle name="Note 7 3 2 3 3 4" xfId="8499"/>
    <cellStyle name="Note 7 3 2 3 3 4 2" xfId="20535"/>
    <cellStyle name="Note 7 3 2 3 3 4 2 2" xfId="44735"/>
    <cellStyle name="Note 7 3 2 3 3 4 3" xfId="32700"/>
    <cellStyle name="Note 7 3 2 3 3 5" xfId="10589"/>
    <cellStyle name="Note 7 3 2 3 3 5 2" xfId="22552"/>
    <cellStyle name="Note 7 3 2 3 3 5 2 2" xfId="46752"/>
    <cellStyle name="Note 7 3 2 3 3 5 3" xfId="34790"/>
    <cellStyle name="Note 7 3 2 3 3 6" xfId="12397"/>
    <cellStyle name="Note 7 3 2 3 3 6 2" xfId="24144"/>
    <cellStyle name="Note 7 3 2 3 3 6 2 2" xfId="48344"/>
    <cellStyle name="Note 7 3 2 3 3 6 3" xfId="36598"/>
    <cellStyle name="Note 7 3 2 3 3 7" xfId="13989"/>
    <cellStyle name="Note 7 3 2 3 3 7 2" xfId="38190"/>
    <cellStyle name="Note 7 3 2 3 3 8" xfId="26158"/>
    <cellStyle name="Note 7 3 2 3 4" xfId="3618"/>
    <cellStyle name="Note 7 3 2 3 4 2" xfId="15720"/>
    <cellStyle name="Note 7 3 2 3 4 2 2" xfId="39920"/>
    <cellStyle name="Note 7 3 2 3 4 3" xfId="27820"/>
    <cellStyle name="Note 7 3 2 3 5" xfId="3115"/>
    <cellStyle name="Note 7 3 2 3 5 2" xfId="15217"/>
    <cellStyle name="Note 7 3 2 3 5 2 2" xfId="39417"/>
    <cellStyle name="Note 7 3 2 3 5 3" xfId="27317"/>
    <cellStyle name="Note 7 3 2 3 6" xfId="7525"/>
    <cellStyle name="Note 7 3 2 3 6 2" xfId="19586"/>
    <cellStyle name="Note 7 3 2 3 6 2 2" xfId="43786"/>
    <cellStyle name="Note 7 3 2 3 6 3" xfId="31726"/>
    <cellStyle name="Note 7 3 2 3 7" xfId="9641"/>
    <cellStyle name="Note 7 3 2 3 7 2" xfId="21675"/>
    <cellStyle name="Note 7 3 2 3 7 2 2" xfId="45875"/>
    <cellStyle name="Note 7 3 2 3 7 3" xfId="33842"/>
    <cellStyle name="Note 7 3 2 3 8" xfId="11520"/>
    <cellStyle name="Note 7 3 2 3 8 2" xfId="23449"/>
    <cellStyle name="Note 7 3 2 3 8 2 2" xfId="47649"/>
    <cellStyle name="Note 7 3 2 3 8 3" xfId="35721"/>
    <cellStyle name="Note 7 3 2 3 9" xfId="13294"/>
    <cellStyle name="Note 7 3 2 3 9 2" xfId="37495"/>
    <cellStyle name="Note 7 3 2 4" xfId="1112"/>
    <cellStyle name="Note 7 3 2 4 10" xfId="25630"/>
    <cellStyle name="Note 7 3 2 4 2" xfId="2670"/>
    <cellStyle name="Note 7 3 2 4 2 2" xfId="5316"/>
    <cellStyle name="Note 7 3 2 4 2 2 2" xfId="17417"/>
    <cellStyle name="Note 7 3 2 4 2 2 2 2" xfId="41617"/>
    <cellStyle name="Note 7 3 2 4 2 2 3" xfId="29517"/>
    <cellStyle name="Note 7 3 2 4 2 3" xfId="5820"/>
    <cellStyle name="Note 7 3 2 4 2 3 2" xfId="17921"/>
    <cellStyle name="Note 7 3 2 4 2 3 2 2" xfId="42121"/>
    <cellStyle name="Note 7 3 2 4 2 3 3" xfId="30021"/>
    <cellStyle name="Note 7 3 2 4 2 4" xfId="9296"/>
    <cellStyle name="Note 7 3 2 4 2 4 2" xfId="21330"/>
    <cellStyle name="Note 7 3 2 4 2 4 2 2" xfId="45530"/>
    <cellStyle name="Note 7 3 2 4 2 4 3" xfId="33497"/>
    <cellStyle name="Note 7 3 2 4 2 5" xfId="11372"/>
    <cellStyle name="Note 7 3 2 4 2 5 2" xfId="23315"/>
    <cellStyle name="Note 7 3 2 4 2 5 2 2" xfId="47515"/>
    <cellStyle name="Note 7 3 2 4 2 5 3" xfId="35573"/>
    <cellStyle name="Note 7 3 2 4 2 6" xfId="13160"/>
    <cellStyle name="Note 7 3 2 4 2 6 2" xfId="24882"/>
    <cellStyle name="Note 7 3 2 4 2 6 2 2" xfId="49082"/>
    <cellStyle name="Note 7 3 2 4 2 6 3" xfId="37361"/>
    <cellStyle name="Note 7 3 2 4 2 7" xfId="14727"/>
    <cellStyle name="Note 7 3 2 4 2 7 2" xfId="38928"/>
    <cellStyle name="Note 7 3 2 4 2 8" xfId="26952"/>
    <cellStyle name="Note 7 3 2 4 3" xfId="2084"/>
    <cellStyle name="Note 7 3 2 4 3 2" xfId="4742"/>
    <cellStyle name="Note 7 3 2 4 3 2 2" xfId="16843"/>
    <cellStyle name="Note 7 3 2 4 3 2 2 2" xfId="41043"/>
    <cellStyle name="Note 7 3 2 4 3 2 3" xfId="28943"/>
    <cellStyle name="Note 7 3 2 4 3 3" xfId="5657"/>
    <cellStyle name="Note 7 3 2 4 3 3 2" xfId="17758"/>
    <cellStyle name="Note 7 3 2 4 3 3 2 2" xfId="41958"/>
    <cellStyle name="Note 7 3 2 4 3 3 3" xfId="29858"/>
    <cellStyle name="Note 7 3 2 4 3 4" xfId="8710"/>
    <cellStyle name="Note 7 3 2 4 3 4 2" xfId="20746"/>
    <cellStyle name="Note 7 3 2 4 3 4 2 2" xfId="44946"/>
    <cellStyle name="Note 7 3 2 4 3 4 3" xfId="32911"/>
    <cellStyle name="Note 7 3 2 4 3 5" xfId="10800"/>
    <cellStyle name="Note 7 3 2 4 3 5 2" xfId="22763"/>
    <cellStyle name="Note 7 3 2 4 3 5 2 2" xfId="46963"/>
    <cellStyle name="Note 7 3 2 4 3 5 3" xfId="35001"/>
    <cellStyle name="Note 7 3 2 4 3 6" xfId="12608"/>
    <cellStyle name="Note 7 3 2 4 3 6 2" xfId="24355"/>
    <cellStyle name="Note 7 3 2 4 3 6 2 2" xfId="48555"/>
    <cellStyle name="Note 7 3 2 4 3 6 3" xfId="36809"/>
    <cellStyle name="Note 7 3 2 4 3 7" xfId="14200"/>
    <cellStyle name="Note 7 3 2 4 3 7 2" xfId="38401"/>
    <cellStyle name="Note 7 3 2 4 3 8" xfId="26369"/>
    <cellStyle name="Note 7 3 2 4 4" xfId="3837"/>
    <cellStyle name="Note 7 3 2 4 4 2" xfId="15939"/>
    <cellStyle name="Note 7 3 2 4 4 2 2" xfId="40139"/>
    <cellStyle name="Note 7 3 2 4 4 3" xfId="28039"/>
    <cellStyle name="Note 7 3 2 4 5" xfId="5475"/>
    <cellStyle name="Note 7 3 2 4 5 2" xfId="17576"/>
    <cellStyle name="Note 7 3 2 4 5 2 2" xfId="41776"/>
    <cellStyle name="Note 7 3 2 4 5 3" xfId="29676"/>
    <cellStyle name="Note 7 3 2 4 6" xfId="7748"/>
    <cellStyle name="Note 7 3 2 4 6 2" xfId="19809"/>
    <cellStyle name="Note 7 3 2 4 6 2 2" xfId="44009"/>
    <cellStyle name="Note 7 3 2 4 6 3" xfId="31949"/>
    <cellStyle name="Note 7 3 2 4 7" xfId="9864"/>
    <cellStyle name="Note 7 3 2 4 7 2" xfId="21898"/>
    <cellStyle name="Note 7 3 2 4 7 2 2" xfId="46098"/>
    <cellStyle name="Note 7 3 2 4 7 3" xfId="34065"/>
    <cellStyle name="Note 7 3 2 4 8" xfId="11743"/>
    <cellStyle name="Note 7 3 2 4 8 2" xfId="23672"/>
    <cellStyle name="Note 7 3 2 4 8 2 2" xfId="47872"/>
    <cellStyle name="Note 7 3 2 4 8 3" xfId="35944"/>
    <cellStyle name="Note 7 3 2 4 9" xfId="13517"/>
    <cellStyle name="Note 7 3 2 4 9 2" xfId="37718"/>
    <cellStyle name="Note 7 3 2 5" xfId="1242"/>
    <cellStyle name="Note 7 3 2 5 2" xfId="3967"/>
    <cellStyle name="Note 7 3 2 5 2 2" xfId="16069"/>
    <cellStyle name="Note 7 3 2 5 2 2 2" xfId="40269"/>
    <cellStyle name="Note 7 3 2 5 2 3" xfId="28169"/>
    <cellStyle name="Note 7 3 2 5 3" xfId="6527"/>
    <cellStyle name="Note 7 3 2 5 3 2" xfId="18628"/>
    <cellStyle name="Note 7 3 2 5 3 2 2" xfId="42828"/>
    <cellStyle name="Note 7 3 2 5 3 3" xfId="30728"/>
    <cellStyle name="Note 7 3 2 5 4" xfId="7878"/>
    <cellStyle name="Note 7 3 2 5 4 2" xfId="19939"/>
    <cellStyle name="Note 7 3 2 5 4 2 2" xfId="44139"/>
    <cellStyle name="Note 7 3 2 5 4 3" xfId="32079"/>
    <cellStyle name="Note 7 3 2 5 5" xfId="9994"/>
    <cellStyle name="Note 7 3 2 5 5 2" xfId="22028"/>
    <cellStyle name="Note 7 3 2 5 5 2 2" xfId="46228"/>
    <cellStyle name="Note 7 3 2 5 5 3" xfId="34195"/>
    <cellStyle name="Note 7 3 2 5 6" xfId="11873"/>
    <cellStyle name="Note 7 3 2 5 6 2" xfId="23802"/>
    <cellStyle name="Note 7 3 2 5 6 2 2" xfId="48002"/>
    <cellStyle name="Note 7 3 2 5 6 3" xfId="36074"/>
    <cellStyle name="Note 7 3 2 5 7" xfId="13647"/>
    <cellStyle name="Note 7 3 2 5 7 2" xfId="37848"/>
    <cellStyle name="Note 7 3 2 5 8" xfId="25760"/>
    <cellStyle name="Note 7 3 2 6" xfId="3323"/>
    <cellStyle name="Note 7 3 2 6 2" xfId="15425"/>
    <cellStyle name="Note 7 3 2 6 2 2" xfId="39625"/>
    <cellStyle name="Note 7 3 2 6 3" xfId="27525"/>
    <cellStyle name="Note 7 3 2 7" xfId="5422"/>
    <cellStyle name="Note 7 3 2 7 2" xfId="17523"/>
    <cellStyle name="Note 7 3 2 7 2 2" xfId="41723"/>
    <cellStyle name="Note 7 3 2 7 3" xfId="29623"/>
    <cellStyle name="Note 7 3 2 8" xfId="7224"/>
    <cellStyle name="Note 7 3 2 8 2" xfId="19285"/>
    <cellStyle name="Note 7 3 2 8 2 2" xfId="43485"/>
    <cellStyle name="Note 7 3 2 8 3" xfId="31425"/>
    <cellStyle name="Note 7 3 2 9" xfId="7932"/>
    <cellStyle name="Note 7 3 2 9 2" xfId="19993"/>
    <cellStyle name="Note 7 3 2 9 2 2" xfId="44193"/>
    <cellStyle name="Note 7 3 2 9 3" xfId="32133"/>
    <cellStyle name="Note 7 3 3" xfId="631"/>
    <cellStyle name="Note 7 3 3 10" xfId="8147"/>
    <cellStyle name="Note 7 3 3 10 2" xfId="20186"/>
    <cellStyle name="Note 7 3 3 10 2 2" xfId="44386"/>
    <cellStyle name="Note 7 3 3 10 3" xfId="32348"/>
    <cellStyle name="Note 7 3 3 11" xfId="10852"/>
    <cellStyle name="Note 7 3 3 11 2" xfId="35053"/>
    <cellStyle name="Note 7 3 3 12" xfId="25149"/>
    <cellStyle name="Note 7 3 3 2" xfId="815"/>
    <cellStyle name="Note 7 3 3 2 10" xfId="25333"/>
    <cellStyle name="Note 7 3 3 2 2" xfId="2385"/>
    <cellStyle name="Note 7 3 3 2 2 2" xfId="5035"/>
    <cellStyle name="Note 7 3 3 2 2 2 2" xfId="17136"/>
    <cellStyle name="Note 7 3 3 2 2 2 2 2" xfId="41336"/>
    <cellStyle name="Note 7 3 3 2 2 2 3" xfId="29236"/>
    <cellStyle name="Note 7 3 3 2 2 3" xfId="5742"/>
    <cellStyle name="Note 7 3 3 2 2 3 2" xfId="17843"/>
    <cellStyle name="Note 7 3 3 2 2 3 2 2" xfId="42043"/>
    <cellStyle name="Note 7 3 3 2 2 3 3" xfId="29943"/>
    <cellStyle name="Note 7 3 3 2 2 4" xfId="9011"/>
    <cellStyle name="Note 7 3 3 2 2 4 2" xfId="21045"/>
    <cellStyle name="Note 7 3 3 2 2 4 2 2" xfId="45245"/>
    <cellStyle name="Note 7 3 3 2 2 4 3" xfId="33212"/>
    <cellStyle name="Note 7 3 3 2 2 5" xfId="11087"/>
    <cellStyle name="Note 7 3 3 2 2 5 2" xfId="23030"/>
    <cellStyle name="Note 7 3 3 2 2 5 2 2" xfId="47230"/>
    <cellStyle name="Note 7 3 3 2 2 5 3" xfId="35288"/>
    <cellStyle name="Note 7 3 3 2 2 6" xfId="12875"/>
    <cellStyle name="Note 7 3 3 2 2 6 2" xfId="24597"/>
    <cellStyle name="Note 7 3 3 2 2 6 2 2" xfId="48797"/>
    <cellStyle name="Note 7 3 3 2 2 6 3" xfId="37076"/>
    <cellStyle name="Note 7 3 3 2 2 7" xfId="14442"/>
    <cellStyle name="Note 7 3 3 2 2 7 2" xfId="38643"/>
    <cellStyle name="Note 7 3 3 2 2 8" xfId="26667"/>
    <cellStyle name="Note 7 3 3 2 3" xfId="1799"/>
    <cellStyle name="Note 7 3 3 2 3 2" xfId="4460"/>
    <cellStyle name="Note 7 3 3 2 3 2 2" xfId="16561"/>
    <cellStyle name="Note 7 3 3 2 3 2 2 2" xfId="40761"/>
    <cellStyle name="Note 7 3 3 2 3 2 3" xfId="28661"/>
    <cellStyle name="Note 7 3 3 2 3 3" xfId="6785"/>
    <cellStyle name="Note 7 3 3 2 3 3 2" xfId="18886"/>
    <cellStyle name="Note 7 3 3 2 3 3 2 2" xfId="43086"/>
    <cellStyle name="Note 7 3 3 2 3 3 3" xfId="30986"/>
    <cellStyle name="Note 7 3 3 2 3 4" xfId="8425"/>
    <cellStyle name="Note 7 3 3 2 3 4 2" xfId="20461"/>
    <cellStyle name="Note 7 3 3 2 3 4 2 2" xfId="44661"/>
    <cellStyle name="Note 7 3 3 2 3 4 3" xfId="32626"/>
    <cellStyle name="Note 7 3 3 2 3 5" xfId="10515"/>
    <cellStyle name="Note 7 3 3 2 3 5 2" xfId="22478"/>
    <cellStyle name="Note 7 3 3 2 3 5 2 2" xfId="46678"/>
    <cellStyle name="Note 7 3 3 2 3 5 3" xfId="34716"/>
    <cellStyle name="Note 7 3 3 2 3 6" xfId="12323"/>
    <cellStyle name="Note 7 3 3 2 3 6 2" xfId="24070"/>
    <cellStyle name="Note 7 3 3 2 3 6 2 2" xfId="48270"/>
    <cellStyle name="Note 7 3 3 2 3 6 3" xfId="36524"/>
    <cellStyle name="Note 7 3 3 2 3 7" xfId="13915"/>
    <cellStyle name="Note 7 3 3 2 3 7 2" xfId="38116"/>
    <cellStyle name="Note 7 3 3 2 3 8" xfId="26084"/>
    <cellStyle name="Note 7 3 3 2 4" xfId="3546"/>
    <cellStyle name="Note 7 3 3 2 4 2" xfId="15648"/>
    <cellStyle name="Note 7 3 3 2 4 2 2" xfId="39848"/>
    <cellStyle name="Note 7 3 3 2 4 3" xfId="27748"/>
    <cellStyle name="Note 7 3 3 2 5" xfId="5680"/>
    <cellStyle name="Note 7 3 3 2 5 2" xfId="17781"/>
    <cellStyle name="Note 7 3 3 2 5 2 2" xfId="41981"/>
    <cellStyle name="Note 7 3 3 2 5 3" xfId="29881"/>
    <cellStyle name="Note 7 3 3 2 6" xfId="7451"/>
    <cellStyle name="Note 7 3 3 2 6 2" xfId="19512"/>
    <cellStyle name="Note 7 3 3 2 6 2 2" xfId="43712"/>
    <cellStyle name="Note 7 3 3 2 6 3" xfId="31652"/>
    <cellStyle name="Note 7 3 3 2 7" xfId="9567"/>
    <cellStyle name="Note 7 3 3 2 7 2" xfId="21601"/>
    <cellStyle name="Note 7 3 3 2 7 2 2" xfId="45801"/>
    <cellStyle name="Note 7 3 3 2 7 3" xfId="33768"/>
    <cellStyle name="Note 7 3 3 2 8" xfId="6913"/>
    <cellStyle name="Note 7 3 3 2 8 2" xfId="19008"/>
    <cellStyle name="Note 7 3 3 2 8 2 2" xfId="43208"/>
    <cellStyle name="Note 7 3 3 2 8 3" xfId="31114"/>
    <cellStyle name="Note 7 3 3 2 9" xfId="8145"/>
    <cellStyle name="Note 7 3 3 2 9 2" xfId="32346"/>
    <cellStyle name="Note 7 3 3 3" xfId="932"/>
    <cellStyle name="Note 7 3 3 3 10" xfId="25450"/>
    <cellStyle name="Note 7 3 3 3 2" xfId="2502"/>
    <cellStyle name="Note 7 3 3 3 2 2" xfId="5151"/>
    <cellStyle name="Note 7 3 3 3 2 2 2" xfId="17252"/>
    <cellStyle name="Note 7 3 3 3 2 2 2 2" xfId="41452"/>
    <cellStyle name="Note 7 3 3 3 2 2 3" xfId="29352"/>
    <cellStyle name="Note 7 3 3 3 2 3" xfId="5482"/>
    <cellStyle name="Note 7 3 3 3 2 3 2" xfId="17583"/>
    <cellStyle name="Note 7 3 3 3 2 3 2 2" xfId="41783"/>
    <cellStyle name="Note 7 3 3 3 2 3 3" xfId="29683"/>
    <cellStyle name="Note 7 3 3 3 2 4" xfId="9128"/>
    <cellStyle name="Note 7 3 3 3 2 4 2" xfId="21162"/>
    <cellStyle name="Note 7 3 3 3 2 4 2 2" xfId="45362"/>
    <cellStyle name="Note 7 3 3 3 2 4 3" xfId="33329"/>
    <cellStyle name="Note 7 3 3 3 2 5" xfId="11204"/>
    <cellStyle name="Note 7 3 3 3 2 5 2" xfId="23147"/>
    <cellStyle name="Note 7 3 3 3 2 5 2 2" xfId="47347"/>
    <cellStyle name="Note 7 3 3 3 2 5 3" xfId="35405"/>
    <cellStyle name="Note 7 3 3 3 2 6" xfId="12992"/>
    <cellStyle name="Note 7 3 3 3 2 6 2" xfId="24714"/>
    <cellStyle name="Note 7 3 3 3 2 6 2 2" xfId="48914"/>
    <cellStyle name="Note 7 3 3 3 2 6 3" xfId="37193"/>
    <cellStyle name="Note 7 3 3 3 2 7" xfId="14559"/>
    <cellStyle name="Note 7 3 3 3 2 7 2" xfId="38760"/>
    <cellStyle name="Note 7 3 3 3 2 8" xfId="26784"/>
    <cellStyle name="Note 7 3 3 3 3" xfId="1916"/>
    <cellStyle name="Note 7 3 3 3 3 2" xfId="4575"/>
    <cellStyle name="Note 7 3 3 3 3 2 2" xfId="16676"/>
    <cellStyle name="Note 7 3 3 3 3 2 2 2" xfId="40876"/>
    <cellStyle name="Note 7 3 3 3 3 2 3" xfId="28776"/>
    <cellStyle name="Note 7 3 3 3 3 3" xfId="5865"/>
    <cellStyle name="Note 7 3 3 3 3 3 2" xfId="17966"/>
    <cellStyle name="Note 7 3 3 3 3 3 2 2" xfId="42166"/>
    <cellStyle name="Note 7 3 3 3 3 3 3" xfId="30066"/>
    <cellStyle name="Note 7 3 3 3 3 4" xfId="8542"/>
    <cellStyle name="Note 7 3 3 3 3 4 2" xfId="20578"/>
    <cellStyle name="Note 7 3 3 3 3 4 2 2" xfId="44778"/>
    <cellStyle name="Note 7 3 3 3 3 4 3" xfId="32743"/>
    <cellStyle name="Note 7 3 3 3 3 5" xfId="10632"/>
    <cellStyle name="Note 7 3 3 3 3 5 2" xfId="22595"/>
    <cellStyle name="Note 7 3 3 3 3 5 2 2" xfId="46795"/>
    <cellStyle name="Note 7 3 3 3 3 5 3" xfId="34833"/>
    <cellStyle name="Note 7 3 3 3 3 6" xfId="12440"/>
    <cellStyle name="Note 7 3 3 3 3 6 2" xfId="24187"/>
    <cellStyle name="Note 7 3 3 3 3 6 2 2" xfId="48387"/>
    <cellStyle name="Note 7 3 3 3 3 6 3" xfId="36641"/>
    <cellStyle name="Note 7 3 3 3 3 7" xfId="14032"/>
    <cellStyle name="Note 7 3 3 3 3 7 2" xfId="38233"/>
    <cellStyle name="Note 7 3 3 3 3 8" xfId="26201"/>
    <cellStyle name="Note 7 3 3 3 4" xfId="3660"/>
    <cellStyle name="Note 7 3 3 3 4 2" xfId="15762"/>
    <cellStyle name="Note 7 3 3 3 4 2 2" xfId="39962"/>
    <cellStyle name="Note 7 3 3 3 4 3" xfId="27862"/>
    <cellStyle name="Note 7 3 3 3 5" xfId="3107"/>
    <cellStyle name="Note 7 3 3 3 5 2" xfId="15209"/>
    <cellStyle name="Note 7 3 3 3 5 2 2" xfId="39409"/>
    <cellStyle name="Note 7 3 3 3 5 3" xfId="27309"/>
    <cellStyle name="Note 7 3 3 3 6" xfId="7568"/>
    <cellStyle name="Note 7 3 3 3 6 2" xfId="19629"/>
    <cellStyle name="Note 7 3 3 3 6 2 2" xfId="43829"/>
    <cellStyle name="Note 7 3 3 3 6 3" xfId="31769"/>
    <cellStyle name="Note 7 3 3 3 7" xfId="9684"/>
    <cellStyle name="Note 7 3 3 3 7 2" xfId="21718"/>
    <cellStyle name="Note 7 3 3 3 7 2 2" xfId="45918"/>
    <cellStyle name="Note 7 3 3 3 7 3" xfId="33885"/>
    <cellStyle name="Note 7 3 3 3 8" xfId="11563"/>
    <cellStyle name="Note 7 3 3 3 8 2" xfId="23492"/>
    <cellStyle name="Note 7 3 3 3 8 2 2" xfId="47692"/>
    <cellStyle name="Note 7 3 3 3 8 3" xfId="35764"/>
    <cellStyle name="Note 7 3 3 3 9" xfId="13337"/>
    <cellStyle name="Note 7 3 3 3 9 2" xfId="37538"/>
    <cellStyle name="Note 7 3 3 4" xfId="1155"/>
    <cellStyle name="Note 7 3 3 4 10" xfId="25673"/>
    <cellStyle name="Note 7 3 3 4 2" xfId="2713"/>
    <cellStyle name="Note 7 3 3 4 2 2" xfId="5359"/>
    <cellStyle name="Note 7 3 3 4 2 2 2" xfId="17460"/>
    <cellStyle name="Note 7 3 3 4 2 2 2 2" xfId="41660"/>
    <cellStyle name="Note 7 3 3 4 2 2 3" xfId="29560"/>
    <cellStyle name="Note 7 3 3 4 2 3" xfId="5809"/>
    <cellStyle name="Note 7 3 3 4 2 3 2" xfId="17910"/>
    <cellStyle name="Note 7 3 3 4 2 3 2 2" xfId="42110"/>
    <cellStyle name="Note 7 3 3 4 2 3 3" xfId="30010"/>
    <cellStyle name="Note 7 3 3 4 2 4" xfId="9339"/>
    <cellStyle name="Note 7 3 3 4 2 4 2" xfId="21373"/>
    <cellStyle name="Note 7 3 3 4 2 4 2 2" xfId="45573"/>
    <cellStyle name="Note 7 3 3 4 2 4 3" xfId="33540"/>
    <cellStyle name="Note 7 3 3 4 2 5" xfId="11415"/>
    <cellStyle name="Note 7 3 3 4 2 5 2" xfId="23358"/>
    <cellStyle name="Note 7 3 3 4 2 5 2 2" xfId="47558"/>
    <cellStyle name="Note 7 3 3 4 2 5 3" xfId="35616"/>
    <cellStyle name="Note 7 3 3 4 2 6" xfId="13203"/>
    <cellStyle name="Note 7 3 3 4 2 6 2" xfId="24925"/>
    <cellStyle name="Note 7 3 3 4 2 6 2 2" xfId="49125"/>
    <cellStyle name="Note 7 3 3 4 2 6 3" xfId="37404"/>
    <cellStyle name="Note 7 3 3 4 2 7" xfId="14770"/>
    <cellStyle name="Note 7 3 3 4 2 7 2" xfId="38971"/>
    <cellStyle name="Note 7 3 3 4 2 8" xfId="26995"/>
    <cellStyle name="Note 7 3 3 4 3" xfId="2127"/>
    <cellStyle name="Note 7 3 3 4 3 2" xfId="4784"/>
    <cellStyle name="Note 7 3 3 4 3 2 2" xfId="16885"/>
    <cellStyle name="Note 7 3 3 4 3 2 2 2" xfId="41085"/>
    <cellStyle name="Note 7 3 3 4 3 2 3" xfId="28985"/>
    <cellStyle name="Note 7 3 3 4 3 3" xfId="6488"/>
    <cellStyle name="Note 7 3 3 4 3 3 2" xfId="18589"/>
    <cellStyle name="Note 7 3 3 4 3 3 2 2" xfId="42789"/>
    <cellStyle name="Note 7 3 3 4 3 3 3" xfId="30689"/>
    <cellStyle name="Note 7 3 3 4 3 4" xfId="8753"/>
    <cellStyle name="Note 7 3 3 4 3 4 2" xfId="20789"/>
    <cellStyle name="Note 7 3 3 4 3 4 2 2" xfId="44989"/>
    <cellStyle name="Note 7 3 3 4 3 4 3" xfId="32954"/>
    <cellStyle name="Note 7 3 3 4 3 5" xfId="10843"/>
    <cellStyle name="Note 7 3 3 4 3 5 2" xfId="22806"/>
    <cellStyle name="Note 7 3 3 4 3 5 2 2" xfId="47006"/>
    <cellStyle name="Note 7 3 3 4 3 5 3" xfId="35044"/>
    <cellStyle name="Note 7 3 3 4 3 6" xfId="12651"/>
    <cellStyle name="Note 7 3 3 4 3 6 2" xfId="24398"/>
    <cellStyle name="Note 7 3 3 4 3 6 2 2" xfId="48598"/>
    <cellStyle name="Note 7 3 3 4 3 6 3" xfId="36852"/>
    <cellStyle name="Note 7 3 3 4 3 7" xfId="14243"/>
    <cellStyle name="Note 7 3 3 4 3 7 2" xfId="38444"/>
    <cellStyle name="Note 7 3 3 4 3 8" xfId="26412"/>
    <cellStyle name="Note 7 3 3 4 4" xfId="3880"/>
    <cellStyle name="Note 7 3 3 4 4 2" xfId="15982"/>
    <cellStyle name="Note 7 3 3 4 4 2 2" xfId="40182"/>
    <cellStyle name="Note 7 3 3 4 4 3" xfId="28082"/>
    <cellStyle name="Note 7 3 3 4 5" xfId="6097"/>
    <cellStyle name="Note 7 3 3 4 5 2" xfId="18198"/>
    <cellStyle name="Note 7 3 3 4 5 2 2" xfId="42398"/>
    <cellStyle name="Note 7 3 3 4 5 3" xfId="30298"/>
    <cellStyle name="Note 7 3 3 4 6" xfId="7791"/>
    <cellStyle name="Note 7 3 3 4 6 2" xfId="19852"/>
    <cellStyle name="Note 7 3 3 4 6 2 2" xfId="44052"/>
    <cellStyle name="Note 7 3 3 4 6 3" xfId="31992"/>
    <cellStyle name="Note 7 3 3 4 7" xfId="9907"/>
    <cellStyle name="Note 7 3 3 4 7 2" xfId="21941"/>
    <cellStyle name="Note 7 3 3 4 7 2 2" xfId="46141"/>
    <cellStyle name="Note 7 3 3 4 7 3" xfId="34108"/>
    <cellStyle name="Note 7 3 3 4 8" xfId="11786"/>
    <cellStyle name="Note 7 3 3 4 8 2" xfId="23715"/>
    <cellStyle name="Note 7 3 3 4 8 2 2" xfId="47915"/>
    <cellStyle name="Note 7 3 3 4 8 3" xfId="35987"/>
    <cellStyle name="Note 7 3 3 4 9" xfId="13560"/>
    <cellStyle name="Note 7 3 3 4 9 2" xfId="37761"/>
    <cellStyle name="Note 7 3 3 5" xfId="1279"/>
    <cellStyle name="Note 7 3 3 5 2" xfId="4004"/>
    <cellStyle name="Note 7 3 3 5 2 2" xfId="16106"/>
    <cellStyle name="Note 7 3 3 5 2 2 2" xfId="40306"/>
    <cellStyle name="Note 7 3 3 5 2 3" xfId="28206"/>
    <cellStyle name="Note 7 3 3 5 3" xfId="4671"/>
    <cellStyle name="Note 7 3 3 5 3 2" xfId="16772"/>
    <cellStyle name="Note 7 3 3 5 3 2 2" xfId="40972"/>
    <cellStyle name="Note 7 3 3 5 3 3" xfId="28872"/>
    <cellStyle name="Note 7 3 3 5 4" xfId="7915"/>
    <cellStyle name="Note 7 3 3 5 4 2" xfId="19976"/>
    <cellStyle name="Note 7 3 3 5 4 2 2" xfId="44176"/>
    <cellStyle name="Note 7 3 3 5 4 3" xfId="32116"/>
    <cellStyle name="Note 7 3 3 5 5" xfId="10031"/>
    <cellStyle name="Note 7 3 3 5 5 2" xfId="22065"/>
    <cellStyle name="Note 7 3 3 5 5 2 2" xfId="46265"/>
    <cellStyle name="Note 7 3 3 5 5 3" xfId="34232"/>
    <cellStyle name="Note 7 3 3 5 6" xfId="11910"/>
    <cellStyle name="Note 7 3 3 5 6 2" xfId="23839"/>
    <cellStyle name="Note 7 3 3 5 6 2 2" xfId="48039"/>
    <cellStyle name="Note 7 3 3 5 6 3" xfId="36111"/>
    <cellStyle name="Note 7 3 3 5 7" xfId="13684"/>
    <cellStyle name="Note 7 3 3 5 7 2" xfId="37885"/>
    <cellStyle name="Note 7 3 3 5 8" xfId="25797"/>
    <cellStyle name="Note 7 3 3 6" xfId="3365"/>
    <cellStyle name="Note 7 3 3 6 2" xfId="15467"/>
    <cellStyle name="Note 7 3 3 6 2 2" xfId="39667"/>
    <cellStyle name="Note 7 3 3 6 3" xfId="27567"/>
    <cellStyle name="Note 7 3 3 7" xfId="4030"/>
    <cellStyle name="Note 7 3 3 7 2" xfId="16132"/>
    <cellStyle name="Note 7 3 3 7 2 2" xfId="40332"/>
    <cellStyle name="Note 7 3 3 7 3" xfId="28232"/>
    <cellStyle name="Note 7 3 3 8" xfId="7267"/>
    <cellStyle name="Note 7 3 3 8 2" xfId="19328"/>
    <cellStyle name="Note 7 3 3 8 2 2" xfId="43528"/>
    <cellStyle name="Note 7 3 3 8 3" xfId="31468"/>
    <cellStyle name="Note 7 3 3 9" xfId="8044"/>
    <cellStyle name="Note 7 3 3 9 2" xfId="20094"/>
    <cellStyle name="Note 7 3 3 9 2 2" xfId="44294"/>
    <cellStyle name="Note 7 3 3 9 3" xfId="32245"/>
    <cellStyle name="Note 7 3 4" xfId="731"/>
    <cellStyle name="Note 7 3 4 10" xfId="25249"/>
    <cellStyle name="Note 7 3 4 2" xfId="2301"/>
    <cellStyle name="Note 7 3 4 2 2" xfId="4953"/>
    <cellStyle name="Note 7 3 4 2 2 2" xfId="17054"/>
    <cellStyle name="Note 7 3 4 2 2 2 2" xfId="41254"/>
    <cellStyle name="Note 7 3 4 2 2 3" xfId="29154"/>
    <cellStyle name="Note 7 3 4 2 3" xfId="5939"/>
    <cellStyle name="Note 7 3 4 2 3 2" xfId="18040"/>
    <cellStyle name="Note 7 3 4 2 3 2 2" xfId="42240"/>
    <cellStyle name="Note 7 3 4 2 3 3" xfId="30140"/>
    <cellStyle name="Note 7 3 4 2 4" xfId="8927"/>
    <cellStyle name="Note 7 3 4 2 4 2" xfId="20961"/>
    <cellStyle name="Note 7 3 4 2 4 2 2" xfId="45161"/>
    <cellStyle name="Note 7 3 4 2 4 3" xfId="33128"/>
    <cellStyle name="Note 7 3 4 2 5" xfId="11003"/>
    <cellStyle name="Note 7 3 4 2 5 2" xfId="22946"/>
    <cellStyle name="Note 7 3 4 2 5 2 2" xfId="47146"/>
    <cellStyle name="Note 7 3 4 2 5 3" xfId="35204"/>
    <cellStyle name="Note 7 3 4 2 6" xfId="12791"/>
    <cellStyle name="Note 7 3 4 2 6 2" xfId="24513"/>
    <cellStyle name="Note 7 3 4 2 6 2 2" xfId="48713"/>
    <cellStyle name="Note 7 3 4 2 6 3" xfId="36992"/>
    <cellStyle name="Note 7 3 4 2 7" xfId="14358"/>
    <cellStyle name="Note 7 3 4 2 7 2" xfId="38559"/>
    <cellStyle name="Note 7 3 4 2 8" xfId="26583"/>
    <cellStyle name="Note 7 3 4 3" xfId="1715"/>
    <cellStyle name="Note 7 3 4 3 2" xfId="4377"/>
    <cellStyle name="Note 7 3 4 3 2 2" xfId="16478"/>
    <cellStyle name="Note 7 3 4 3 2 2 2" xfId="40678"/>
    <cellStyle name="Note 7 3 4 3 2 3" xfId="28578"/>
    <cellStyle name="Note 7 3 4 3 3" xfId="5698"/>
    <cellStyle name="Note 7 3 4 3 3 2" xfId="17799"/>
    <cellStyle name="Note 7 3 4 3 3 2 2" xfId="41999"/>
    <cellStyle name="Note 7 3 4 3 3 3" xfId="29899"/>
    <cellStyle name="Note 7 3 4 3 4" xfId="8341"/>
    <cellStyle name="Note 7 3 4 3 4 2" xfId="20377"/>
    <cellStyle name="Note 7 3 4 3 4 2 2" xfId="44577"/>
    <cellStyle name="Note 7 3 4 3 4 3" xfId="32542"/>
    <cellStyle name="Note 7 3 4 3 5" xfId="10431"/>
    <cellStyle name="Note 7 3 4 3 5 2" xfId="22394"/>
    <cellStyle name="Note 7 3 4 3 5 2 2" xfId="46594"/>
    <cellStyle name="Note 7 3 4 3 5 3" xfId="34632"/>
    <cellStyle name="Note 7 3 4 3 6" xfId="12239"/>
    <cellStyle name="Note 7 3 4 3 6 2" xfId="23986"/>
    <cellStyle name="Note 7 3 4 3 6 2 2" xfId="48186"/>
    <cellStyle name="Note 7 3 4 3 6 3" xfId="36440"/>
    <cellStyle name="Note 7 3 4 3 7" xfId="13831"/>
    <cellStyle name="Note 7 3 4 3 7 2" xfId="38032"/>
    <cellStyle name="Note 7 3 4 3 8" xfId="26000"/>
    <cellStyle name="Note 7 3 4 4" xfId="3464"/>
    <cellStyle name="Note 7 3 4 4 2" xfId="15566"/>
    <cellStyle name="Note 7 3 4 4 2 2" xfId="39766"/>
    <cellStyle name="Note 7 3 4 4 3" xfId="27666"/>
    <cellStyle name="Note 7 3 4 5" xfId="6735"/>
    <cellStyle name="Note 7 3 4 5 2" xfId="18836"/>
    <cellStyle name="Note 7 3 4 5 2 2" xfId="43036"/>
    <cellStyle name="Note 7 3 4 5 3" xfId="30936"/>
    <cellStyle name="Note 7 3 4 6" xfId="7367"/>
    <cellStyle name="Note 7 3 4 6 2" xfId="19428"/>
    <cellStyle name="Note 7 3 4 6 2 2" xfId="43628"/>
    <cellStyle name="Note 7 3 4 6 3" xfId="31568"/>
    <cellStyle name="Note 7 3 4 7" xfId="9483"/>
    <cellStyle name="Note 7 3 4 7 2" xfId="21517"/>
    <cellStyle name="Note 7 3 4 7 2 2" xfId="45717"/>
    <cellStyle name="Note 7 3 4 7 3" xfId="33684"/>
    <cellStyle name="Note 7 3 4 8" xfId="10058"/>
    <cellStyle name="Note 7 3 4 8 2" xfId="22092"/>
    <cellStyle name="Note 7 3 4 8 2 2" xfId="46292"/>
    <cellStyle name="Note 7 3 4 8 3" xfId="34259"/>
    <cellStyle name="Note 7 3 4 9" xfId="11937"/>
    <cellStyle name="Note 7 3 4 9 2" xfId="36138"/>
    <cellStyle name="Note 7 3 5" xfId="1013"/>
    <cellStyle name="Note 7 3 5 10" xfId="25531"/>
    <cellStyle name="Note 7 3 5 2" xfId="2571"/>
    <cellStyle name="Note 7 3 5 2 2" xfId="5220"/>
    <cellStyle name="Note 7 3 5 2 2 2" xfId="17321"/>
    <cellStyle name="Note 7 3 5 2 2 2 2" xfId="41521"/>
    <cellStyle name="Note 7 3 5 2 2 3" xfId="29421"/>
    <cellStyle name="Note 7 3 5 2 3" xfId="6207"/>
    <cellStyle name="Note 7 3 5 2 3 2" xfId="18308"/>
    <cellStyle name="Note 7 3 5 2 3 2 2" xfId="42508"/>
    <cellStyle name="Note 7 3 5 2 3 3" xfId="30408"/>
    <cellStyle name="Note 7 3 5 2 4" xfId="9197"/>
    <cellStyle name="Note 7 3 5 2 4 2" xfId="21231"/>
    <cellStyle name="Note 7 3 5 2 4 2 2" xfId="45431"/>
    <cellStyle name="Note 7 3 5 2 4 3" xfId="33398"/>
    <cellStyle name="Note 7 3 5 2 5" xfId="11273"/>
    <cellStyle name="Note 7 3 5 2 5 2" xfId="23216"/>
    <cellStyle name="Note 7 3 5 2 5 2 2" xfId="47416"/>
    <cellStyle name="Note 7 3 5 2 5 3" xfId="35474"/>
    <cellStyle name="Note 7 3 5 2 6" xfId="13061"/>
    <cellStyle name="Note 7 3 5 2 6 2" xfId="24783"/>
    <cellStyle name="Note 7 3 5 2 6 2 2" xfId="48983"/>
    <cellStyle name="Note 7 3 5 2 6 3" xfId="37262"/>
    <cellStyle name="Note 7 3 5 2 7" xfId="14628"/>
    <cellStyle name="Note 7 3 5 2 7 2" xfId="38829"/>
    <cellStyle name="Note 7 3 5 2 8" xfId="26853"/>
    <cellStyle name="Note 7 3 5 3" xfId="1985"/>
    <cellStyle name="Note 7 3 5 3 2" xfId="4644"/>
    <cellStyle name="Note 7 3 5 3 2 2" xfId="16745"/>
    <cellStyle name="Note 7 3 5 3 2 2 2" xfId="40945"/>
    <cellStyle name="Note 7 3 5 3 2 3" xfId="28845"/>
    <cellStyle name="Note 7 3 5 3 3" xfId="5861"/>
    <cellStyle name="Note 7 3 5 3 3 2" xfId="17962"/>
    <cellStyle name="Note 7 3 5 3 3 2 2" xfId="42162"/>
    <cellStyle name="Note 7 3 5 3 3 3" xfId="30062"/>
    <cellStyle name="Note 7 3 5 3 4" xfId="8611"/>
    <cellStyle name="Note 7 3 5 3 4 2" xfId="20647"/>
    <cellStyle name="Note 7 3 5 3 4 2 2" xfId="44847"/>
    <cellStyle name="Note 7 3 5 3 4 3" xfId="32812"/>
    <cellStyle name="Note 7 3 5 3 5" xfId="10701"/>
    <cellStyle name="Note 7 3 5 3 5 2" xfId="22664"/>
    <cellStyle name="Note 7 3 5 3 5 2 2" xfId="46864"/>
    <cellStyle name="Note 7 3 5 3 5 3" xfId="34902"/>
    <cellStyle name="Note 7 3 5 3 6" xfId="12509"/>
    <cellStyle name="Note 7 3 5 3 6 2" xfId="24256"/>
    <cellStyle name="Note 7 3 5 3 6 2 2" xfId="48456"/>
    <cellStyle name="Note 7 3 5 3 6 3" xfId="36710"/>
    <cellStyle name="Note 7 3 5 3 7" xfId="14101"/>
    <cellStyle name="Note 7 3 5 3 7 2" xfId="38302"/>
    <cellStyle name="Note 7 3 5 3 8" xfId="26270"/>
    <cellStyle name="Note 7 3 5 4" xfId="3740"/>
    <cellStyle name="Note 7 3 5 4 2" xfId="15842"/>
    <cellStyle name="Note 7 3 5 4 2 2" xfId="40042"/>
    <cellStyle name="Note 7 3 5 4 3" xfId="27942"/>
    <cellStyle name="Note 7 3 5 5" xfId="6140"/>
    <cellStyle name="Note 7 3 5 5 2" xfId="18241"/>
    <cellStyle name="Note 7 3 5 5 2 2" xfId="42441"/>
    <cellStyle name="Note 7 3 5 5 3" xfId="30341"/>
    <cellStyle name="Note 7 3 5 6" xfId="7649"/>
    <cellStyle name="Note 7 3 5 6 2" xfId="19710"/>
    <cellStyle name="Note 7 3 5 6 2 2" xfId="43910"/>
    <cellStyle name="Note 7 3 5 6 3" xfId="31850"/>
    <cellStyle name="Note 7 3 5 7" xfId="9765"/>
    <cellStyle name="Note 7 3 5 7 2" xfId="21799"/>
    <cellStyle name="Note 7 3 5 7 2 2" xfId="45999"/>
    <cellStyle name="Note 7 3 5 7 3" xfId="33966"/>
    <cellStyle name="Note 7 3 5 8" xfId="11644"/>
    <cellStyle name="Note 7 3 5 8 2" xfId="23573"/>
    <cellStyle name="Note 7 3 5 8 2 2" xfId="47773"/>
    <cellStyle name="Note 7 3 5 8 3" xfId="35845"/>
    <cellStyle name="Note 7 3 5 9" xfId="13418"/>
    <cellStyle name="Note 7 3 5 9 2" xfId="37619"/>
    <cellStyle name="Note 7 3 6" xfId="3226"/>
    <cellStyle name="Note 7 3 6 2" xfId="15328"/>
    <cellStyle name="Note 7 3 6 2 2" xfId="39528"/>
    <cellStyle name="Note 7 3 6 3" xfId="27428"/>
    <cellStyle name="Note 7 3 7" xfId="6305"/>
    <cellStyle name="Note 7 3 7 2" xfId="18406"/>
    <cellStyle name="Note 7 3 7 2 2" xfId="42606"/>
    <cellStyle name="Note 7 3 7 3" xfId="30506"/>
    <cellStyle name="Note 7 3 8" xfId="7125"/>
    <cellStyle name="Note 7 3 8 2" xfId="19186"/>
    <cellStyle name="Note 7 3 8 2 2" xfId="43386"/>
    <cellStyle name="Note 7 3 8 3" xfId="31326"/>
    <cellStyle name="Note 7 3 9" xfId="7957"/>
    <cellStyle name="Note 7 3 9 2" xfId="20018"/>
    <cellStyle name="Note 7 3 9 2 2" xfId="44218"/>
    <cellStyle name="Note 7 3 9 3" xfId="32158"/>
    <cellStyle name="Note 7 4" xfId="510"/>
    <cellStyle name="Note 7 4 10" xfId="25028"/>
    <cellStyle name="Note 7 4 2" xfId="609"/>
    <cellStyle name="Note 7 4 2 10" xfId="7966"/>
    <cellStyle name="Note 7 4 2 10 2" xfId="20027"/>
    <cellStyle name="Note 7 4 2 10 2 2" xfId="44227"/>
    <cellStyle name="Note 7 4 2 10 3" xfId="32167"/>
    <cellStyle name="Note 7 4 2 11" xfId="10241"/>
    <cellStyle name="Note 7 4 2 11 2" xfId="34442"/>
    <cellStyle name="Note 7 4 2 12" xfId="25127"/>
    <cellStyle name="Note 7 4 2 2" xfId="800"/>
    <cellStyle name="Note 7 4 2 2 10" xfId="25318"/>
    <cellStyle name="Note 7 4 2 2 2" xfId="2370"/>
    <cellStyle name="Note 7 4 2 2 2 2" xfId="5020"/>
    <cellStyle name="Note 7 4 2 2 2 2 2" xfId="17121"/>
    <cellStyle name="Note 7 4 2 2 2 2 2 2" xfId="41321"/>
    <cellStyle name="Note 7 4 2 2 2 2 3" xfId="29221"/>
    <cellStyle name="Note 7 4 2 2 2 3" xfId="5230"/>
    <cellStyle name="Note 7 4 2 2 2 3 2" xfId="17331"/>
    <cellStyle name="Note 7 4 2 2 2 3 2 2" xfId="41531"/>
    <cellStyle name="Note 7 4 2 2 2 3 3" xfId="29431"/>
    <cellStyle name="Note 7 4 2 2 2 4" xfId="8996"/>
    <cellStyle name="Note 7 4 2 2 2 4 2" xfId="21030"/>
    <cellStyle name="Note 7 4 2 2 2 4 2 2" xfId="45230"/>
    <cellStyle name="Note 7 4 2 2 2 4 3" xfId="33197"/>
    <cellStyle name="Note 7 4 2 2 2 5" xfId="11072"/>
    <cellStyle name="Note 7 4 2 2 2 5 2" xfId="23015"/>
    <cellStyle name="Note 7 4 2 2 2 5 2 2" xfId="47215"/>
    <cellStyle name="Note 7 4 2 2 2 5 3" xfId="35273"/>
    <cellStyle name="Note 7 4 2 2 2 6" xfId="12860"/>
    <cellStyle name="Note 7 4 2 2 2 6 2" xfId="24582"/>
    <cellStyle name="Note 7 4 2 2 2 6 2 2" xfId="48782"/>
    <cellStyle name="Note 7 4 2 2 2 6 3" xfId="37061"/>
    <cellStyle name="Note 7 4 2 2 2 7" xfId="14427"/>
    <cellStyle name="Note 7 4 2 2 2 7 2" xfId="38628"/>
    <cellStyle name="Note 7 4 2 2 2 8" xfId="26652"/>
    <cellStyle name="Note 7 4 2 2 3" xfId="1784"/>
    <cellStyle name="Note 7 4 2 2 3 2" xfId="4445"/>
    <cellStyle name="Note 7 4 2 2 3 2 2" xfId="16546"/>
    <cellStyle name="Note 7 4 2 2 3 2 2 2" xfId="40746"/>
    <cellStyle name="Note 7 4 2 2 3 2 3" xfId="28646"/>
    <cellStyle name="Note 7 4 2 2 3 3" xfId="6342"/>
    <cellStyle name="Note 7 4 2 2 3 3 2" xfId="18443"/>
    <cellStyle name="Note 7 4 2 2 3 3 2 2" xfId="42643"/>
    <cellStyle name="Note 7 4 2 2 3 3 3" xfId="30543"/>
    <cellStyle name="Note 7 4 2 2 3 4" xfId="8410"/>
    <cellStyle name="Note 7 4 2 2 3 4 2" xfId="20446"/>
    <cellStyle name="Note 7 4 2 2 3 4 2 2" xfId="44646"/>
    <cellStyle name="Note 7 4 2 2 3 4 3" xfId="32611"/>
    <cellStyle name="Note 7 4 2 2 3 5" xfId="10500"/>
    <cellStyle name="Note 7 4 2 2 3 5 2" xfId="22463"/>
    <cellStyle name="Note 7 4 2 2 3 5 2 2" xfId="46663"/>
    <cellStyle name="Note 7 4 2 2 3 5 3" xfId="34701"/>
    <cellStyle name="Note 7 4 2 2 3 6" xfId="12308"/>
    <cellStyle name="Note 7 4 2 2 3 6 2" xfId="24055"/>
    <cellStyle name="Note 7 4 2 2 3 6 2 2" xfId="48255"/>
    <cellStyle name="Note 7 4 2 2 3 6 3" xfId="36509"/>
    <cellStyle name="Note 7 4 2 2 3 7" xfId="13900"/>
    <cellStyle name="Note 7 4 2 2 3 7 2" xfId="38101"/>
    <cellStyle name="Note 7 4 2 2 3 8" xfId="26069"/>
    <cellStyle name="Note 7 4 2 2 4" xfId="3531"/>
    <cellStyle name="Note 7 4 2 2 4 2" xfId="15633"/>
    <cellStyle name="Note 7 4 2 2 4 2 2" xfId="39833"/>
    <cellStyle name="Note 7 4 2 2 4 3" xfId="27733"/>
    <cellStyle name="Note 7 4 2 2 5" xfId="5520"/>
    <cellStyle name="Note 7 4 2 2 5 2" xfId="17621"/>
    <cellStyle name="Note 7 4 2 2 5 2 2" xfId="41821"/>
    <cellStyle name="Note 7 4 2 2 5 3" xfId="29721"/>
    <cellStyle name="Note 7 4 2 2 6" xfId="7436"/>
    <cellStyle name="Note 7 4 2 2 6 2" xfId="19497"/>
    <cellStyle name="Note 7 4 2 2 6 2 2" xfId="43697"/>
    <cellStyle name="Note 7 4 2 2 6 3" xfId="31637"/>
    <cellStyle name="Note 7 4 2 2 7" xfId="9552"/>
    <cellStyle name="Note 7 4 2 2 7 2" xfId="21586"/>
    <cellStyle name="Note 7 4 2 2 7 2 2" xfId="45786"/>
    <cellStyle name="Note 7 4 2 2 7 3" xfId="33753"/>
    <cellStyle name="Note 7 4 2 2 8" xfId="10276"/>
    <cellStyle name="Note 7 4 2 2 8 2" xfId="22255"/>
    <cellStyle name="Note 7 4 2 2 8 2 2" xfId="46455"/>
    <cellStyle name="Note 7 4 2 2 8 3" xfId="34477"/>
    <cellStyle name="Note 7 4 2 2 9" xfId="12100"/>
    <cellStyle name="Note 7 4 2 2 9 2" xfId="36301"/>
    <cellStyle name="Note 7 4 2 3" xfId="910"/>
    <cellStyle name="Note 7 4 2 3 10" xfId="25428"/>
    <cellStyle name="Note 7 4 2 3 2" xfId="2480"/>
    <cellStyle name="Note 7 4 2 3 2 2" xfId="5130"/>
    <cellStyle name="Note 7 4 2 3 2 2 2" xfId="17231"/>
    <cellStyle name="Note 7 4 2 3 2 2 2 2" xfId="41431"/>
    <cellStyle name="Note 7 4 2 3 2 2 3" xfId="29331"/>
    <cellStyle name="Note 7 4 2 3 2 3" xfId="5451"/>
    <cellStyle name="Note 7 4 2 3 2 3 2" xfId="17552"/>
    <cellStyle name="Note 7 4 2 3 2 3 2 2" xfId="41752"/>
    <cellStyle name="Note 7 4 2 3 2 3 3" xfId="29652"/>
    <cellStyle name="Note 7 4 2 3 2 4" xfId="9106"/>
    <cellStyle name="Note 7 4 2 3 2 4 2" xfId="21140"/>
    <cellStyle name="Note 7 4 2 3 2 4 2 2" xfId="45340"/>
    <cellStyle name="Note 7 4 2 3 2 4 3" xfId="33307"/>
    <cellStyle name="Note 7 4 2 3 2 5" xfId="11182"/>
    <cellStyle name="Note 7 4 2 3 2 5 2" xfId="23125"/>
    <cellStyle name="Note 7 4 2 3 2 5 2 2" xfId="47325"/>
    <cellStyle name="Note 7 4 2 3 2 5 3" xfId="35383"/>
    <cellStyle name="Note 7 4 2 3 2 6" xfId="12970"/>
    <cellStyle name="Note 7 4 2 3 2 6 2" xfId="24692"/>
    <cellStyle name="Note 7 4 2 3 2 6 2 2" xfId="48892"/>
    <cellStyle name="Note 7 4 2 3 2 6 3" xfId="37171"/>
    <cellStyle name="Note 7 4 2 3 2 7" xfId="14537"/>
    <cellStyle name="Note 7 4 2 3 2 7 2" xfId="38738"/>
    <cellStyle name="Note 7 4 2 3 2 8" xfId="26762"/>
    <cellStyle name="Note 7 4 2 3 3" xfId="1894"/>
    <cellStyle name="Note 7 4 2 3 3 2" xfId="4554"/>
    <cellStyle name="Note 7 4 2 3 3 2 2" xfId="16655"/>
    <cellStyle name="Note 7 4 2 3 3 2 2 2" xfId="40855"/>
    <cellStyle name="Note 7 4 2 3 3 2 3" xfId="28755"/>
    <cellStyle name="Note 7 4 2 3 3 3" xfId="6336"/>
    <cellStyle name="Note 7 4 2 3 3 3 2" xfId="18437"/>
    <cellStyle name="Note 7 4 2 3 3 3 2 2" xfId="42637"/>
    <cellStyle name="Note 7 4 2 3 3 3 3" xfId="30537"/>
    <cellStyle name="Note 7 4 2 3 3 4" xfId="8520"/>
    <cellStyle name="Note 7 4 2 3 3 4 2" xfId="20556"/>
    <cellStyle name="Note 7 4 2 3 3 4 2 2" xfId="44756"/>
    <cellStyle name="Note 7 4 2 3 3 4 3" xfId="32721"/>
    <cellStyle name="Note 7 4 2 3 3 5" xfId="10610"/>
    <cellStyle name="Note 7 4 2 3 3 5 2" xfId="22573"/>
    <cellStyle name="Note 7 4 2 3 3 5 2 2" xfId="46773"/>
    <cellStyle name="Note 7 4 2 3 3 5 3" xfId="34811"/>
    <cellStyle name="Note 7 4 2 3 3 6" xfId="12418"/>
    <cellStyle name="Note 7 4 2 3 3 6 2" xfId="24165"/>
    <cellStyle name="Note 7 4 2 3 3 6 2 2" xfId="48365"/>
    <cellStyle name="Note 7 4 2 3 3 6 3" xfId="36619"/>
    <cellStyle name="Note 7 4 2 3 3 7" xfId="14010"/>
    <cellStyle name="Note 7 4 2 3 3 7 2" xfId="38211"/>
    <cellStyle name="Note 7 4 2 3 3 8" xfId="26179"/>
    <cellStyle name="Note 7 4 2 3 4" xfId="3639"/>
    <cellStyle name="Note 7 4 2 3 4 2" xfId="15741"/>
    <cellStyle name="Note 7 4 2 3 4 2 2" xfId="39941"/>
    <cellStyle name="Note 7 4 2 3 4 3" xfId="27841"/>
    <cellStyle name="Note 7 4 2 3 5" xfId="4121"/>
    <cellStyle name="Note 7 4 2 3 5 2" xfId="16223"/>
    <cellStyle name="Note 7 4 2 3 5 2 2" xfId="40423"/>
    <cellStyle name="Note 7 4 2 3 5 3" xfId="28323"/>
    <cellStyle name="Note 7 4 2 3 6" xfId="7546"/>
    <cellStyle name="Note 7 4 2 3 6 2" xfId="19607"/>
    <cellStyle name="Note 7 4 2 3 6 2 2" xfId="43807"/>
    <cellStyle name="Note 7 4 2 3 6 3" xfId="31747"/>
    <cellStyle name="Note 7 4 2 3 7" xfId="9662"/>
    <cellStyle name="Note 7 4 2 3 7 2" xfId="21696"/>
    <cellStyle name="Note 7 4 2 3 7 2 2" xfId="45896"/>
    <cellStyle name="Note 7 4 2 3 7 3" xfId="33863"/>
    <cellStyle name="Note 7 4 2 3 8" xfId="11541"/>
    <cellStyle name="Note 7 4 2 3 8 2" xfId="23470"/>
    <cellStyle name="Note 7 4 2 3 8 2 2" xfId="47670"/>
    <cellStyle name="Note 7 4 2 3 8 3" xfId="35742"/>
    <cellStyle name="Note 7 4 2 3 9" xfId="13315"/>
    <cellStyle name="Note 7 4 2 3 9 2" xfId="37516"/>
    <cellStyle name="Note 7 4 2 4" xfId="1133"/>
    <cellStyle name="Note 7 4 2 4 10" xfId="25651"/>
    <cellStyle name="Note 7 4 2 4 2" xfId="2691"/>
    <cellStyle name="Note 7 4 2 4 2 2" xfId="5337"/>
    <cellStyle name="Note 7 4 2 4 2 2 2" xfId="17438"/>
    <cellStyle name="Note 7 4 2 4 2 2 2 2" xfId="41638"/>
    <cellStyle name="Note 7 4 2 4 2 2 3" xfId="29538"/>
    <cellStyle name="Note 7 4 2 4 2 3" xfId="5716"/>
    <cellStyle name="Note 7 4 2 4 2 3 2" xfId="17817"/>
    <cellStyle name="Note 7 4 2 4 2 3 2 2" xfId="42017"/>
    <cellStyle name="Note 7 4 2 4 2 3 3" xfId="29917"/>
    <cellStyle name="Note 7 4 2 4 2 4" xfId="9317"/>
    <cellStyle name="Note 7 4 2 4 2 4 2" xfId="21351"/>
    <cellStyle name="Note 7 4 2 4 2 4 2 2" xfId="45551"/>
    <cellStyle name="Note 7 4 2 4 2 4 3" xfId="33518"/>
    <cellStyle name="Note 7 4 2 4 2 5" xfId="11393"/>
    <cellStyle name="Note 7 4 2 4 2 5 2" xfId="23336"/>
    <cellStyle name="Note 7 4 2 4 2 5 2 2" xfId="47536"/>
    <cellStyle name="Note 7 4 2 4 2 5 3" xfId="35594"/>
    <cellStyle name="Note 7 4 2 4 2 6" xfId="13181"/>
    <cellStyle name="Note 7 4 2 4 2 6 2" xfId="24903"/>
    <cellStyle name="Note 7 4 2 4 2 6 2 2" xfId="49103"/>
    <cellStyle name="Note 7 4 2 4 2 6 3" xfId="37382"/>
    <cellStyle name="Note 7 4 2 4 2 7" xfId="14748"/>
    <cellStyle name="Note 7 4 2 4 2 7 2" xfId="38949"/>
    <cellStyle name="Note 7 4 2 4 2 8" xfId="26973"/>
    <cellStyle name="Note 7 4 2 4 3" xfId="2105"/>
    <cellStyle name="Note 7 4 2 4 3 2" xfId="4762"/>
    <cellStyle name="Note 7 4 2 4 3 2 2" xfId="16863"/>
    <cellStyle name="Note 7 4 2 4 3 2 2 2" xfId="41063"/>
    <cellStyle name="Note 7 4 2 4 3 2 3" xfId="28963"/>
    <cellStyle name="Note 7 4 2 4 3 3" xfId="6713"/>
    <cellStyle name="Note 7 4 2 4 3 3 2" xfId="18814"/>
    <cellStyle name="Note 7 4 2 4 3 3 2 2" xfId="43014"/>
    <cellStyle name="Note 7 4 2 4 3 3 3" xfId="30914"/>
    <cellStyle name="Note 7 4 2 4 3 4" xfId="8731"/>
    <cellStyle name="Note 7 4 2 4 3 4 2" xfId="20767"/>
    <cellStyle name="Note 7 4 2 4 3 4 2 2" xfId="44967"/>
    <cellStyle name="Note 7 4 2 4 3 4 3" xfId="32932"/>
    <cellStyle name="Note 7 4 2 4 3 5" xfId="10821"/>
    <cellStyle name="Note 7 4 2 4 3 5 2" xfId="22784"/>
    <cellStyle name="Note 7 4 2 4 3 5 2 2" xfId="46984"/>
    <cellStyle name="Note 7 4 2 4 3 5 3" xfId="35022"/>
    <cellStyle name="Note 7 4 2 4 3 6" xfId="12629"/>
    <cellStyle name="Note 7 4 2 4 3 6 2" xfId="24376"/>
    <cellStyle name="Note 7 4 2 4 3 6 2 2" xfId="48576"/>
    <cellStyle name="Note 7 4 2 4 3 6 3" xfId="36830"/>
    <cellStyle name="Note 7 4 2 4 3 7" xfId="14221"/>
    <cellStyle name="Note 7 4 2 4 3 7 2" xfId="38422"/>
    <cellStyle name="Note 7 4 2 4 3 8" xfId="26390"/>
    <cellStyle name="Note 7 4 2 4 4" xfId="3858"/>
    <cellStyle name="Note 7 4 2 4 4 2" xfId="15960"/>
    <cellStyle name="Note 7 4 2 4 4 2 2" xfId="40160"/>
    <cellStyle name="Note 7 4 2 4 4 3" xfId="28060"/>
    <cellStyle name="Note 7 4 2 4 5" xfId="5601"/>
    <cellStyle name="Note 7 4 2 4 5 2" xfId="17702"/>
    <cellStyle name="Note 7 4 2 4 5 2 2" xfId="41902"/>
    <cellStyle name="Note 7 4 2 4 5 3" xfId="29802"/>
    <cellStyle name="Note 7 4 2 4 6" xfId="7769"/>
    <cellStyle name="Note 7 4 2 4 6 2" xfId="19830"/>
    <cellStyle name="Note 7 4 2 4 6 2 2" xfId="44030"/>
    <cellStyle name="Note 7 4 2 4 6 3" xfId="31970"/>
    <cellStyle name="Note 7 4 2 4 7" xfId="9885"/>
    <cellStyle name="Note 7 4 2 4 7 2" xfId="21919"/>
    <cellStyle name="Note 7 4 2 4 7 2 2" xfId="46119"/>
    <cellStyle name="Note 7 4 2 4 7 3" xfId="34086"/>
    <cellStyle name="Note 7 4 2 4 8" xfId="11764"/>
    <cellStyle name="Note 7 4 2 4 8 2" xfId="23693"/>
    <cellStyle name="Note 7 4 2 4 8 2 2" xfId="47893"/>
    <cellStyle name="Note 7 4 2 4 8 3" xfId="35965"/>
    <cellStyle name="Note 7 4 2 4 9" xfId="13538"/>
    <cellStyle name="Note 7 4 2 4 9 2" xfId="37739"/>
    <cellStyle name="Note 7 4 2 5" xfId="1259"/>
    <cellStyle name="Note 7 4 2 5 2" xfId="3984"/>
    <cellStyle name="Note 7 4 2 5 2 2" xfId="16086"/>
    <cellStyle name="Note 7 4 2 5 2 2 2" xfId="40286"/>
    <cellStyle name="Note 7 4 2 5 2 3" xfId="28186"/>
    <cellStyle name="Note 7 4 2 5 3" xfId="6647"/>
    <cellStyle name="Note 7 4 2 5 3 2" xfId="18748"/>
    <cellStyle name="Note 7 4 2 5 3 2 2" xfId="42948"/>
    <cellStyle name="Note 7 4 2 5 3 3" xfId="30848"/>
    <cellStyle name="Note 7 4 2 5 4" xfId="7895"/>
    <cellStyle name="Note 7 4 2 5 4 2" xfId="19956"/>
    <cellStyle name="Note 7 4 2 5 4 2 2" xfId="44156"/>
    <cellStyle name="Note 7 4 2 5 4 3" xfId="32096"/>
    <cellStyle name="Note 7 4 2 5 5" xfId="10011"/>
    <cellStyle name="Note 7 4 2 5 5 2" xfId="22045"/>
    <cellStyle name="Note 7 4 2 5 5 2 2" xfId="46245"/>
    <cellStyle name="Note 7 4 2 5 5 3" xfId="34212"/>
    <cellStyle name="Note 7 4 2 5 6" xfId="11890"/>
    <cellStyle name="Note 7 4 2 5 6 2" xfId="23819"/>
    <cellStyle name="Note 7 4 2 5 6 2 2" xfId="48019"/>
    <cellStyle name="Note 7 4 2 5 6 3" xfId="36091"/>
    <cellStyle name="Note 7 4 2 5 7" xfId="13664"/>
    <cellStyle name="Note 7 4 2 5 7 2" xfId="37865"/>
    <cellStyle name="Note 7 4 2 5 8" xfId="25777"/>
    <cellStyle name="Note 7 4 2 6" xfId="3344"/>
    <cellStyle name="Note 7 4 2 6 2" xfId="15446"/>
    <cellStyle name="Note 7 4 2 6 2 2" xfId="39646"/>
    <cellStyle name="Note 7 4 2 6 3" xfId="27546"/>
    <cellStyle name="Note 7 4 2 7" xfId="3111"/>
    <cellStyle name="Note 7 4 2 7 2" xfId="15213"/>
    <cellStyle name="Note 7 4 2 7 2 2" xfId="39413"/>
    <cellStyle name="Note 7 4 2 7 3" xfId="27313"/>
    <cellStyle name="Note 7 4 2 8" xfId="7245"/>
    <cellStyle name="Note 7 4 2 8 2" xfId="19306"/>
    <cellStyle name="Note 7 4 2 8 2 2" xfId="43506"/>
    <cellStyle name="Note 7 4 2 8 3" xfId="31446"/>
    <cellStyle name="Note 7 4 2 9" xfId="8051"/>
    <cellStyle name="Note 7 4 2 9 2" xfId="20101"/>
    <cellStyle name="Note 7 4 2 9 2 2" xfId="44301"/>
    <cellStyle name="Note 7 4 2 9 3" xfId="32252"/>
    <cellStyle name="Note 7 4 3" xfId="1034"/>
    <cellStyle name="Note 7 4 3 10" xfId="25552"/>
    <cellStyle name="Note 7 4 3 2" xfId="2592"/>
    <cellStyle name="Note 7 4 3 2 2" xfId="5240"/>
    <cellStyle name="Note 7 4 3 2 2 2" xfId="17341"/>
    <cellStyle name="Note 7 4 3 2 2 2 2" xfId="41541"/>
    <cellStyle name="Note 7 4 3 2 2 3" xfId="29441"/>
    <cellStyle name="Note 7 4 3 2 3" xfId="4850"/>
    <cellStyle name="Note 7 4 3 2 3 2" xfId="16951"/>
    <cellStyle name="Note 7 4 3 2 3 2 2" xfId="41151"/>
    <cellStyle name="Note 7 4 3 2 3 3" xfId="29051"/>
    <cellStyle name="Note 7 4 3 2 4" xfId="9218"/>
    <cellStyle name="Note 7 4 3 2 4 2" xfId="21252"/>
    <cellStyle name="Note 7 4 3 2 4 2 2" xfId="45452"/>
    <cellStyle name="Note 7 4 3 2 4 3" xfId="33419"/>
    <cellStyle name="Note 7 4 3 2 5" xfId="11294"/>
    <cellStyle name="Note 7 4 3 2 5 2" xfId="23237"/>
    <cellStyle name="Note 7 4 3 2 5 2 2" xfId="47437"/>
    <cellStyle name="Note 7 4 3 2 5 3" xfId="35495"/>
    <cellStyle name="Note 7 4 3 2 6" xfId="13082"/>
    <cellStyle name="Note 7 4 3 2 6 2" xfId="24804"/>
    <cellStyle name="Note 7 4 3 2 6 2 2" xfId="49004"/>
    <cellStyle name="Note 7 4 3 2 6 3" xfId="37283"/>
    <cellStyle name="Note 7 4 3 2 7" xfId="14649"/>
    <cellStyle name="Note 7 4 3 2 7 2" xfId="38850"/>
    <cellStyle name="Note 7 4 3 2 8" xfId="26874"/>
    <cellStyle name="Note 7 4 3 3" xfId="2006"/>
    <cellStyle name="Note 7 4 3 3 2" xfId="4665"/>
    <cellStyle name="Note 7 4 3 3 2 2" xfId="16766"/>
    <cellStyle name="Note 7 4 3 3 2 2 2" xfId="40966"/>
    <cellStyle name="Note 7 4 3 3 2 3" xfId="28866"/>
    <cellStyle name="Note 7 4 3 3 3" xfId="3229"/>
    <cellStyle name="Note 7 4 3 3 3 2" xfId="15331"/>
    <cellStyle name="Note 7 4 3 3 3 2 2" xfId="39531"/>
    <cellStyle name="Note 7 4 3 3 3 3" xfId="27431"/>
    <cellStyle name="Note 7 4 3 3 4" xfId="8632"/>
    <cellStyle name="Note 7 4 3 3 4 2" xfId="20668"/>
    <cellStyle name="Note 7 4 3 3 4 2 2" xfId="44868"/>
    <cellStyle name="Note 7 4 3 3 4 3" xfId="32833"/>
    <cellStyle name="Note 7 4 3 3 5" xfId="10722"/>
    <cellStyle name="Note 7 4 3 3 5 2" xfId="22685"/>
    <cellStyle name="Note 7 4 3 3 5 2 2" xfId="46885"/>
    <cellStyle name="Note 7 4 3 3 5 3" xfId="34923"/>
    <cellStyle name="Note 7 4 3 3 6" xfId="12530"/>
    <cellStyle name="Note 7 4 3 3 6 2" xfId="24277"/>
    <cellStyle name="Note 7 4 3 3 6 2 2" xfId="48477"/>
    <cellStyle name="Note 7 4 3 3 6 3" xfId="36731"/>
    <cellStyle name="Note 7 4 3 3 7" xfId="14122"/>
    <cellStyle name="Note 7 4 3 3 7 2" xfId="38323"/>
    <cellStyle name="Note 7 4 3 3 8" xfId="26291"/>
    <cellStyle name="Note 7 4 3 4" xfId="3760"/>
    <cellStyle name="Note 7 4 3 4 2" xfId="15862"/>
    <cellStyle name="Note 7 4 3 4 2 2" xfId="40062"/>
    <cellStyle name="Note 7 4 3 4 3" xfId="27962"/>
    <cellStyle name="Note 7 4 3 5" xfId="6113"/>
    <cellStyle name="Note 7 4 3 5 2" xfId="18214"/>
    <cellStyle name="Note 7 4 3 5 2 2" xfId="42414"/>
    <cellStyle name="Note 7 4 3 5 3" xfId="30314"/>
    <cellStyle name="Note 7 4 3 6" xfId="7670"/>
    <cellStyle name="Note 7 4 3 6 2" xfId="19731"/>
    <cellStyle name="Note 7 4 3 6 2 2" xfId="43931"/>
    <cellStyle name="Note 7 4 3 6 3" xfId="31871"/>
    <cellStyle name="Note 7 4 3 7" xfId="9786"/>
    <cellStyle name="Note 7 4 3 7 2" xfId="21820"/>
    <cellStyle name="Note 7 4 3 7 2 2" xfId="46020"/>
    <cellStyle name="Note 7 4 3 7 3" xfId="33987"/>
    <cellStyle name="Note 7 4 3 8" xfId="11665"/>
    <cellStyle name="Note 7 4 3 8 2" xfId="23594"/>
    <cellStyle name="Note 7 4 3 8 2 2" xfId="47794"/>
    <cellStyle name="Note 7 4 3 8 3" xfId="35866"/>
    <cellStyle name="Note 7 4 3 9" xfId="13439"/>
    <cellStyle name="Note 7 4 3 9 2" xfId="37640"/>
    <cellStyle name="Note 7 4 4" xfId="3247"/>
    <cellStyle name="Note 7 4 4 2" xfId="15349"/>
    <cellStyle name="Note 7 4 4 2 2" xfId="39549"/>
    <cellStyle name="Note 7 4 4 3" xfId="27449"/>
    <cellStyle name="Note 7 4 5" xfId="6725"/>
    <cellStyle name="Note 7 4 5 2" xfId="18826"/>
    <cellStyle name="Note 7 4 5 2 2" xfId="43026"/>
    <cellStyle name="Note 7 4 5 3" xfId="30926"/>
    <cellStyle name="Note 7 4 6" xfId="7146"/>
    <cellStyle name="Note 7 4 6 2" xfId="19207"/>
    <cellStyle name="Note 7 4 6 2 2" xfId="43407"/>
    <cellStyle name="Note 7 4 6 3" xfId="31347"/>
    <cellStyle name="Note 7 4 7" xfId="6995"/>
    <cellStyle name="Note 7 4 7 2" xfId="19078"/>
    <cellStyle name="Note 7 4 7 2 2" xfId="43278"/>
    <cellStyle name="Note 7 4 7 3" xfId="31196"/>
    <cellStyle name="Note 7 4 8" xfId="7090"/>
    <cellStyle name="Note 7 4 8 2" xfId="19151"/>
    <cellStyle name="Note 7 4 8 2 2" xfId="43351"/>
    <cellStyle name="Note 7 4 8 3" xfId="31291"/>
    <cellStyle name="Note 7 4 9" xfId="6918"/>
    <cellStyle name="Note 7 4 9 2" xfId="31119"/>
    <cellStyle name="Note 7 5" xfId="535"/>
    <cellStyle name="Note 7 5 10" xfId="7092"/>
    <cellStyle name="Note 7 5 10 2" xfId="19153"/>
    <cellStyle name="Note 7 5 10 2 2" xfId="43353"/>
    <cellStyle name="Note 7 5 10 3" xfId="31293"/>
    <cellStyle name="Note 7 5 11" xfId="8813"/>
    <cellStyle name="Note 7 5 11 2" xfId="33014"/>
    <cellStyle name="Note 7 5 12" xfId="25053"/>
    <cellStyle name="Note 7 5 2" xfId="752"/>
    <cellStyle name="Note 7 5 2 10" xfId="25270"/>
    <cellStyle name="Note 7 5 2 2" xfId="2322"/>
    <cellStyle name="Note 7 5 2 2 2" xfId="4973"/>
    <cellStyle name="Note 7 5 2 2 2 2" xfId="17074"/>
    <cellStyle name="Note 7 5 2 2 2 2 2" xfId="41274"/>
    <cellStyle name="Note 7 5 2 2 2 3" xfId="29174"/>
    <cellStyle name="Note 7 5 2 2 3" xfId="4859"/>
    <cellStyle name="Note 7 5 2 2 3 2" xfId="16960"/>
    <cellStyle name="Note 7 5 2 2 3 2 2" xfId="41160"/>
    <cellStyle name="Note 7 5 2 2 3 3" xfId="29060"/>
    <cellStyle name="Note 7 5 2 2 4" xfId="8948"/>
    <cellStyle name="Note 7 5 2 2 4 2" xfId="20982"/>
    <cellStyle name="Note 7 5 2 2 4 2 2" xfId="45182"/>
    <cellStyle name="Note 7 5 2 2 4 3" xfId="33149"/>
    <cellStyle name="Note 7 5 2 2 5" xfId="11024"/>
    <cellStyle name="Note 7 5 2 2 5 2" xfId="22967"/>
    <cellStyle name="Note 7 5 2 2 5 2 2" xfId="47167"/>
    <cellStyle name="Note 7 5 2 2 5 3" xfId="35225"/>
    <cellStyle name="Note 7 5 2 2 6" xfId="12812"/>
    <cellStyle name="Note 7 5 2 2 6 2" xfId="24534"/>
    <cellStyle name="Note 7 5 2 2 6 2 2" xfId="48734"/>
    <cellStyle name="Note 7 5 2 2 6 3" xfId="37013"/>
    <cellStyle name="Note 7 5 2 2 7" xfId="14379"/>
    <cellStyle name="Note 7 5 2 2 7 2" xfId="38580"/>
    <cellStyle name="Note 7 5 2 2 8" xfId="26604"/>
    <cellStyle name="Note 7 5 2 3" xfId="1736"/>
    <cellStyle name="Note 7 5 2 3 2" xfId="4398"/>
    <cellStyle name="Note 7 5 2 3 2 2" xfId="16499"/>
    <cellStyle name="Note 7 5 2 3 2 2 2" xfId="40699"/>
    <cellStyle name="Note 7 5 2 3 2 3" xfId="28599"/>
    <cellStyle name="Note 7 5 2 3 3" xfId="4176"/>
    <cellStyle name="Note 7 5 2 3 3 2" xfId="16278"/>
    <cellStyle name="Note 7 5 2 3 3 2 2" xfId="40478"/>
    <cellStyle name="Note 7 5 2 3 3 3" xfId="28378"/>
    <cellStyle name="Note 7 5 2 3 4" xfId="8362"/>
    <cellStyle name="Note 7 5 2 3 4 2" xfId="20398"/>
    <cellStyle name="Note 7 5 2 3 4 2 2" xfId="44598"/>
    <cellStyle name="Note 7 5 2 3 4 3" xfId="32563"/>
    <cellStyle name="Note 7 5 2 3 5" xfId="10452"/>
    <cellStyle name="Note 7 5 2 3 5 2" xfId="22415"/>
    <cellStyle name="Note 7 5 2 3 5 2 2" xfId="46615"/>
    <cellStyle name="Note 7 5 2 3 5 3" xfId="34653"/>
    <cellStyle name="Note 7 5 2 3 6" xfId="12260"/>
    <cellStyle name="Note 7 5 2 3 6 2" xfId="24007"/>
    <cellStyle name="Note 7 5 2 3 6 2 2" xfId="48207"/>
    <cellStyle name="Note 7 5 2 3 6 3" xfId="36461"/>
    <cellStyle name="Note 7 5 2 3 7" xfId="13852"/>
    <cellStyle name="Note 7 5 2 3 7 2" xfId="38053"/>
    <cellStyle name="Note 7 5 2 3 8" xfId="26021"/>
    <cellStyle name="Note 7 5 2 4" xfId="3484"/>
    <cellStyle name="Note 7 5 2 4 2" xfId="15586"/>
    <cellStyle name="Note 7 5 2 4 2 2" xfId="39786"/>
    <cellStyle name="Note 7 5 2 4 3" xfId="27686"/>
    <cellStyle name="Note 7 5 2 5" xfId="6290"/>
    <cellStyle name="Note 7 5 2 5 2" xfId="18391"/>
    <cellStyle name="Note 7 5 2 5 2 2" xfId="42591"/>
    <cellStyle name="Note 7 5 2 5 3" xfId="30491"/>
    <cellStyle name="Note 7 5 2 6" xfId="7388"/>
    <cellStyle name="Note 7 5 2 6 2" xfId="19449"/>
    <cellStyle name="Note 7 5 2 6 2 2" xfId="43649"/>
    <cellStyle name="Note 7 5 2 6 3" xfId="31589"/>
    <cellStyle name="Note 7 5 2 7" xfId="9504"/>
    <cellStyle name="Note 7 5 2 7 2" xfId="21538"/>
    <cellStyle name="Note 7 5 2 7 2 2" xfId="45738"/>
    <cellStyle name="Note 7 5 2 7 3" xfId="33705"/>
    <cellStyle name="Note 7 5 2 8" xfId="10281"/>
    <cellStyle name="Note 7 5 2 8 2" xfId="22260"/>
    <cellStyle name="Note 7 5 2 8 2 2" xfId="46460"/>
    <cellStyle name="Note 7 5 2 8 3" xfId="34482"/>
    <cellStyle name="Note 7 5 2 9" xfId="12105"/>
    <cellStyle name="Note 7 5 2 9 2" xfId="36306"/>
    <cellStyle name="Note 7 5 3" xfId="836"/>
    <cellStyle name="Note 7 5 3 10" xfId="25354"/>
    <cellStyle name="Note 7 5 3 2" xfId="2406"/>
    <cellStyle name="Note 7 5 3 2 2" xfId="5056"/>
    <cellStyle name="Note 7 5 3 2 2 2" xfId="17157"/>
    <cellStyle name="Note 7 5 3 2 2 2 2" xfId="41357"/>
    <cellStyle name="Note 7 5 3 2 2 3" xfId="29257"/>
    <cellStyle name="Note 7 5 3 2 3" xfId="5696"/>
    <cellStyle name="Note 7 5 3 2 3 2" xfId="17797"/>
    <cellStyle name="Note 7 5 3 2 3 2 2" xfId="41997"/>
    <cellStyle name="Note 7 5 3 2 3 3" xfId="29897"/>
    <cellStyle name="Note 7 5 3 2 4" xfId="9032"/>
    <cellStyle name="Note 7 5 3 2 4 2" xfId="21066"/>
    <cellStyle name="Note 7 5 3 2 4 2 2" xfId="45266"/>
    <cellStyle name="Note 7 5 3 2 4 3" xfId="33233"/>
    <cellStyle name="Note 7 5 3 2 5" xfId="11108"/>
    <cellStyle name="Note 7 5 3 2 5 2" xfId="23051"/>
    <cellStyle name="Note 7 5 3 2 5 2 2" xfId="47251"/>
    <cellStyle name="Note 7 5 3 2 5 3" xfId="35309"/>
    <cellStyle name="Note 7 5 3 2 6" xfId="12896"/>
    <cellStyle name="Note 7 5 3 2 6 2" xfId="24618"/>
    <cellStyle name="Note 7 5 3 2 6 2 2" xfId="48818"/>
    <cellStyle name="Note 7 5 3 2 6 3" xfId="37097"/>
    <cellStyle name="Note 7 5 3 2 7" xfId="14463"/>
    <cellStyle name="Note 7 5 3 2 7 2" xfId="38664"/>
    <cellStyle name="Note 7 5 3 2 8" xfId="26688"/>
    <cellStyle name="Note 7 5 3 3" xfId="1820"/>
    <cellStyle name="Note 7 5 3 3 2" xfId="4481"/>
    <cellStyle name="Note 7 5 3 3 2 2" xfId="16582"/>
    <cellStyle name="Note 7 5 3 3 2 2 2" xfId="40782"/>
    <cellStyle name="Note 7 5 3 3 2 3" xfId="28682"/>
    <cellStyle name="Note 7 5 3 3 3" xfId="5955"/>
    <cellStyle name="Note 7 5 3 3 3 2" xfId="18056"/>
    <cellStyle name="Note 7 5 3 3 3 2 2" xfId="42256"/>
    <cellStyle name="Note 7 5 3 3 3 3" xfId="30156"/>
    <cellStyle name="Note 7 5 3 3 4" xfId="8446"/>
    <cellStyle name="Note 7 5 3 3 4 2" xfId="20482"/>
    <cellStyle name="Note 7 5 3 3 4 2 2" xfId="44682"/>
    <cellStyle name="Note 7 5 3 3 4 3" xfId="32647"/>
    <cellStyle name="Note 7 5 3 3 5" xfId="10536"/>
    <cellStyle name="Note 7 5 3 3 5 2" xfId="22499"/>
    <cellStyle name="Note 7 5 3 3 5 2 2" xfId="46699"/>
    <cellStyle name="Note 7 5 3 3 5 3" xfId="34737"/>
    <cellStyle name="Note 7 5 3 3 6" xfId="12344"/>
    <cellStyle name="Note 7 5 3 3 6 2" xfId="24091"/>
    <cellStyle name="Note 7 5 3 3 6 2 2" xfId="48291"/>
    <cellStyle name="Note 7 5 3 3 6 3" xfId="36545"/>
    <cellStyle name="Note 7 5 3 3 7" xfId="13936"/>
    <cellStyle name="Note 7 5 3 3 7 2" xfId="38137"/>
    <cellStyle name="Note 7 5 3 3 8" xfId="26105"/>
    <cellStyle name="Note 7 5 3 4" xfId="3567"/>
    <cellStyle name="Note 7 5 3 4 2" xfId="15669"/>
    <cellStyle name="Note 7 5 3 4 2 2" xfId="39869"/>
    <cellStyle name="Note 7 5 3 4 3" xfId="27769"/>
    <cellStyle name="Note 7 5 3 5" xfId="4034"/>
    <cellStyle name="Note 7 5 3 5 2" xfId="16136"/>
    <cellStyle name="Note 7 5 3 5 2 2" xfId="40336"/>
    <cellStyle name="Note 7 5 3 5 3" xfId="28236"/>
    <cellStyle name="Note 7 5 3 6" xfId="7472"/>
    <cellStyle name="Note 7 5 3 6 2" xfId="19533"/>
    <cellStyle name="Note 7 5 3 6 2 2" xfId="43733"/>
    <cellStyle name="Note 7 5 3 6 3" xfId="31673"/>
    <cellStyle name="Note 7 5 3 7" xfId="9588"/>
    <cellStyle name="Note 7 5 3 7 2" xfId="21622"/>
    <cellStyle name="Note 7 5 3 7 2 2" xfId="45822"/>
    <cellStyle name="Note 7 5 3 7 3" xfId="33789"/>
    <cellStyle name="Note 7 5 3 8" xfId="11467"/>
    <cellStyle name="Note 7 5 3 8 2" xfId="23396"/>
    <cellStyle name="Note 7 5 3 8 2 2" xfId="47596"/>
    <cellStyle name="Note 7 5 3 8 3" xfId="35668"/>
    <cellStyle name="Note 7 5 3 9" xfId="13241"/>
    <cellStyle name="Note 7 5 3 9 2" xfId="37442"/>
    <cellStyle name="Note 7 5 4" xfId="1059"/>
    <cellStyle name="Note 7 5 4 10" xfId="25577"/>
    <cellStyle name="Note 7 5 4 2" xfId="2617"/>
    <cellStyle name="Note 7 5 4 2 2" xfId="5263"/>
    <cellStyle name="Note 7 5 4 2 2 2" xfId="17364"/>
    <cellStyle name="Note 7 5 4 2 2 2 2" xfId="41564"/>
    <cellStyle name="Note 7 5 4 2 2 3" xfId="29464"/>
    <cellStyle name="Note 7 5 4 2 3" xfId="3213"/>
    <cellStyle name="Note 7 5 4 2 3 2" xfId="15315"/>
    <cellStyle name="Note 7 5 4 2 3 2 2" xfId="39515"/>
    <cellStyle name="Note 7 5 4 2 3 3" xfId="27415"/>
    <cellStyle name="Note 7 5 4 2 4" xfId="9243"/>
    <cellStyle name="Note 7 5 4 2 4 2" xfId="21277"/>
    <cellStyle name="Note 7 5 4 2 4 2 2" xfId="45477"/>
    <cellStyle name="Note 7 5 4 2 4 3" xfId="33444"/>
    <cellStyle name="Note 7 5 4 2 5" xfId="11319"/>
    <cellStyle name="Note 7 5 4 2 5 2" xfId="23262"/>
    <cellStyle name="Note 7 5 4 2 5 2 2" xfId="47462"/>
    <cellStyle name="Note 7 5 4 2 5 3" xfId="35520"/>
    <cellStyle name="Note 7 5 4 2 6" xfId="13107"/>
    <cellStyle name="Note 7 5 4 2 6 2" xfId="24829"/>
    <cellStyle name="Note 7 5 4 2 6 2 2" xfId="49029"/>
    <cellStyle name="Note 7 5 4 2 6 3" xfId="37308"/>
    <cellStyle name="Note 7 5 4 2 7" xfId="14674"/>
    <cellStyle name="Note 7 5 4 2 7 2" xfId="38875"/>
    <cellStyle name="Note 7 5 4 2 8" xfId="26899"/>
    <cellStyle name="Note 7 5 4 3" xfId="2031"/>
    <cellStyle name="Note 7 5 4 3 2" xfId="4689"/>
    <cellStyle name="Note 7 5 4 3 2 2" xfId="16790"/>
    <cellStyle name="Note 7 5 4 3 2 2 2" xfId="40990"/>
    <cellStyle name="Note 7 5 4 3 2 3" xfId="28890"/>
    <cellStyle name="Note 7 5 4 3 3" xfId="5808"/>
    <cellStyle name="Note 7 5 4 3 3 2" xfId="17909"/>
    <cellStyle name="Note 7 5 4 3 3 2 2" xfId="42109"/>
    <cellStyle name="Note 7 5 4 3 3 3" xfId="30009"/>
    <cellStyle name="Note 7 5 4 3 4" xfId="8657"/>
    <cellStyle name="Note 7 5 4 3 4 2" xfId="20693"/>
    <cellStyle name="Note 7 5 4 3 4 2 2" xfId="44893"/>
    <cellStyle name="Note 7 5 4 3 4 3" xfId="32858"/>
    <cellStyle name="Note 7 5 4 3 5" xfId="10747"/>
    <cellStyle name="Note 7 5 4 3 5 2" xfId="22710"/>
    <cellStyle name="Note 7 5 4 3 5 2 2" xfId="46910"/>
    <cellStyle name="Note 7 5 4 3 5 3" xfId="34948"/>
    <cellStyle name="Note 7 5 4 3 6" xfId="12555"/>
    <cellStyle name="Note 7 5 4 3 6 2" xfId="24302"/>
    <cellStyle name="Note 7 5 4 3 6 2 2" xfId="48502"/>
    <cellStyle name="Note 7 5 4 3 6 3" xfId="36756"/>
    <cellStyle name="Note 7 5 4 3 7" xfId="14147"/>
    <cellStyle name="Note 7 5 4 3 7 2" xfId="38348"/>
    <cellStyle name="Note 7 5 4 3 8" xfId="26316"/>
    <cellStyle name="Note 7 5 4 4" xfId="3784"/>
    <cellStyle name="Note 7 5 4 4 2" xfId="15886"/>
    <cellStyle name="Note 7 5 4 4 2 2" xfId="40086"/>
    <cellStyle name="Note 7 5 4 4 3" xfId="27986"/>
    <cellStyle name="Note 7 5 4 5" xfId="6035"/>
    <cellStyle name="Note 7 5 4 5 2" xfId="18136"/>
    <cellStyle name="Note 7 5 4 5 2 2" xfId="42336"/>
    <cellStyle name="Note 7 5 4 5 3" xfId="30236"/>
    <cellStyle name="Note 7 5 4 6" xfId="7695"/>
    <cellStyle name="Note 7 5 4 6 2" xfId="19756"/>
    <cellStyle name="Note 7 5 4 6 2 2" xfId="43956"/>
    <cellStyle name="Note 7 5 4 6 3" xfId="31896"/>
    <cellStyle name="Note 7 5 4 7" xfId="9811"/>
    <cellStyle name="Note 7 5 4 7 2" xfId="21845"/>
    <cellStyle name="Note 7 5 4 7 2 2" xfId="46045"/>
    <cellStyle name="Note 7 5 4 7 3" xfId="34012"/>
    <cellStyle name="Note 7 5 4 8" xfId="11690"/>
    <cellStyle name="Note 7 5 4 8 2" xfId="23619"/>
    <cellStyle name="Note 7 5 4 8 2 2" xfId="47819"/>
    <cellStyle name="Note 7 5 4 8 3" xfId="35891"/>
    <cellStyle name="Note 7 5 4 9" xfId="13464"/>
    <cellStyle name="Note 7 5 4 9 2" xfId="37665"/>
    <cellStyle name="Note 7 5 5" xfId="1194"/>
    <cellStyle name="Note 7 5 5 2" xfId="3919"/>
    <cellStyle name="Note 7 5 5 2 2" xfId="16021"/>
    <cellStyle name="Note 7 5 5 2 2 2" xfId="40221"/>
    <cellStyle name="Note 7 5 5 2 3" xfId="28121"/>
    <cellStyle name="Note 7 5 5 3" xfId="5905"/>
    <cellStyle name="Note 7 5 5 3 2" xfId="18006"/>
    <cellStyle name="Note 7 5 5 3 2 2" xfId="42206"/>
    <cellStyle name="Note 7 5 5 3 3" xfId="30106"/>
    <cellStyle name="Note 7 5 5 4" xfId="7830"/>
    <cellStyle name="Note 7 5 5 4 2" xfId="19891"/>
    <cellStyle name="Note 7 5 5 4 2 2" xfId="44091"/>
    <cellStyle name="Note 7 5 5 4 3" xfId="32031"/>
    <cellStyle name="Note 7 5 5 5" xfId="9946"/>
    <cellStyle name="Note 7 5 5 5 2" xfId="21980"/>
    <cellStyle name="Note 7 5 5 5 2 2" xfId="46180"/>
    <cellStyle name="Note 7 5 5 5 3" xfId="34147"/>
    <cellStyle name="Note 7 5 5 6" xfId="11825"/>
    <cellStyle name="Note 7 5 5 6 2" xfId="23754"/>
    <cellStyle name="Note 7 5 5 6 2 2" xfId="47954"/>
    <cellStyle name="Note 7 5 5 6 3" xfId="36026"/>
    <cellStyle name="Note 7 5 5 7" xfId="13599"/>
    <cellStyle name="Note 7 5 5 7 2" xfId="37800"/>
    <cellStyle name="Note 7 5 5 8" xfId="25712"/>
    <cellStyle name="Note 7 5 6" xfId="3271"/>
    <cellStyle name="Note 7 5 6 2" xfId="15373"/>
    <cellStyle name="Note 7 5 6 2 2" xfId="39573"/>
    <cellStyle name="Note 7 5 6 3" xfId="27473"/>
    <cellStyle name="Note 7 5 7" xfId="4182"/>
    <cellStyle name="Note 7 5 7 2" xfId="16284"/>
    <cellStyle name="Note 7 5 7 2 2" xfId="40484"/>
    <cellStyle name="Note 7 5 7 3" xfId="28384"/>
    <cellStyle name="Note 7 5 8" xfId="7171"/>
    <cellStyle name="Note 7 5 8 2" xfId="19232"/>
    <cellStyle name="Note 7 5 8 2 2" xfId="43432"/>
    <cellStyle name="Note 7 5 8 3" xfId="31372"/>
    <cellStyle name="Note 7 5 9" xfId="6857"/>
    <cellStyle name="Note 7 5 9 2" xfId="18958"/>
    <cellStyle name="Note 7 5 9 2 2" xfId="43158"/>
    <cellStyle name="Note 7 5 9 3" xfId="31058"/>
    <cellStyle name="Note 7 6" xfId="673"/>
    <cellStyle name="Note 7 6 10" xfId="25191"/>
    <cellStyle name="Note 7 6 2" xfId="2243"/>
    <cellStyle name="Note 7 6 2 2" xfId="4895"/>
    <cellStyle name="Note 7 6 2 2 2" xfId="16996"/>
    <cellStyle name="Note 7 6 2 2 2 2" xfId="41196"/>
    <cellStyle name="Note 7 6 2 2 3" xfId="29096"/>
    <cellStyle name="Note 7 6 2 3" xfId="6132"/>
    <cellStyle name="Note 7 6 2 3 2" xfId="18233"/>
    <cellStyle name="Note 7 6 2 3 2 2" xfId="42433"/>
    <cellStyle name="Note 7 6 2 3 3" xfId="30333"/>
    <cellStyle name="Note 7 6 2 4" xfId="8869"/>
    <cellStyle name="Note 7 6 2 4 2" xfId="20903"/>
    <cellStyle name="Note 7 6 2 4 2 2" xfId="45103"/>
    <cellStyle name="Note 7 6 2 4 3" xfId="33070"/>
    <cellStyle name="Note 7 6 2 5" xfId="10945"/>
    <cellStyle name="Note 7 6 2 5 2" xfId="22888"/>
    <cellStyle name="Note 7 6 2 5 2 2" xfId="47088"/>
    <cellStyle name="Note 7 6 2 5 3" xfId="35146"/>
    <cellStyle name="Note 7 6 2 6" xfId="12733"/>
    <cellStyle name="Note 7 6 2 6 2" xfId="24455"/>
    <cellStyle name="Note 7 6 2 6 2 2" xfId="48655"/>
    <cellStyle name="Note 7 6 2 6 3" xfId="36934"/>
    <cellStyle name="Note 7 6 2 7" xfId="14300"/>
    <cellStyle name="Note 7 6 2 7 2" xfId="38501"/>
    <cellStyle name="Note 7 6 2 8" xfId="26525"/>
    <cellStyle name="Note 7 6 3" xfId="1657"/>
    <cellStyle name="Note 7 6 3 2" xfId="4319"/>
    <cellStyle name="Note 7 6 3 2 2" xfId="16420"/>
    <cellStyle name="Note 7 6 3 2 2 2" xfId="40620"/>
    <cellStyle name="Note 7 6 3 2 3" xfId="28520"/>
    <cellStyle name="Note 7 6 3 3" xfId="6410"/>
    <cellStyle name="Note 7 6 3 3 2" xfId="18511"/>
    <cellStyle name="Note 7 6 3 3 2 2" xfId="42711"/>
    <cellStyle name="Note 7 6 3 3 3" xfId="30611"/>
    <cellStyle name="Note 7 6 3 4" xfId="8283"/>
    <cellStyle name="Note 7 6 3 4 2" xfId="20319"/>
    <cellStyle name="Note 7 6 3 4 2 2" xfId="44519"/>
    <cellStyle name="Note 7 6 3 4 3" xfId="32484"/>
    <cellStyle name="Note 7 6 3 5" xfId="10373"/>
    <cellStyle name="Note 7 6 3 5 2" xfId="22336"/>
    <cellStyle name="Note 7 6 3 5 2 2" xfId="46536"/>
    <cellStyle name="Note 7 6 3 5 3" xfId="34574"/>
    <cellStyle name="Note 7 6 3 6" xfId="12181"/>
    <cellStyle name="Note 7 6 3 6 2" xfId="23928"/>
    <cellStyle name="Note 7 6 3 6 2 2" xfId="48128"/>
    <cellStyle name="Note 7 6 3 6 3" xfId="36382"/>
    <cellStyle name="Note 7 6 3 7" xfId="13773"/>
    <cellStyle name="Note 7 6 3 7 2" xfId="37974"/>
    <cellStyle name="Note 7 6 3 8" xfId="25942"/>
    <cellStyle name="Note 7 6 4" xfId="3406"/>
    <cellStyle name="Note 7 6 4 2" xfId="15508"/>
    <cellStyle name="Note 7 6 4 2 2" xfId="39708"/>
    <cellStyle name="Note 7 6 4 3" xfId="27608"/>
    <cellStyle name="Note 7 6 5" xfId="6502"/>
    <cellStyle name="Note 7 6 5 2" xfId="18603"/>
    <cellStyle name="Note 7 6 5 2 2" xfId="42803"/>
    <cellStyle name="Note 7 6 5 3" xfId="30703"/>
    <cellStyle name="Note 7 6 6" xfId="7309"/>
    <cellStyle name="Note 7 6 6 2" xfId="19370"/>
    <cellStyle name="Note 7 6 6 2 2" xfId="43570"/>
    <cellStyle name="Note 7 6 6 3" xfId="31510"/>
    <cellStyle name="Note 7 6 7" xfId="9425"/>
    <cellStyle name="Note 7 6 7 2" xfId="21459"/>
    <cellStyle name="Note 7 6 7 2 2" xfId="45659"/>
    <cellStyle name="Note 7 6 7 3" xfId="33626"/>
    <cellStyle name="Note 7 6 8" xfId="7110"/>
    <cellStyle name="Note 7 6 8 2" xfId="19171"/>
    <cellStyle name="Note 7 6 8 2 2" xfId="43371"/>
    <cellStyle name="Note 7 6 8 3" xfId="31311"/>
    <cellStyle name="Note 7 6 9" xfId="10148"/>
    <cellStyle name="Note 7 6 9 2" xfId="34349"/>
    <cellStyle name="Note 7 7" xfId="956"/>
    <cellStyle name="Note 7 7 10" xfId="25474"/>
    <cellStyle name="Note 7 7 2" xfId="2518"/>
    <cellStyle name="Note 7 7 2 2" xfId="5167"/>
    <cellStyle name="Note 7 7 2 2 2" xfId="17268"/>
    <cellStyle name="Note 7 7 2 2 2 2" xfId="41468"/>
    <cellStyle name="Note 7 7 2 2 3" xfId="29368"/>
    <cellStyle name="Note 7 7 2 3" xfId="4008"/>
    <cellStyle name="Note 7 7 2 3 2" xfId="16110"/>
    <cellStyle name="Note 7 7 2 3 2 2" xfId="40310"/>
    <cellStyle name="Note 7 7 2 3 3" xfId="28210"/>
    <cellStyle name="Note 7 7 2 4" xfId="9144"/>
    <cellStyle name="Note 7 7 2 4 2" xfId="21178"/>
    <cellStyle name="Note 7 7 2 4 2 2" xfId="45378"/>
    <cellStyle name="Note 7 7 2 4 3" xfId="33345"/>
    <cellStyle name="Note 7 7 2 5" xfId="11220"/>
    <cellStyle name="Note 7 7 2 5 2" xfId="23163"/>
    <cellStyle name="Note 7 7 2 5 2 2" xfId="47363"/>
    <cellStyle name="Note 7 7 2 5 3" xfId="35421"/>
    <cellStyle name="Note 7 7 2 6" xfId="13008"/>
    <cellStyle name="Note 7 7 2 6 2" xfId="24730"/>
    <cellStyle name="Note 7 7 2 6 2 2" xfId="48930"/>
    <cellStyle name="Note 7 7 2 6 3" xfId="37209"/>
    <cellStyle name="Note 7 7 2 7" xfId="14575"/>
    <cellStyle name="Note 7 7 2 7 2" xfId="38776"/>
    <cellStyle name="Note 7 7 2 8" xfId="26800"/>
    <cellStyle name="Note 7 7 3" xfId="1932"/>
    <cellStyle name="Note 7 7 3 2" xfId="4591"/>
    <cellStyle name="Note 7 7 3 2 2" xfId="16692"/>
    <cellStyle name="Note 7 7 3 2 2 2" xfId="40892"/>
    <cellStyle name="Note 7 7 3 2 3" xfId="28792"/>
    <cellStyle name="Note 7 7 3 3" xfId="5864"/>
    <cellStyle name="Note 7 7 3 3 2" xfId="17965"/>
    <cellStyle name="Note 7 7 3 3 2 2" xfId="42165"/>
    <cellStyle name="Note 7 7 3 3 3" xfId="30065"/>
    <cellStyle name="Note 7 7 3 4" xfId="8558"/>
    <cellStyle name="Note 7 7 3 4 2" xfId="20594"/>
    <cellStyle name="Note 7 7 3 4 2 2" xfId="44794"/>
    <cellStyle name="Note 7 7 3 4 3" xfId="32759"/>
    <cellStyle name="Note 7 7 3 5" xfId="10648"/>
    <cellStyle name="Note 7 7 3 5 2" xfId="22611"/>
    <cellStyle name="Note 7 7 3 5 2 2" xfId="46811"/>
    <cellStyle name="Note 7 7 3 5 3" xfId="34849"/>
    <cellStyle name="Note 7 7 3 6" xfId="12456"/>
    <cellStyle name="Note 7 7 3 6 2" xfId="24203"/>
    <cellStyle name="Note 7 7 3 6 2 2" xfId="48403"/>
    <cellStyle name="Note 7 7 3 6 3" xfId="36657"/>
    <cellStyle name="Note 7 7 3 7" xfId="14048"/>
    <cellStyle name="Note 7 7 3 7 2" xfId="38249"/>
    <cellStyle name="Note 7 7 3 8" xfId="26217"/>
    <cellStyle name="Note 7 7 4" xfId="3683"/>
    <cellStyle name="Note 7 7 4 2" xfId="15785"/>
    <cellStyle name="Note 7 7 4 2 2" xfId="39985"/>
    <cellStyle name="Note 7 7 4 3" xfId="27885"/>
    <cellStyle name="Note 7 7 5" xfId="6678"/>
    <cellStyle name="Note 7 7 5 2" xfId="18779"/>
    <cellStyle name="Note 7 7 5 2 2" xfId="42979"/>
    <cellStyle name="Note 7 7 5 3" xfId="30879"/>
    <cellStyle name="Note 7 7 6" xfId="7592"/>
    <cellStyle name="Note 7 7 6 2" xfId="19653"/>
    <cellStyle name="Note 7 7 6 2 2" xfId="43853"/>
    <cellStyle name="Note 7 7 6 3" xfId="31793"/>
    <cellStyle name="Note 7 7 7" xfId="9708"/>
    <cellStyle name="Note 7 7 7 2" xfId="21742"/>
    <cellStyle name="Note 7 7 7 2 2" xfId="45942"/>
    <cellStyle name="Note 7 7 7 3" xfId="33909"/>
    <cellStyle name="Note 7 7 8" xfId="11587"/>
    <cellStyle name="Note 7 7 8 2" xfId="23516"/>
    <cellStyle name="Note 7 7 8 2 2" xfId="47716"/>
    <cellStyle name="Note 7 7 8 3" xfId="35788"/>
    <cellStyle name="Note 7 7 9" xfId="13361"/>
    <cellStyle name="Note 7 7 9 2" xfId="37562"/>
    <cellStyle name="Note 7 8" xfId="1401"/>
    <cellStyle name="Note 7 8 2" xfId="4096"/>
    <cellStyle name="Note 7 8 2 2" xfId="16198"/>
    <cellStyle name="Note 7 8 2 2 2" xfId="40398"/>
    <cellStyle name="Note 7 8 2 3" xfId="28298"/>
    <cellStyle name="Note 7 8 3" xfId="5502"/>
    <cellStyle name="Note 7 8 3 2" xfId="17603"/>
    <cellStyle name="Note 7 8 3 2 2" xfId="41803"/>
    <cellStyle name="Note 7 8 3 3" xfId="29703"/>
    <cellStyle name="Note 7 8 4" xfId="8032"/>
    <cellStyle name="Note 7 8 4 2" xfId="20083"/>
    <cellStyle name="Note 7 8 4 2 2" xfId="44283"/>
    <cellStyle name="Note 7 8 4 3" xfId="32233"/>
    <cellStyle name="Note 7 8 5" xfId="10141"/>
    <cellStyle name="Note 7 8 5 2" xfId="22156"/>
    <cellStyle name="Note 7 8 5 2 2" xfId="46356"/>
    <cellStyle name="Note 7 8 5 3" xfId="34342"/>
    <cellStyle name="Note 7 8 6" xfId="12001"/>
    <cellStyle name="Note 7 8 6 2" xfId="23855"/>
    <cellStyle name="Note 7 8 6 2 2" xfId="48055"/>
    <cellStyle name="Note 7 8 6 3" xfId="36202"/>
    <cellStyle name="Note 7 8 7" xfId="13700"/>
    <cellStyle name="Note 7 8 7 2" xfId="37901"/>
    <cellStyle name="Note 7 8 8" xfId="25820"/>
    <cellStyle name="Note 7 9" xfId="1538"/>
    <cellStyle name="Note 7 9 2" xfId="4205"/>
    <cellStyle name="Note 7 9 2 2" xfId="16307"/>
    <cellStyle name="Note 7 9 2 2 2" xfId="40507"/>
    <cellStyle name="Note 7 9 2 3" xfId="28407"/>
    <cellStyle name="Note 7 9 3" xfId="3182"/>
    <cellStyle name="Note 7 9 3 2" xfId="15284"/>
    <cellStyle name="Note 7 9 3 2 2" xfId="39484"/>
    <cellStyle name="Note 7 9 3 3" xfId="27384"/>
    <cellStyle name="Note 7 9 4" xfId="8164"/>
    <cellStyle name="Note 7 9 4 2" xfId="20203"/>
    <cellStyle name="Note 7 9 4 2 2" xfId="44403"/>
    <cellStyle name="Note 7 9 4 3" xfId="32365"/>
    <cellStyle name="Note 7 9 5" xfId="10261"/>
    <cellStyle name="Note 7 9 5 2" xfId="22250"/>
    <cellStyle name="Note 7 9 5 2 2" xfId="46450"/>
    <cellStyle name="Note 7 9 5 3" xfId="34462"/>
    <cellStyle name="Note 7 9 6" xfId="12095"/>
    <cellStyle name="Note 7 9 6 2" xfId="23871"/>
    <cellStyle name="Note 7 9 6 2 2" xfId="48071"/>
    <cellStyle name="Note 7 9 6 3" xfId="36296"/>
    <cellStyle name="Note 7 9 7" xfId="13716"/>
    <cellStyle name="Note 7 9 7 2" xfId="37917"/>
    <cellStyle name="Note 7 9 8" xfId="25849"/>
    <cellStyle name="Note 8" xfId="162"/>
    <cellStyle name="Note 8 10" xfId="2834"/>
    <cellStyle name="Note 8 10 2" xfId="14987"/>
    <cellStyle name="Note 8 10 2 2" xfId="39187"/>
    <cellStyle name="Note 8 10 3" xfId="27087"/>
    <cellStyle name="Note 8 11" xfId="2917"/>
    <cellStyle name="Note 8 11 2" xfId="15022"/>
    <cellStyle name="Note 8 11 2 2" xfId="39222"/>
    <cellStyle name="Note 8 11 3" xfId="27122"/>
    <cellStyle name="Note 8 12" xfId="3091"/>
    <cellStyle name="Note 8 12 2" xfId="15193"/>
    <cellStyle name="Note 8 12 2 2" xfId="39393"/>
    <cellStyle name="Note 8 12 3" xfId="27293"/>
    <cellStyle name="Note 8 13" xfId="5766"/>
    <cellStyle name="Note 8 13 2" xfId="17867"/>
    <cellStyle name="Note 8 13 2 2" xfId="42067"/>
    <cellStyle name="Note 8 13 3" xfId="29967"/>
    <cellStyle name="Note 8 14" xfId="6969"/>
    <cellStyle name="Note 8 14 2" xfId="19053"/>
    <cellStyle name="Note 8 14 2 2" xfId="43253"/>
    <cellStyle name="Note 8 14 3" xfId="31170"/>
    <cellStyle name="Note 8 15" xfId="7068"/>
    <cellStyle name="Note 8 15 2" xfId="19138"/>
    <cellStyle name="Note 8 15 2 2" xfId="43338"/>
    <cellStyle name="Note 8 15 3" xfId="31269"/>
    <cellStyle name="Note 8 16" xfId="11430"/>
    <cellStyle name="Note 8 16 2" xfId="23367"/>
    <cellStyle name="Note 8 16 2 2" xfId="47567"/>
    <cellStyle name="Note 8 16 3" xfId="35631"/>
    <cellStyle name="Note 8 17" xfId="13212"/>
    <cellStyle name="Note 8 17 2" xfId="37413"/>
    <cellStyle name="Note 8 18" xfId="327"/>
    <cellStyle name="Note 8 19" xfId="24955"/>
    <cellStyle name="Note 8 2" xfId="469"/>
    <cellStyle name="Note 8 2 10" xfId="7962"/>
    <cellStyle name="Note 8 2 10 2" xfId="20023"/>
    <cellStyle name="Note 8 2 10 2 2" xfId="44223"/>
    <cellStyle name="Note 8 2 10 3" xfId="32163"/>
    <cellStyle name="Note 8 2 11" xfId="10206"/>
    <cellStyle name="Note 8 2 11 2" xfId="22216"/>
    <cellStyle name="Note 8 2 11 2 2" xfId="46416"/>
    <cellStyle name="Note 8 2 11 3" xfId="34407"/>
    <cellStyle name="Note 8 2 12" xfId="12061"/>
    <cellStyle name="Note 8 2 12 2" xfId="36262"/>
    <cellStyle name="Note 8 2 13" xfId="24990"/>
    <cellStyle name="Note 8 2 2" xfId="571"/>
    <cellStyle name="Note 8 2 2 10" xfId="6945"/>
    <cellStyle name="Note 8 2 2 10 2" xfId="19031"/>
    <cellStyle name="Note 8 2 2 10 2 2" xfId="43231"/>
    <cellStyle name="Note 8 2 2 10 3" xfId="31146"/>
    <cellStyle name="Note 8 2 2 11" xfId="10129"/>
    <cellStyle name="Note 8 2 2 11 2" xfId="34330"/>
    <cellStyle name="Note 8 2 2 12" xfId="25089"/>
    <cellStyle name="Note 8 2 2 2" xfId="776"/>
    <cellStyle name="Note 8 2 2 2 10" xfId="25294"/>
    <cellStyle name="Note 8 2 2 2 2" xfId="2346"/>
    <cellStyle name="Note 8 2 2 2 2 2" xfId="4996"/>
    <cellStyle name="Note 8 2 2 2 2 2 2" xfId="17097"/>
    <cellStyle name="Note 8 2 2 2 2 2 2 2" xfId="41297"/>
    <cellStyle name="Note 8 2 2 2 2 2 3" xfId="29197"/>
    <cellStyle name="Note 8 2 2 2 2 3" xfId="3902"/>
    <cellStyle name="Note 8 2 2 2 2 3 2" xfId="16004"/>
    <cellStyle name="Note 8 2 2 2 2 3 2 2" xfId="40204"/>
    <cellStyle name="Note 8 2 2 2 2 3 3" xfId="28104"/>
    <cellStyle name="Note 8 2 2 2 2 4" xfId="8972"/>
    <cellStyle name="Note 8 2 2 2 2 4 2" xfId="21006"/>
    <cellStyle name="Note 8 2 2 2 2 4 2 2" xfId="45206"/>
    <cellStyle name="Note 8 2 2 2 2 4 3" xfId="33173"/>
    <cellStyle name="Note 8 2 2 2 2 5" xfId="11048"/>
    <cellStyle name="Note 8 2 2 2 2 5 2" xfId="22991"/>
    <cellStyle name="Note 8 2 2 2 2 5 2 2" xfId="47191"/>
    <cellStyle name="Note 8 2 2 2 2 5 3" xfId="35249"/>
    <cellStyle name="Note 8 2 2 2 2 6" xfId="12836"/>
    <cellStyle name="Note 8 2 2 2 2 6 2" xfId="24558"/>
    <cellStyle name="Note 8 2 2 2 2 6 2 2" xfId="48758"/>
    <cellStyle name="Note 8 2 2 2 2 6 3" xfId="37037"/>
    <cellStyle name="Note 8 2 2 2 2 7" xfId="14403"/>
    <cellStyle name="Note 8 2 2 2 2 7 2" xfId="38604"/>
    <cellStyle name="Note 8 2 2 2 2 8" xfId="26628"/>
    <cellStyle name="Note 8 2 2 2 3" xfId="1760"/>
    <cellStyle name="Note 8 2 2 2 3 2" xfId="4421"/>
    <cellStyle name="Note 8 2 2 2 3 2 2" xfId="16522"/>
    <cellStyle name="Note 8 2 2 2 3 2 2 2" xfId="40722"/>
    <cellStyle name="Note 8 2 2 2 3 2 3" xfId="28622"/>
    <cellStyle name="Note 8 2 2 2 3 3" xfId="3277"/>
    <cellStyle name="Note 8 2 2 2 3 3 2" xfId="15379"/>
    <cellStyle name="Note 8 2 2 2 3 3 2 2" xfId="39579"/>
    <cellStyle name="Note 8 2 2 2 3 3 3" xfId="27479"/>
    <cellStyle name="Note 8 2 2 2 3 4" xfId="8386"/>
    <cellStyle name="Note 8 2 2 2 3 4 2" xfId="20422"/>
    <cellStyle name="Note 8 2 2 2 3 4 2 2" xfId="44622"/>
    <cellStyle name="Note 8 2 2 2 3 4 3" xfId="32587"/>
    <cellStyle name="Note 8 2 2 2 3 5" xfId="10476"/>
    <cellStyle name="Note 8 2 2 2 3 5 2" xfId="22439"/>
    <cellStyle name="Note 8 2 2 2 3 5 2 2" xfId="46639"/>
    <cellStyle name="Note 8 2 2 2 3 5 3" xfId="34677"/>
    <cellStyle name="Note 8 2 2 2 3 6" xfId="12284"/>
    <cellStyle name="Note 8 2 2 2 3 6 2" xfId="24031"/>
    <cellStyle name="Note 8 2 2 2 3 6 2 2" xfId="48231"/>
    <cellStyle name="Note 8 2 2 2 3 6 3" xfId="36485"/>
    <cellStyle name="Note 8 2 2 2 3 7" xfId="13876"/>
    <cellStyle name="Note 8 2 2 2 3 7 2" xfId="38077"/>
    <cellStyle name="Note 8 2 2 2 3 8" xfId="26045"/>
    <cellStyle name="Note 8 2 2 2 4" xfId="3507"/>
    <cellStyle name="Note 8 2 2 2 4 2" xfId="15609"/>
    <cellStyle name="Note 8 2 2 2 4 2 2" xfId="39809"/>
    <cellStyle name="Note 8 2 2 2 4 3" xfId="27709"/>
    <cellStyle name="Note 8 2 2 2 5" xfId="6116"/>
    <cellStyle name="Note 8 2 2 2 5 2" xfId="18217"/>
    <cellStyle name="Note 8 2 2 2 5 2 2" xfId="42417"/>
    <cellStyle name="Note 8 2 2 2 5 3" xfId="30317"/>
    <cellStyle name="Note 8 2 2 2 6" xfId="7412"/>
    <cellStyle name="Note 8 2 2 2 6 2" xfId="19473"/>
    <cellStyle name="Note 8 2 2 2 6 2 2" xfId="43673"/>
    <cellStyle name="Note 8 2 2 2 6 3" xfId="31613"/>
    <cellStyle name="Note 8 2 2 2 7" xfId="9528"/>
    <cellStyle name="Note 8 2 2 2 7 2" xfId="21562"/>
    <cellStyle name="Note 8 2 2 2 7 2 2" xfId="45762"/>
    <cellStyle name="Note 8 2 2 2 7 3" xfId="33729"/>
    <cellStyle name="Note 8 2 2 2 8" xfId="10280"/>
    <cellStyle name="Note 8 2 2 2 8 2" xfId="22259"/>
    <cellStyle name="Note 8 2 2 2 8 2 2" xfId="46459"/>
    <cellStyle name="Note 8 2 2 2 8 3" xfId="34481"/>
    <cellStyle name="Note 8 2 2 2 9" xfId="12104"/>
    <cellStyle name="Note 8 2 2 2 9 2" xfId="36305"/>
    <cellStyle name="Note 8 2 2 3" xfId="872"/>
    <cellStyle name="Note 8 2 2 3 10" xfId="25390"/>
    <cellStyle name="Note 8 2 2 3 2" xfId="2442"/>
    <cellStyle name="Note 8 2 2 3 2 2" xfId="5092"/>
    <cellStyle name="Note 8 2 2 3 2 2 2" xfId="17193"/>
    <cellStyle name="Note 8 2 2 3 2 2 2 2" xfId="41393"/>
    <cellStyle name="Note 8 2 2 3 2 2 3" xfId="29293"/>
    <cellStyle name="Note 8 2 2 3 2 3" xfId="6445"/>
    <cellStyle name="Note 8 2 2 3 2 3 2" xfId="18546"/>
    <cellStyle name="Note 8 2 2 3 2 3 2 2" xfId="42746"/>
    <cellStyle name="Note 8 2 2 3 2 3 3" xfId="30646"/>
    <cellStyle name="Note 8 2 2 3 2 4" xfId="9068"/>
    <cellStyle name="Note 8 2 2 3 2 4 2" xfId="21102"/>
    <cellStyle name="Note 8 2 2 3 2 4 2 2" xfId="45302"/>
    <cellStyle name="Note 8 2 2 3 2 4 3" xfId="33269"/>
    <cellStyle name="Note 8 2 2 3 2 5" xfId="11144"/>
    <cellStyle name="Note 8 2 2 3 2 5 2" xfId="23087"/>
    <cellStyle name="Note 8 2 2 3 2 5 2 2" xfId="47287"/>
    <cellStyle name="Note 8 2 2 3 2 5 3" xfId="35345"/>
    <cellStyle name="Note 8 2 2 3 2 6" xfId="12932"/>
    <cellStyle name="Note 8 2 2 3 2 6 2" xfId="24654"/>
    <cellStyle name="Note 8 2 2 3 2 6 2 2" xfId="48854"/>
    <cellStyle name="Note 8 2 2 3 2 6 3" xfId="37133"/>
    <cellStyle name="Note 8 2 2 3 2 7" xfId="14499"/>
    <cellStyle name="Note 8 2 2 3 2 7 2" xfId="38700"/>
    <cellStyle name="Note 8 2 2 3 2 8" xfId="26724"/>
    <cellStyle name="Note 8 2 2 3 3" xfId="1856"/>
    <cellStyle name="Note 8 2 2 3 3 2" xfId="4516"/>
    <cellStyle name="Note 8 2 2 3 3 2 2" xfId="16617"/>
    <cellStyle name="Note 8 2 2 3 3 2 2 2" xfId="40817"/>
    <cellStyle name="Note 8 2 2 3 3 2 3" xfId="28717"/>
    <cellStyle name="Note 8 2 2 3 3 3" xfId="6794"/>
    <cellStyle name="Note 8 2 2 3 3 3 2" xfId="18895"/>
    <cellStyle name="Note 8 2 2 3 3 3 2 2" xfId="43095"/>
    <cellStyle name="Note 8 2 2 3 3 3 3" xfId="30995"/>
    <cellStyle name="Note 8 2 2 3 3 4" xfId="8482"/>
    <cellStyle name="Note 8 2 2 3 3 4 2" xfId="20518"/>
    <cellStyle name="Note 8 2 2 3 3 4 2 2" xfId="44718"/>
    <cellStyle name="Note 8 2 2 3 3 4 3" xfId="32683"/>
    <cellStyle name="Note 8 2 2 3 3 5" xfId="10572"/>
    <cellStyle name="Note 8 2 2 3 3 5 2" xfId="22535"/>
    <cellStyle name="Note 8 2 2 3 3 5 2 2" xfId="46735"/>
    <cellStyle name="Note 8 2 2 3 3 5 3" xfId="34773"/>
    <cellStyle name="Note 8 2 2 3 3 6" xfId="12380"/>
    <cellStyle name="Note 8 2 2 3 3 6 2" xfId="24127"/>
    <cellStyle name="Note 8 2 2 3 3 6 2 2" xfId="48327"/>
    <cellStyle name="Note 8 2 2 3 3 6 3" xfId="36581"/>
    <cellStyle name="Note 8 2 2 3 3 7" xfId="13972"/>
    <cellStyle name="Note 8 2 2 3 3 7 2" xfId="38173"/>
    <cellStyle name="Note 8 2 2 3 3 8" xfId="26141"/>
    <cellStyle name="Note 8 2 2 3 4" xfId="3602"/>
    <cellStyle name="Note 8 2 2 3 4 2" xfId="15704"/>
    <cellStyle name="Note 8 2 2 3 4 2 2" xfId="39904"/>
    <cellStyle name="Note 8 2 2 3 4 3" xfId="27804"/>
    <cellStyle name="Note 8 2 2 3 5" xfId="5691"/>
    <cellStyle name="Note 8 2 2 3 5 2" xfId="17792"/>
    <cellStyle name="Note 8 2 2 3 5 2 2" xfId="41992"/>
    <cellStyle name="Note 8 2 2 3 5 3" xfId="29892"/>
    <cellStyle name="Note 8 2 2 3 6" xfId="7508"/>
    <cellStyle name="Note 8 2 2 3 6 2" xfId="19569"/>
    <cellStyle name="Note 8 2 2 3 6 2 2" xfId="43769"/>
    <cellStyle name="Note 8 2 2 3 6 3" xfId="31709"/>
    <cellStyle name="Note 8 2 2 3 7" xfId="9624"/>
    <cellStyle name="Note 8 2 2 3 7 2" xfId="21658"/>
    <cellStyle name="Note 8 2 2 3 7 2 2" xfId="45858"/>
    <cellStyle name="Note 8 2 2 3 7 3" xfId="33825"/>
    <cellStyle name="Note 8 2 2 3 8" xfId="11503"/>
    <cellStyle name="Note 8 2 2 3 8 2" xfId="23432"/>
    <cellStyle name="Note 8 2 2 3 8 2 2" xfId="47632"/>
    <cellStyle name="Note 8 2 2 3 8 3" xfId="35704"/>
    <cellStyle name="Note 8 2 2 3 9" xfId="13277"/>
    <cellStyle name="Note 8 2 2 3 9 2" xfId="37478"/>
    <cellStyle name="Note 8 2 2 4" xfId="1095"/>
    <cellStyle name="Note 8 2 2 4 10" xfId="25613"/>
    <cellStyle name="Note 8 2 2 4 2" xfId="2653"/>
    <cellStyle name="Note 8 2 2 4 2 2" xfId="5299"/>
    <cellStyle name="Note 8 2 2 4 2 2 2" xfId="17400"/>
    <cellStyle name="Note 8 2 2 4 2 2 2 2" xfId="41600"/>
    <cellStyle name="Note 8 2 2 4 2 2 3" xfId="29500"/>
    <cellStyle name="Note 8 2 2 4 2 3" xfId="3094"/>
    <cellStyle name="Note 8 2 2 4 2 3 2" xfId="15196"/>
    <cellStyle name="Note 8 2 2 4 2 3 2 2" xfId="39396"/>
    <cellStyle name="Note 8 2 2 4 2 3 3" xfId="27296"/>
    <cellStyle name="Note 8 2 2 4 2 4" xfId="9279"/>
    <cellStyle name="Note 8 2 2 4 2 4 2" xfId="21313"/>
    <cellStyle name="Note 8 2 2 4 2 4 2 2" xfId="45513"/>
    <cellStyle name="Note 8 2 2 4 2 4 3" xfId="33480"/>
    <cellStyle name="Note 8 2 2 4 2 5" xfId="11355"/>
    <cellStyle name="Note 8 2 2 4 2 5 2" xfId="23298"/>
    <cellStyle name="Note 8 2 2 4 2 5 2 2" xfId="47498"/>
    <cellStyle name="Note 8 2 2 4 2 5 3" xfId="35556"/>
    <cellStyle name="Note 8 2 2 4 2 6" xfId="13143"/>
    <cellStyle name="Note 8 2 2 4 2 6 2" xfId="24865"/>
    <cellStyle name="Note 8 2 2 4 2 6 2 2" xfId="49065"/>
    <cellStyle name="Note 8 2 2 4 2 6 3" xfId="37344"/>
    <cellStyle name="Note 8 2 2 4 2 7" xfId="14710"/>
    <cellStyle name="Note 8 2 2 4 2 7 2" xfId="38911"/>
    <cellStyle name="Note 8 2 2 4 2 8" xfId="26935"/>
    <cellStyle name="Note 8 2 2 4 3" xfId="2067"/>
    <cellStyle name="Note 8 2 2 4 3 2" xfId="4725"/>
    <cellStyle name="Note 8 2 2 4 3 2 2" xfId="16826"/>
    <cellStyle name="Note 8 2 2 4 3 2 2 2" xfId="41026"/>
    <cellStyle name="Note 8 2 2 4 3 2 3" xfId="28926"/>
    <cellStyle name="Note 8 2 2 4 3 3" xfId="6755"/>
    <cellStyle name="Note 8 2 2 4 3 3 2" xfId="18856"/>
    <cellStyle name="Note 8 2 2 4 3 3 2 2" xfId="43056"/>
    <cellStyle name="Note 8 2 2 4 3 3 3" xfId="30956"/>
    <cellStyle name="Note 8 2 2 4 3 4" xfId="8693"/>
    <cellStyle name="Note 8 2 2 4 3 4 2" xfId="20729"/>
    <cellStyle name="Note 8 2 2 4 3 4 2 2" xfId="44929"/>
    <cellStyle name="Note 8 2 2 4 3 4 3" xfId="32894"/>
    <cellStyle name="Note 8 2 2 4 3 5" xfId="10783"/>
    <cellStyle name="Note 8 2 2 4 3 5 2" xfId="22746"/>
    <cellStyle name="Note 8 2 2 4 3 5 2 2" xfId="46946"/>
    <cellStyle name="Note 8 2 2 4 3 5 3" xfId="34984"/>
    <cellStyle name="Note 8 2 2 4 3 6" xfId="12591"/>
    <cellStyle name="Note 8 2 2 4 3 6 2" xfId="24338"/>
    <cellStyle name="Note 8 2 2 4 3 6 2 2" xfId="48538"/>
    <cellStyle name="Note 8 2 2 4 3 6 3" xfId="36792"/>
    <cellStyle name="Note 8 2 2 4 3 7" xfId="14183"/>
    <cellStyle name="Note 8 2 2 4 3 7 2" xfId="38384"/>
    <cellStyle name="Note 8 2 2 4 3 8" xfId="26352"/>
    <cellStyle name="Note 8 2 2 4 4" xfId="3820"/>
    <cellStyle name="Note 8 2 2 4 4 2" xfId="15922"/>
    <cellStyle name="Note 8 2 2 4 4 2 2" xfId="40122"/>
    <cellStyle name="Note 8 2 2 4 4 3" xfId="28022"/>
    <cellStyle name="Note 8 2 2 4 5" xfId="5667"/>
    <cellStyle name="Note 8 2 2 4 5 2" xfId="17768"/>
    <cellStyle name="Note 8 2 2 4 5 2 2" xfId="41968"/>
    <cellStyle name="Note 8 2 2 4 5 3" xfId="29868"/>
    <cellStyle name="Note 8 2 2 4 6" xfId="7731"/>
    <cellStyle name="Note 8 2 2 4 6 2" xfId="19792"/>
    <cellStyle name="Note 8 2 2 4 6 2 2" xfId="43992"/>
    <cellStyle name="Note 8 2 2 4 6 3" xfId="31932"/>
    <cellStyle name="Note 8 2 2 4 7" xfId="9847"/>
    <cellStyle name="Note 8 2 2 4 7 2" xfId="21881"/>
    <cellStyle name="Note 8 2 2 4 7 2 2" xfId="46081"/>
    <cellStyle name="Note 8 2 2 4 7 3" xfId="34048"/>
    <cellStyle name="Note 8 2 2 4 8" xfId="11726"/>
    <cellStyle name="Note 8 2 2 4 8 2" xfId="23655"/>
    <cellStyle name="Note 8 2 2 4 8 2 2" xfId="47855"/>
    <cellStyle name="Note 8 2 2 4 8 3" xfId="35927"/>
    <cellStyle name="Note 8 2 2 4 9" xfId="13500"/>
    <cellStyle name="Note 8 2 2 4 9 2" xfId="37701"/>
    <cellStyle name="Note 8 2 2 5" xfId="1228"/>
    <cellStyle name="Note 8 2 2 5 2" xfId="3953"/>
    <cellStyle name="Note 8 2 2 5 2 2" xfId="16055"/>
    <cellStyle name="Note 8 2 2 5 2 2 2" xfId="40255"/>
    <cellStyle name="Note 8 2 2 5 2 3" xfId="28155"/>
    <cellStyle name="Note 8 2 2 5 3" xfId="6228"/>
    <cellStyle name="Note 8 2 2 5 3 2" xfId="18329"/>
    <cellStyle name="Note 8 2 2 5 3 2 2" xfId="42529"/>
    <cellStyle name="Note 8 2 2 5 3 3" xfId="30429"/>
    <cellStyle name="Note 8 2 2 5 4" xfId="7864"/>
    <cellStyle name="Note 8 2 2 5 4 2" xfId="19925"/>
    <cellStyle name="Note 8 2 2 5 4 2 2" xfId="44125"/>
    <cellStyle name="Note 8 2 2 5 4 3" xfId="32065"/>
    <cellStyle name="Note 8 2 2 5 5" xfId="9980"/>
    <cellStyle name="Note 8 2 2 5 5 2" xfId="22014"/>
    <cellStyle name="Note 8 2 2 5 5 2 2" xfId="46214"/>
    <cellStyle name="Note 8 2 2 5 5 3" xfId="34181"/>
    <cellStyle name="Note 8 2 2 5 6" xfId="11859"/>
    <cellStyle name="Note 8 2 2 5 6 2" xfId="23788"/>
    <cellStyle name="Note 8 2 2 5 6 2 2" xfId="47988"/>
    <cellStyle name="Note 8 2 2 5 6 3" xfId="36060"/>
    <cellStyle name="Note 8 2 2 5 7" xfId="13633"/>
    <cellStyle name="Note 8 2 2 5 7 2" xfId="37834"/>
    <cellStyle name="Note 8 2 2 5 8" xfId="25746"/>
    <cellStyle name="Note 8 2 2 6" xfId="3306"/>
    <cellStyle name="Note 8 2 2 6 2" xfId="15408"/>
    <cellStyle name="Note 8 2 2 6 2 2" xfId="39608"/>
    <cellStyle name="Note 8 2 2 6 3" xfId="27508"/>
    <cellStyle name="Note 8 2 2 7" xfId="5633"/>
    <cellStyle name="Note 8 2 2 7 2" xfId="17734"/>
    <cellStyle name="Note 8 2 2 7 2 2" xfId="41934"/>
    <cellStyle name="Note 8 2 2 7 3" xfId="29834"/>
    <cellStyle name="Note 8 2 2 8" xfId="7207"/>
    <cellStyle name="Note 8 2 2 8 2" xfId="19268"/>
    <cellStyle name="Note 8 2 2 8 2 2" xfId="43468"/>
    <cellStyle name="Note 8 2 2 8 3" xfId="31408"/>
    <cellStyle name="Note 8 2 2 9" xfId="8109"/>
    <cellStyle name="Note 8 2 2 9 2" xfId="20157"/>
    <cellStyle name="Note 8 2 2 9 2 2" xfId="44357"/>
    <cellStyle name="Note 8 2 2 9 3" xfId="32310"/>
    <cellStyle name="Note 8 2 3" xfId="714"/>
    <cellStyle name="Note 8 2 3 10" xfId="25232"/>
    <cellStyle name="Note 8 2 3 2" xfId="2284"/>
    <cellStyle name="Note 8 2 3 2 2" xfId="4936"/>
    <cellStyle name="Note 8 2 3 2 2 2" xfId="17037"/>
    <cellStyle name="Note 8 2 3 2 2 2 2" xfId="41237"/>
    <cellStyle name="Note 8 2 3 2 2 3" xfId="29137"/>
    <cellStyle name="Note 8 2 3 2 3" xfId="5951"/>
    <cellStyle name="Note 8 2 3 2 3 2" xfId="18052"/>
    <cellStyle name="Note 8 2 3 2 3 2 2" xfId="42252"/>
    <cellStyle name="Note 8 2 3 2 3 3" xfId="30152"/>
    <cellStyle name="Note 8 2 3 2 4" xfId="8910"/>
    <cellStyle name="Note 8 2 3 2 4 2" xfId="20944"/>
    <cellStyle name="Note 8 2 3 2 4 2 2" xfId="45144"/>
    <cellStyle name="Note 8 2 3 2 4 3" xfId="33111"/>
    <cellStyle name="Note 8 2 3 2 5" xfId="10986"/>
    <cellStyle name="Note 8 2 3 2 5 2" xfId="22929"/>
    <cellStyle name="Note 8 2 3 2 5 2 2" xfId="47129"/>
    <cellStyle name="Note 8 2 3 2 5 3" xfId="35187"/>
    <cellStyle name="Note 8 2 3 2 6" xfId="12774"/>
    <cellStyle name="Note 8 2 3 2 6 2" xfId="24496"/>
    <cellStyle name="Note 8 2 3 2 6 2 2" xfId="48696"/>
    <cellStyle name="Note 8 2 3 2 6 3" xfId="36975"/>
    <cellStyle name="Note 8 2 3 2 7" xfId="14341"/>
    <cellStyle name="Note 8 2 3 2 7 2" xfId="38542"/>
    <cellStyle name="Note 8 2 3 2 8" xfId="26566"/>
    <cellStyle name="Note 8 2 3 3" xfId="1698"/>
    <cellStyle name="Note 8 2 3 3 2" xfId="4360"/>
    <cellStyle name="Note 8 2 3 3 2 2" xfId="16461"/>
    <cellStyle name="Note 8 2 3 3 2 2 2" xfId="40661"/>
    <cellStyle name="Note 8 2 3 3 2 3" xfId="28561"/>
    <cellStyle name="Note 8 2 3 3 3" xfId="6309"/>
    <cellStyle name="Note 8 2 3 3 3 2" xfId="18410"/>
    <cellStyle name="Note 8 2 3 3 3 2 2" xfId="42610"/>
    <cellStyle name="Note 8 2 3 3 3 3" xfId="30510"/>
    <cellStyle name="Note 8 2 3 3 4" xfId="8324"/>
    <cellStyle name="Note 8 2 3 3 4 2" xfId="20360"/>
    <cellStyle name="Note 8 2 3 3 4 2 2" xfId="44560"/>
    <cellStyle name="Note 8 2 3 3 4 3" xfId="32525"/>
    <cellStyle name="Note 8 2 3 3 5" xfId="10414"/>
    <cellStyle name="Note 8 2 3 3 5 2" xfId="22377"/>
    <cellStyle name="Note 8 2 3 3 5 2 2" xfId="46577"/>
    <cellStyle name="Note 8 2 3 3 5 3" xfId="34615"/>
    <cellStyle name="Note 8 2 3 3 6" xfId="12222"/>
    <cellStyle name="Note 8 2 3 3 6 2" xfId="23969"/>
    <cellStyle name="Note 8 2 3 3 6 2 2" xfId="48169"/>
    <cellStyle name="Note 8 2 3 3 6 3" xfId="36423"/>
    <cellStyle name="Note 8 2 3 3 7" xfId="13814"/>
    <cellStyle name="Note 8 2 3 3 7 2" xfId="38015"/>
    <cellStyle name="Note 8 2 3 3 8" xfId="25983"/>
    <cellStyle name="Note 8 2 3 4" xfId="3447"/>
    <cellStyle name="Note 8 2 3 4 2" xfId="15549"/>
    <cellStyle name="Note 8 2 3 4 2 2" xfId="39749"/>
    <cellStyle name="Note 8 2 3 4 3" xfId="27649"/>
    <cellStyle name="Note 8 2 3 5" xfId="5521"/>
    <cellStyle name="Note 8 2 3 5 2" xfId="17622"/>
    <cellStyle name="Note 8 2 3 5 2 2" xfId="41822"/>
    <cellStyle name="Note 8 2 3 5 3" xfId="29722"/>
    <cellStyle name="Note 8 2 3 6" xfId="7350"/>
    <cellStyle name="Note 8 2 3 6 2" xfId="19411"/>
    <cellStyle name="Note 8 2 3 6 2 2" xfId="43611"/>
    <cellStyle name="Note 8 2 3 6 3" xfId="31551"/>
    <cellStyle name="Note 8 2 3 7" xfId="9466"/>
    <cellStyle name="Note 8 2 3 7 2" xfId="21500"/>
    <cellStyle name="Note 8 2 3 7 2 2" xfId="45700"/>
    <cellStyle name="Note 8 2 3 7 3" xfId="33667"/>
    <cellStyle name="Note 8 2 3 8" xfId="10177"/>
    <cellStyle name="Note 8 2 3 8 2" xfId="22187"/>
    <cellStyle name="Note 8 2 3 8 2 2" xfId="46387"/>
    <cellStyle name="Note 8 2 3 8 3" xfId="34378"/>
    <cellStyle name="Note 8 2 3 9" xfId="12032"/>
    <cellStyle name="Note 8 2 3 9 2" xfId="36233"/>
    <cellStyle name="Note 8 2 4" xfId="640"/>
    <cellStyle name="Note 8 2 4 10" xfId="25158"/>
    <cellStyle name="Note 8 2 4 2" xfId="2210"/>
    <cellStyle name="Note 8 2 4 2 2" xfId="4863"/>
    <cellStyle name="Note 8 2 4 2 2 2" xfId="16964"/>
    <cellStyle name="Note 8 2 4 2 2 2 2" xfId="41164"/>
    <cellStyle name="Note 8 2 4 2 2 3" xfId="29064"/>
    <cellStyle name="Note 8 2 4 2 3" xfId="5484"/>
    <cellStyle name="Note 8 2 4 2 3 2" xfId="17585"/>
    <cellStyle name="Note 8 2 4 2 3 2 2" xfId="41785"/>
    <cellStyle name="Note 8 2 4 2 3 3" xfId="29685"/>
    <cellStyle name="Note 8 2 4 2 4" xfId="8836"/>
    <cellStyle name="Note 8 2 4 2 4 2" xfId="20870"/>
    <cellStyle name="Note 8 2 4 2 4 2 2" xfId="45070"/>
    <cellStyle name="Note 8 2 4 2 4 3" xfId="33037"/>
    <cellStyle name="Note 8 2 4 2 5" xfId="10912"/>
    <cellStyle name="Note 8 2 4 2 5 2" xfId="22855"/>
    <cellStyle name="Note 8 2 4 2 5 2 2" xfId="47055"/>
    <cellStyle name="Note 8 2 4 2 5 3" xfId="35113"/>
    <cellStyle name="Note 8 2 4 2 6" xfId="12700"/>
    <cellStyle name="Note 8 2 4 2 6 2" xfId="24422"/>
    <cellStyle name="Note 8 2 4 2 6 2 2" xfId="48622"/>
    <cellStyle name="Note 8 2 4 2 6 3" xfId="36901"/>
    <cellStyle name="Note 8 2 4 2 7" xfId="14267"/>
    <cellStyle name="Note 8 2 4 2 7 2" xfId="38468"/>
    <cellStyle name="Note 8 2 4 2 8" xfId="26492"/>
    <cellStyle name="Note 8 2 4 3" xfId="1624"/>
    <cellStyle name="Note 8 2 4 3 2" xfId="4286"/>
    <cellStyle name="Note 8 2 4 3 2 2" xfId="16387"/>
    <cellStyle name="Note 8 2 4 3 2 2 2" xfId="40587"/>
    <cellStyle name="Note 8 2 4 3 2 3" xfId="28487"/>
    <cellStyle name="Note 8 2 4 3 3" xfId="6658"/>
    <cellStyle name="Note 8 2 4 3 3 2" xfId="18759"/>
    <cellStyle name="Note 8 2 4 3 3 2 2" xfId="42959"/>
    <cellStyle name="Note 8 2 4 3 3 3" xfId="30859"/>
    <cellStyle name="Note 8 2 4 3 4" xfId="8250"/>
    <cellStyle name="Note 8 2 4 3 4 2" xfId="20286"/>
    <cellStyle name="Note 8 2 4 3 4 2 2" xfId="44486"/>
    <cellStyle name="Note 8 2 4 3 4 3" xfId="32451"/>
    <cellStyle name="Note 8 2 4 3 5" xfId="10340"/>
    <cellStyle name="Note 8 2 4 3 5 2" xfId="22303"/>
    <cellStyle name="Note 8 2 4 3 5 2 2" xfId="46503"/>
    <cellStyle name="Note 8 2 4 3 5 3" xfId="34541"/>
    <cellStyle name="Note 8 2 4 3 6" xfId="12148"/>
    <cellStyle name="Note 8 2 4 3 6 2" xfId="23895"/>
    <cellStyle name="Note 8 2 4 3 6 2 2" xfId="48095"/>
    <cellStyle name="Note 8 2 4 3 6 3" xfId="36349"/>
    <cellStyle name="Note 8 2 4 3 7" xfId="13740"/>
    <cellStyle name="Note 8 2 4 3 7 2" xfId="37941"/>
    <cellStyle name="Note 8 2 4 3 8" xfId="25909"/>
    <cellStyle name="Note 8 2 4 4" xfId="3374"/>
    <cellStyle name="Note 8 2 4 4 2" xfId="15476"/>
    <cellStyle name="Note 8 2 4 4 2 2" xfId="39676"/>
    <cellStyle name="Note 8 2 4 4 3" xfId="27576"/>
    <cellStyle name="Note 8 2 4 5" xfId="6534"/>
    <cellStyle name="Note 8 2 4 5 2" xfId="18635"/>
    <cellStyle name="Note 8 2 4 5 2 2" xfId="42835"/>
    <cellStyle name="Note 8 2 4 5 3" xfId="30735"/>
    <cellStyle name="Note 8 2 4 6" xfId="7276"/>
    <cellStyle name="Note 8 2 4 6 2" xfId="19337"/>
    <cellStyle name="Note 8 2 4 6 2 2" xfId="43537"/>
    <cellStyle name="Note 8 2 4 6 3" xfId="31477"/>
    <cellStyle name="Note 8 2 4 7" xfId="9392"/>
    <cellStyle name="Note 8 2 4 7 2" xfId="21426"/>
    <cellStyle name="Note 8 2 4 7 2 2" xfId="45626"/>
    <cellStyle name="Note 8 2 4 7 3" xfId="33593"/>
    <cellStyle name="Note 8 2 4 8" xfId="7087"/>
    <cellStyle name="Note 8 2 4 8 2" xfId="19150"/>
    <cellStyle name="Note 8 2 4 8 2 2" xfId="43350"/>
    <cellStyle name="Note 8 2 4 8 3" xfId="31288"/>
    <cellStyle name="Note 8 2 4 9" xfId="11433"/>
    <cellStyle name="Note 8 2 4 9 2" xfId="35634"/>
    <cellStyle name="Note 8 2 5" xfId="996"/>
    <cellStyle name="Note 8 2 5 10" xfId="25514"/>
    <cellStyle name="Note 8 2 5 2" xfId="2554"/>
    <cellStyle name="Note 8 2 5 2 2" xfId="5203"/>
    <cellStyle name="Note 8 2 5 2 2 2" xfId="17304"/>
    <cellStyle name="Note 8 2 5 2 2 2 2" xfId="41504"/>
    <cellStyle name="Note 8 2 5 2 2 3" xfId="29404"/>
    <cellStyle name="Note 8 2 5 2 3" xfId="5490"/>
    <cellStyle name="Note 8 2 5 2 3 2" xfId="17591"/>
    <cellStyle name="Note 8 2 5 2 3 2 2" xfId="41791"/>
    <cellStyle name="Note 8 2 5 2 3 3" xfId="29691"/>
    <cellStyle name="Note 8 2 5 2 4" xfId="9180"/>
    <cellStyle name="Note 8 2 5 2 4 2" xfId="21214"/>
    <cellStyle name="Note 8 2 5 2 4 2 2" xfId="45414"/>
    <cellStyle name="Note 8 2 5 2 4 3" xfId="33381"/>
    <cellStyle name="Note 8 2 5 2 5" xfId="11256"/>
    <cellStyle name="Note 8 2 5 2 5 2" xfId="23199"/>
    <cellStyle name="Note 8 2 5 2 5 2 2" xfId="47399"/>
    <cellStyle name="Note 8 2 5 2 5 3" xfId="35457"/>
    <cellStyle name="Note 8 2 5 2 6" xfId="13044"/>
    <cellStyle name="Note 8 2 5 2 6 2" xfId="24766"/>
    <cellStyle name="Note 8 2 5 2 6 2 2" xfId="48966"/>
    <cellStyle name="Note 8 2 5 2 6 3" xfId="37245"/>
    <cellStyle name="Note 8 2 5 2 7" xfId="14611"/>
    <cellStyle name="Note 8 2 5 2 7 2" xfId="38812"/>
    <cellStyle name="Note 8 2 5 2 8" xfId="26836"/>
    <cellStyle name="Note 8 2 5 3" xfId="1968"/>
    <cellStyle name="Note 8 2 5 3 2" xfId="4627"/>
    <cellStyle name="Note 8 2 5 3 2 2" xfId="16728"/>
    <cellStyle name="Note 8 2 5 3 2 2 2" xfId="40928"/>
    <cellStyle name="Note 8 2 5 3 2 3" xfId="28828"/>
    <cellStyle name="Note 8 2 5 3 3" xfId="5096"/>
    <cellStyle name="Note 8 2 5 3 3 2" xfId="17197"/>
    <cellStyle name="Note 8 2 5 3 3 2 2" xfId="41397"/>
    <cellStyle name="Note 8 2 5 3 3 3" xfId="29297"/>
    <cellStyle name="Note 8 2 5 3 4" xfId="8594"/>
    <cellStyle name="Note 8 2 5 3 4 2" xfId="20630"/>
    <cellStyle name="Note 8 2 5 3 4 2 2" xfId="44830"/>
    <cellStyle name="Note 8 2 5 3 4 3" xfId="32795"/>
    <cellStyle name="Note 8 2 5 3 5" xfId="10684"/>
    <cellStyle name="Note 8 2 5 3 5 2" xfId="22647"/>
    <cellStyle name="Note 8 2 5 3 5 2 2" xfId="46847"/>
    <cellStyle name="Note 8 2 5 3 5 3" xfId="34885"/>
    <cellStyle name="Note 8 2 5 3 6" xfId="12492"/>
    <cellStyle name="Note 8 2 5 3 6 2" xfId="24239"/>
    <cellStyle name="Note 8 2 5 3 6 2 2" xfId="48439"/>
    <cellStyle name="Note 8 2 5 3 6 3" xfId="36693"/>
    <cellStyle name="Note 8 2 5 3 7" xfId="14084"/>
    <cellStyle name="Note 8 2 5 3 7 2" xfId="38285"/>
    <cellStyle name="Note 8 2 5 3 8" xfId="26253"/>
    <cellStyle name="Note 8 2 5 4" xfId="3723"/>
    <cellStyle name="Note 8 2 5 4 2" xfId="15825"/>
    <cellStyle name="Note 8 2 5 4 2 2" xfId="40025"/>
    <cellStyle name="Note 8 2 5 4 3" xfId="27925"/>
    <cellStyle name="Note 8 2 5 5" xfId="2996"/>
    <cellStyle name="Note 8 2 5 5 2" xfId="15099"/>
    <cellStyle name="Note 8 2 5 5 2 2" xfId="39299"/>
    <cellStyle name="Note 8 2 5 5 3" xfId="27199"/>
    <cellStyle name="Note 8 2 5 6" xfId="7632"/>
    <cellStyle name="Note 8 2 5 6 2" xfId="19693"/>
    <cellStyle name="Note 8 2 5 6 2 2" xfId="43893"/>
    <cellStyle name="Note 8 2 5 6 3" xfId="31833"/>
    <cellStyle name="Note 8 2 5 7" xfId="9748"/>
    <cellStyle name="Note 8 2 5 7 2" xfId="21782"/>
    <cellStyle name="Note 8 2 5 7 2 2" xfId="45982"/>
    <cellStyle name="Note 8 2 5 7 3" xfId="33949"/>
    <cellStyle name="Note 8 2 5 8" xfId="11627"/>
    <cellStyle name="Note 8 2 5 8 2" xfId="23556"/>
    <cellStyle name="Note 8 2 5 8 2 2" xfId="47756"/>
    <cellStyle name="Note 8 2 5 8 3" xfId="35828"/>
    <cellStyle name="Note 8 2 5 9" xfId="13401"/>
    <cellStyle name="Note 8 2 5 9 2" xfId="37602"/>
    <cellStyle name="Note 8 2 6" xfId="1170"/>
    <cellStyle name="Note 8 2 6 2" xfId="3895"/>
    <cellStyle name="Note 8 2 6 2 2" xfId="15997"/>
    <cellStyle name="Note 8 2 6 2 2 2" xfId="40197"/>
    <cellStyle name="Note 8 2 6 2 3" xfId="28097"/>
    <cellStyle name="Note 8 2 6 3" xfId="3074"/>
    <cellStyle name="Note 8 2 6 3 2" xfId="15176"/>
    <cellStyle name="Note 8 2 6 3 2 2" xfId="39376"/>
    <cellStyle name="Note 8 2 6 3 3" xfId="27276"/>
    <cellStyle name="Note 8 2 6 4" xfId="7806"/>
    <cellStyle name="Note 8 2 6 4 2" xfId="19867"/>
    <cellStyle name="Note 8 2 6 4 2 2" xfId="44067"/>
    <cellStyle name="Note 8 2 6 4 3" xfId="32007"/>
    <cellStyle name="Note 8 2 6 5" xfId="9922"/>
    <cellStyle name="Note 8 2 6 5 2" xfId="21956"/>
    <cellStyle name="Note 8 2 6 5 2 2" xfId="46156"/>
    <cellStyle name="Note 8 2 6 5 3" xfId="34123"/>
    <cellStyle name="Note 8 2 6 6" xfId="11801"/>
    <cellStyle name="Note 8 2 6 6 2" xfId="23730"/>
    <cellStyle name="Note 8 2 6 6 2 2" xfId="47930"/>
    <cellStyle name="Note 8 2 6 6 3" xfId="36002"/>
    <cellStyle name="Note 8 2 6 7" xfId="13575"/>
    <cellStyle name="Note 8 2 6 7 2" xfId="37776"/>
    <cellStyle name="Note 8 2 6 8" xfId="25688"/>
    <cellStyle name="Note 8 2 7" xfId="3206"/>
    <cellStyle name="Note 8 2 7 2" xfId="15308"/>
    <cellStyle name="Note 8 2 7 2 2" xfId="39508"/>
    <cellStyle name="Note 8 2 7 3" xfId="27408"/>
    <cellStyle name="Note 8 2 8" xfId="6320"/>
    <cellStyle name="Note 8 2 8 2" xfId="18421"/>
    <cellStyle name="Note 8 2 8 2 2" xfId="42621"/>
    <cellStyle name="Note 8 2 8 3" xfId="30521"/>
    <cellStyle name="Note 8 2 9" xfId="7105"/>
    <cellStyle name="Note 8 2 9 2" xfId="19166"/>
    <cellStyle name="Note 8 2 9 2 2" xfId="43366"/>
    <cellStyle name="Note 8 2 9 3" xfId="31306"/>
    <cellStyle name="Note 8 3" xfId="490"/>
    <cellStyle name="Note 8 3 10" xfId="6816"/>
    <cellStyle name="Note 8 3 10 2" xfId="18917"/>
    <cellStyle name="Note 8 3 10 2 2" xfId="43117"/>
    <cellStyle name="Note 8 3 10 3" xfId="31017"/>
    <cellStyle name="Note 8 3 11" xfId="10116"/>
    <cellStyle name="Note 8 3 11 2" xfId="34317"/>
    <cellStyle name="Note 8 3 12" xfId="25008"/>
    <cellStyle name="Note 8 3 2" xfId="589"/>
    <cellStyle name="Note 8 3 2 10" xfId="10300"/>
    <cellStyle name="Note 8 3 2 10 2" xfId="22271"/>
    <cellStyle name="Note 8 3 2 10 2 2" xfId="46471"/>
    <cellStyle name="Note 8 3 2 10 3" xfId="34501"/>
    <cellStyle name="Note 8 3 2 11" xfId="12116"/>
    <cellStyle name="Note 8 3 2 11 2" xfId="36317"/>
    <cellStyle name="Note 8 3 2 12" xfId="25107"/>
    <cellStyle name="Note 8 3 2 2" xfId="789"/>
    <cellStyle name="Note 8 3 2 2 10" xfId="25307"/>
    <cellStyle name="Note 8 3 2 2 2" xfId="2359"/>
    <cellStyle name="Note 8 3 2 2 2 2" xfId="5009"/>
    <cellStyle name="Note 8 3 2 2 2 2 2" xfId="17110"/>
    <cellStyle name="Note 8 3 2 2 2 2 2 2" xfId="41310"/>
    <cellStyle name="Note 8 3 2 2 2 2 3" xfId="29210"/>
    <cellStyle name="Note 8 3 2 2 2 3" xfId="3629"/>
    <cellStyle name="Note 8 3 2 2 2 3 2" xfId="15731"/>
    <cellStyle name="Note 8 3 2 2 2 3 2 2" xfId="39931"/>
    <cellStyle name="Note 8 3 2 2 2 3 3" xfId="27831"/>
    <cellStyle name="Note 8 3 2 2 2 4" xfId="8985"/>
    <cellStyle name="Note 8 3 2 2 2 4 2" xfId="21019"/>
    <cellStyle name="Note 8 3 2 2 2 4 2 2" xfId="45219"/>
    <cellStyle name="Note 8 3 2 2 2 4 3" xfId="33186"/>
    <cellStyle name="Note 8 3 2 2 2 5" xfId="11061"/>
    <cellStyle name="Note 8 3 2 2 2 5 2" xfId="23004"/>
    <cellStyle name="Note 8 3 2 2 2 5 2 2" xfId="47204"/>
    <cellStyle name="Note 8 3 2 2 2 5 3" xfId="35262"/>
    <cellStyle name="Note 8 3 2 2 2 6" xfId="12849"/>
    <cellStyle name="Note 8 3 2 2 2 6 2" xfId="24571"/>
    <cellStyle name="Note 8 3 2 2 2 6 2 2" xfId="48771"/>
    <cellStyle name="Note 8 3 2 2 2 6 3" xfId="37050"/>
    <cellStyle name="Note 8 3 2 2 2 7" xfId="14416"/>
    <cellStyle name="Note 8 3 2 2 2 7 2" xfId="38617"/>
    <cellStyle name="Note 8 3 2 2 2 8" xfId="26641"/>
    <cellStyle name="Note 8 3 2 2 3" xfId="1773"/>
    <cellStyle name="Note 8 3 2 2 3 2" xfId="4434"/>
    <cellStyle name="Note 8 3 2 2 3 2 2" xfId="16535"/>
    <cellStyle name="Note 8 3 2 2 3 2 2 2" xfId="40735"/>
    <cellStyle name="Note 8 3 2 2 3 2 3" xfId="28635"/>
    <cellStyle name="Note 8 3 2 2 3 3" xfId="3490"/>
    <cellStyle name="Note 8 3 2 2 3 3 2" xfId="15592"/>
    <cellStyle name="Note 8 3 2 2 3 3 2 2" xfId="39792"/>
    <cellStyle name="Note 8 3 2 2 3 3 3" xfId="27692"/>
    <cellStyle name="Note 8 3 2 2 3 4" xfId="8399"/>
    <cellStyle name="Note 8 3 2 2 3 4 2" xfId="20435"/>
    <cellStyle name="Note 8 3 2 2 3 4 2 2" xfId="44635"/>
    <cellStyle name="Note 8 3 2 2 3 4 3" xfId="32600"/>
    <cellStyle name="Note 8 3 2 2 3 5" xfId="10489"/>
    <cellStyle name="Note 8 3 2 2 3 5 2" xfId="22452"/>
    <cellStyle name="Note 8 3 2 2 3 5 2 2" xfId="46652"/>
    <cellStyle name="Note 8 3 2 2 3 5 3" xfId="34690"/>
    <cellStyle name="Note 8 3 2 2 3 6" xfId="12297"/>
    <cellStyle name="Note 8 3 2 2 3 6 2" xfId="24044"/>
    <cellStyle name="Note 8 3 2 2 3 6 2 2" xfId="48244"/>
    <cellStyle name="Note 8 3 2 2 3 6 3" xfId="36498"/>
    <cellStyle name="Note 8 3 2 2 3 7" xfId="13889"/>
    <cellStyle name="Note 8 3 2 2 3 7 2" xfId="38090"/>
    <cellStyle name="Note 8 3 2 2 3 8" xfId="26058"/>
    <cellStyle name="Note 8 3 2 2 4" xfId="3520"/>
    <cellStyle name="Note 8 3 2 2 4 2" xfId="15622"/>
    <cellStyle name="Note 8 3 2 2 4 2 2" xfId="39822"/>
    <cellStyle name="Note 8 3 2 2 4 3" xfId="27722"/>
    <cellStyle name="Note 8 3 2 2 5" xfId="5605"/>
    <cellStyle name="Note 8 3 2 2 5 2" xfId="17706"/>
    <cellStyle name="Note 8 3 2 2 5 2 2" xfId="41906"/>
    <cellStyle name="Note 8 3 2 2 5 3" xfId="29806"/>
    <cellStyle name="Note 8 3 2 2 6" xfId="7425"/>
    <cellStyle name="Note 8 3 2 2 6 2" xfId="19486"/>
    <cellStyle name="Note 8 3 2 2 6 2 2" xfId="43686"/>
    <cellStyle name="Note 8 3 2 2 6 3" xfId="31626"/>
    <cellStyle name="Note 8 3 2 2 7" xfId="9541"/>
    <cellStyle name="Note 8 3 2 2 7 2" xfId="21575"/>
    <cellStyle name="Note 8 3 2 2 7 2 2" xfId="45775"/>
    <cellStyle name="Note 8 3 2 2 7 3" xfId="33742"/>
    <cellStyle name="Note 8 3 2 2 8" xfId="10045"/>
    <cellStyle name="Note 8 3 2 2 8 2" xfId="22079"/>
    <cellStyle name="Note 8 3 2 2 8 2 2" xfId="46279"/>
    <cellStyle name="Note 8 3 2 2 8 3" xfId="34246"/>
    <cellStyle name="Note 8 3 2 2 9" xfId="11924"/>
    <cellStyle name="Note 8 3 2 2 9 2" xfId="36125"/>
    <cellStyle name="Note 8 3 2 3" xfId="890"/>
    <cellStyle name="Note 8 3 2 3 10" xfId="25408"/>
    <cellStyle name="Note 8 3 2 3 2" xfId="2460"/>
    <cellStyle name="Note 8 3 2 3 2 2" xfId="5110"/>
    <cellStyle name="Note 8 3 2 3 2 2 2" xfId="17211"/>
    <cellStyle name="Note 8 3 2 3 2 2 2 2" xfId="41411"/>
    <cellStyle name="Note 8 3 2 3 2 2 3" xfId="29311"/>
    <cellStyle name="Note 8 3 2 3 2 3" xfId="5648"/>
    <cellStyle name="Note 8 3 2 3 2 3 2" xfId="17749"/>
    <cellStyle name="Note 8 3 2 3 2 3 2 2" xfId="41949"/>
    <cellStyle name="Note 8 3 2 3 2 3 3" xfId="29849"/>
    <cellStyle name="Note 8 3 2 3 2 4" xfId="9086"/>
    <cellStyle name="Note 8 3 2 3 2 4 2" xfId="21120"/>
    <cellStyle name="Note 8 3 2 3 2 4 2 2" xfId="45320"/>
    <cellStyle name="Note 8 3 2 3 2 4 3" xfId="33287"/>
    <cellStyle name="Note 8 3 2 3 2 5" xfId="11162"/>
    <cellStyle name="Note 8 3 2 3 2 5 2" xfId="23105"/>
    <cellStyle name="Note 8 3 2 3 2 5 2 2" xfId="47305"/>
    <cellStyle name="Note 8 3 2 3 2 5 3" xfId="35363"/>
    <cellStyle name="Note 8 3 2 3 2 6" xfId="12950"/>
    <cellStyle name="Note 8 3 2 3 2 6 2" xfId="24672"/>
    <cellStyle name="Note 8 3 2 3 2 6 2 2" xfId="48872"/>
    <cellStyle name="Note 8 3 2 3 2 6 3" xfId="37151"/>
    <cellStyle name="Note 8 3 2 3 2 7" xfId="14517"/>
    <cellStyle name="Note 8 3 2 3 2 7 2" xfId="38718"/>
    <cellStyle name="Note 8 3 2 3 2 8" xfId="26742"/>
    <cellStyle name="Note 8 3 2 3 3" xfId="1874"/>
    <cellStyle name="Note 8 3 2 3 3 2" xfId="4534"/>
    <cellStyle name="Note 8 3 2 3 3 2 2" xfId="16635"/>
    <cellStyle name="Note 8 3 2 3 3 2 2 2" xfId="40835"/>
    <cellStyle name="Note 8 3 2 3 3 2 3" xfId="28735"/>
    <cellStyle name="Note 8 3 2 3 3 3" xfId="5855"/>
    <cellStyle name="Note 8 3 2 3 3 3 2" xfId="17956"/>
    <cellStyle name="Note 8 3 2 3 3 3 2 2" xfId="42156"/>
    <cellStyle name="Note 8 3 2 3 3 3 3" xfId="30056"/>
    <cellStyle name="Note 8 3 2 3 3 4" xfId="8500"/>
    <cellStyle name="Note 8 3 2 3 3 4 2" xfId="20536"/>
    <cellStyle name="Note 8 3 2 3 3 4 2 2" xfId="44736"/>
    <cellStyle name="Note 8 3 2 3 3 4 3" xfId="32701"/>
    <cellStyle name="Note 8 3 2 3 3 5" xfId="10590"/>
    <cellStyle name="Note 8 3 2 3 3 5 2" xfId="22553"/>
    <cellStyle name="Note 8 3 2 3 3 5 2 2" xfId="46753"/>
    <cellStyle name="Note 8 3 2 3 3 5 3" xfId="34791"/>
    <cellStyle name="Note 8 3 2 3 3 6" xfId="12398"/>
    <cellStyle name="Note 8 3 2 3 3 6 2" xfId="24145"/>
    <cellStyle name="Note 8 3 2 3 3 6 2 2" xfId="48345"/>
    <cellStyle name="Note 8 3 2 3 3 6 3" xfId="36599"/>
    <cellStyle name="Note 8 3 2 3 3 7" xfId="13990"/>
    <cellStyle name="Note 8 3 2 3 3 7 2" xfId="38191"/>
    <cellStyle name="Note 8 3 2 3 3 8" xfId="26159"/>
    <cellStyle name="Note 8 3 2 3 4" xfId="3619"/>
    <cellStyle name="Note 8 3 2 3 4 2" xfId="15721"/>
    <cellStyle name="Note 8 3 2 3 4 2 2" xfId="39921"/>
    <cellStyle name="Note 8 3 2 3 4 3" xfId="27821"/>
    <cellStyle name="Note 8 3 2 3 5" xfId="5704"/>
    <cellStyle name="Note 8 3 2 3 5 2" xfId="17805"/>
    <cellStyle name="Note 8 3 2 3 5 2 2" xfId="42005"/>
    <cellStyle name="Note 8 3 2 3 5 3" xfId="29905"/>
    <cellStyle name="Note 8 3 2 3 6" xfId="7526"/>
    <cellStyle name="Note 8 3 2 3 6 2" xfId="19587"/>
    <cellStyle name="Note 8 3 2 3 6 2 2" xfId="43787"/>
    <cellStyle name="Note 8 3 2 3 6 3" xfId="31727"/>
    <cellStyle name="Note 8 3 2 3 7" xfId="9642"/>
    <cellStyle name="Note 8 3 2 3 7 2" xfId="21676"/>
    <cellStyle name="Note 8 3 2 3 7 2 2" xfId="45876"/>
    <cellStyle name="Note 8 3 2 3 7 3" xfId="33843"/>
    <cellStyle name="Note 8 3 2 3 8" xfId="11521"/>
    <cellStyle name="Note 8 3 2 3 8 2" xfId="23450"/>
    <cellStyle name="Note 8 3 2 3 8 2 2" xfId="47650"/>
    <cellStyle name="Note 8 3 2 3 8 3" xfId="35722"/>
    <cellStyle name="Note 8 3 2 3 9" xfId="13295"/>
    <cellStyle name="Note 8 3 2 3 9 2" xfId="37496"/>
    <cellStyle name="Note 8 3 2 4" xfId="1113"/>
    <cellStyle name="Note 8 3 2 4 10" xfId="25631"/>
    <cellStyle name="Note 8 3 2 4 2" xfId="2671"/>
    <cellStyle name="Note 8 3 2 4 2 2" xfId="5317"/>
    <cellStyle name="Note 8 3 2 4 2 2 2" xfId="17418"/>
    <cellStyle name="Note 8 3 2 4 2 2 2 2" xfId="41618"/>
    <cellStyle name="Note 8 3 2 4 2 2 3" xfId="29518"/>
    <cellStyle name="Note 8 3 2 4 2 3" xfId="5721"/>
    <cellStyle name="Note 8 3 2 4 2 3 2" xfId="17822"/>
    <cellStyle name="Note 8 3 2 4 2 3 2 2" xfId="42022"/>
    <cellStyle name="Note 8 3 2 4 2 3 3" xfId="29922"/>
    <cellStyle name="Note 8 3 2 4 2 4" xfId="9297"/>
    <cellStyle name="Note 8 3 2 4 2 4 2" xfId="21331"/>
    <cellStyle name="Note 8 3 2 4 2 4 2 2" xfId="45531"/>
    <cellStyle name="Note 8 3 2 4 2 4 3" xfId="33498"/>
    <cellStyle name="Note 8 3 2 4 2 5" xfId="11373"/>
    <cellStyle name="Note 8 3 2 4 2 5 2" xfId="23316"/>
    <cellStyle name="Note 8 3 2 4 2 5 2 2" xfId="47516"/>
    <cellStyle name="Note 8 3 2 4 2 5 3" xfId="35574"/>
    <cellStyle name="Note 8 3 2 4 2 6" xfId="13161"/>
    <cellStyle name="Note 8 3 2 4 2 6 2" xfId="24883"/>
    <cellStyle name="Note 8 3 2 4 2 6 2 2" xfId="49083"/>
    <cellStyle name="Note 8 3 2 4 2 6 3" xfId="37362"/>
    <cellStyle name="Note 8 3 2 4 2 7" xfId="14728"/>
    <cellStyle name="Note 8 3 2 4 2 7 2" xfId="38929"/>
    <cellStyle name="Note 8 3 2 4 2 8" xfId="26953"/>
    <cellStyle name="Note 8 3 2 4 3" xfId="2085"/>
    <cellStyle name="Note 8 3 2 4 3 2" xfId="4743"/>
    <cellStyle name="Note 8 3 2 4 3 2 2" xfId="16844"/>
    <cellStyle name="Note 8 3 2 4 3 2 2 2" xfId="41044"/>
    <cellStyle name="Note 8 3 2 4 3 2 3" xfId="28944"/>
    <cellStyle name="Note 8 3 2 4 3 3" xfId="6276"/>
    <cellStyle name="Note 8 3 2 4 3 3 2" xfId="18377"/>
    <cellStyle name="Note 8 3 2 4 3 3 2 2" xfId="42577"/>
    <cellStyle name="Note 8 3 2 4 3 3 3" xfId="30477"/>
    <cellStyle name="Note 8 3 2 4 3 4" xfId="8711"/>
    <cellStyle name="Note 8 3 2 4 3 4 2" xfId="20747"/>
    <cellStyle name="Note 8 3 2 4 3 4 2 2" xfId="44947"/>
    <cellStyle name="Note 8 3 2 4 3 4 3" xfId="32912"/>
    <cellStyle name="Note 8 3 2 4 3 5" xfId="10801"/>
    <cellStyle name="Note 8 3 2 4 3 5 2" xfId="22764"/>
    <cellStyle name="Note 8 3 2 4 3 5 2 2" xfId="46964"/>
    <cellStyle name="Note 8 3 2 4 3 5 3" xfId="35002"/>
    <cellStyle name="Note 8 3 2 4 3 6" xfId="12609"/>
    <cellStyle name="Note 8 3 2 4 3 6 2" xfId="24356"/>
    <cellStyle name="Note 8 3 2 4 3 6 2 2" xfId="48556"/>
    <cellStyle name="Note 8 3 2 4 3 6 3" xfId="36810"/>
    <cellStyle name="Note 8 3 2 4 3 7" xfId="14201"/>
    <cellStyle name="Note 8 3 2 4 3 7 2" xfId="38402"/>
    <cellStyle name="Note 8 3 2 4 3 8" xfId="26370"/>
    <cellStyle name="Note 8 3 2 4 4" xfId="3838"/>
    <cellStyle name="Note 8 3 2 4 4 2" xfId="15940"/>
    <cellStyle name="Note 8 3 2 4 4 2 2" xfId="40140"/>
    <cellStyle name="Note 8 3 2 4 4 3" xfId="28040"/>
    <cellStyle name="Note 8 3 2 4 5" xfId="5991"/>
    <cellStyle name="Note 8 3 2 4 5 2" xfId="18092"/>
    <cellStyle name="Note 8 3 2 4 5 2 2" xfId="42292"/>
    <cellStyle name="Note 8 3 2 4 5 3" xfId="30192"/>
    <cellStyle name="Note 8 3 2 4 6" xfId="7749"/>
    <cellStyle name="Note 8 3 2 4 6 2" xfId="19810"/>
    <cellStyle name="Note 8 3 2 4 6 2 2" xfId="44010"/>
    <cellStyle name="Note 8 3 2 4 6 3" xfId="31950"/>
    <cellStyle name="Note 8 3 2 4 7" xfId="9865"/>
    <cellStyle name="Note 8 3 2 4 7 2" xfId="21899"/>
    <cellStyle name="Note 8 3 2 4 7 2 2" xfId="46099"/>
    <cellStyle name="Note 8 3 2 4 7 3" xfId="34066"/>
    <cellStyle name="Note 8 3 2 4 8" xfId="11744"/>
    <cellStyle name="Note 8 3 2 4 8 2" xfId="23673"/>
    <cellStyle name="Note 8 3 2 4 8 2 2" xfId="47873"/>
    <cellStyle name="Note 8 3 2 4 8 3" xfId="35945"/>
    <cellStyle name="Note 8 3 2 4 9" xfId="13518"/>
    <cellStyle name="Note 8 3 2 4 9 2" xfId="37719"/>
    <cellStyle name="Note 8 3 2 5" xfId="1243"/>
    <cellStyle name="Note 8 3 2 5 2" xfId="3968"/>
    <cellStyle name="Note 8 3 2 5 2 2" xfId="16070"/>
    <cellStyle name="Note 8 3 2 5 2 2 2" xfId="40270"/>
    <cellStyle name="Note 8 3 2 5 2 3" xfId="28170"/>
    <cellStyle name="Note 8 3 2 5 3" xfId="4219"/>
    <cellStyle name="Note 8 3 2 5 3 2" xfId="16321"/>
    <cellStyle name="Note 8 3 2 5 3 2 2" xfId="40521"/>
    <cellStyle name="Note 8 3 2 5 3 3" xfId="28421"/>
    <cellStyle name="Note 8 3 2 5 4" xfId="7879"/>
    <cellStyle name="Note 8 3 2 5 4 2" xfId="19940"/>
    <cellStyle name="Note 8 3 2 5 4 2 2" xfId="44140"/>
    <cellStyle name="Note 8 3 2 5 4 3" xfId="32080"/>
    <cellStyle name="Note 8 3 2 5 5" xfId="9995"/>
    <cellStyle name="Note 8 3 2 5 5 2" xfId="22029"/>
    <cellStyle name="Note 8 3 2 5 5 2 2" xfId="46229"/>
    <cellStyle name="Note 8 3 2 5 5 3" xfId="34196"/>
    <cellStyle name="Note 8 3 2 5 6" xfId="11874"/>
    <cellStyle name="Note 8 3 2 5 6 2" xfId="23803"/>
    <cellStyle name="Note 8 3 2 5 6 2 2" xfId="48003"/>
    <cellStyle name="Note 8 3 2 5 6 3" xfId="36075"/>
    <cellStyle name="Note 8 3 2 5 7" xfId="13648"/>
    <cellStyle name="Note 8 3 2 5 7 2" xfId="37849"/>
    <cellStyle name="Note 8 3 2 5 8" xfId="25761"/>
    <cellStyle name="Note 8 3 2 6" xfId="3324"/>
    <cellStyle name="Note 8 3 2 6 2" xfId="15426"/>
    <cellStyle name="Note 8 3 2 6 2 2" xfId="39626"/>
    <cellStyle name="Note 8 3 2 6 3" xfId="27526"/>
    <cellStyle name="Note 8 3 2 7" xfId="3130"/>
    <cellStyle name="Note 8 3 2 7 2" xfId="15232"/>
    <cellStyle name="Note 8 3 2 7 2 2" xfId="39432"/>
    <cellStyle name="Note 8 3 2 7 3" xfId="27332"/>
    <cellStyle name="Note 8 3 2 8" xfId="7225"/>
    <cellStyle name="Note 8 3 2 8 2" xfId="19286"/>
    <cellStyle name="Note 8 3 2 8 2 2" xfId="43486"/>
    <cellStyle name="Note 8 3 2 8 3" xfId="31426"/>
    <cellStyle name="Note 8 3 2 9" xfId="6843"/>
    <cellStyle name="Note 8 3 2 9 2" xfId="18944"/>
    <cellStyle name="Note 8 3 2 9 2 2" xfId="43144"/>
    <cellStyle name="Note 8 3 2 9 3" xfId="31044"/>
    <cellStyle name="Note 8 3 3" xfId="632"/>
    <cellStyle name="Note 8 3 3 10" xfId="6883"/>
    <cellStyle name="Note 8 3 3 10 2" xfId="18983"/>
    <cellStyle name="Note 8 3 3 10 2 2" xfId="43183"/>
    <cellStyle name="Note 8 3 3 10 3" xfId="31084"/>
    <cellStyle name="Note 8 3 3 11" xfId="10121"/>
    <cellStyle name="Note 8 3 3 11 2" xfId="34322"/>
    <cellStyle name="Note 8 3 3 12" xfId="25150"/>
    <cellStyle name="Note 8 3 3 2" xfId="816"/>
    <cellStyle name="Note 8 3 3 2 10" xfId="25334"/>
    <cellStyle name="Note 8 3 3 2 2" xfId="2386"/>
    <cellStyle name="Note 8 3 3 2 2 2" xfId="5036"/>
    <cellStyle name="Note 8 3 3 2 2 2 2" xfId="17137"/>
    <cellStyle name="Note 8 3 3 2 2 2 2 2" xfId="41337"/>
    <cellStyle name="Note 8 3 3 2 2 2 3" xfId="29237"/>
    <cellStyle name="Note 8 3 3 2 2 3" xfId="6200"/>
    <cellStyle name="Note 8 3 3 2 2 3 2" xfId="18301"/>
    <cellStyle name="Note 8 3 3 2 2 3 2 2" xfId="42501"/>
    <cellStyle name="Note 8 3 3 2 2 3 3" xfId="30401"/>
    <cellStyle name="Note 8 3 3 2 2 4" xfId="9012"/>
    <cellStyle name="Note 8 3 3 2 2 4 2" xfId="21046"/>
    <cellStyle name="Note 8 3 3 2 2 4 2 2" xfId="45246"/>
    <cellStyle name="Note 8 3 3 2 2 4 3" xfId="33213"/>
    <cellStyle name="Note 8 3 3 2 2 5" xfId="11088"/>
    <cellStyle name="Note 8 3 3 2 2 5 2" xfId="23031"/>
    <cellStyle name="Note 8 3 3 2 2 5 2 2" xfId="47231"/>
    <cellStyle name="Note 8 3 3 2 2 5 3" xfId="35289"/>
    <cellStyle name="Note 8 3 3 2 2 6" xfId="12876"/>
    <cellStyle name="Note 8 3 3 2 2 6 2" xfId="24598"/>
    <cellStyle name="Note 8 3 3 2 2 6 2 2" xfId="48798"/>
    <cellStyle name="Note 8 3 3 2 2 6 3" xfId="37077"/>
    <cellStyle name="Note 8 3 3 2 2 7" xfId="14443"/>
    <cellStyle name="Note 8 3 3 2 2 7 2" xfId="38644"/>
    <cellStyle name="Note 8 3 3 2 2 8" xfId="26668"/>
    <cellStyle name="Note 8 3 3 2 3" xfId="1800"/>
    <cellStyle name="Note 8 3 3 2 3 2" xfId="4461"/>
    <cellStyle name="Note 8 3 3 2 3 2 2" xfId="16562"/>
    <cellStyle name="Note 8 3 3 2 3 2 2 2" xfId="40762"/>
    <cellStyle name="Note 8 3 3 2 3 2 3" xfId="28662"/>
    <cellStyle name="Note 8 3 3 2 3 3" xfId="5901"/>
    <cellStyle name="Note 8 3 3 2 3 3 2" xfId="18002"/>
    <cellStyle name="Note 8 3 3 2 3 3 2 2" xfId="42202"/>
    <cellStyle name="Note 8 3 3 2 3 3 3" xfId="30102"/>
    <cellStyle name="Note 8 3 3 2 3 4" xfId="8426"/>
    <cellStyle name="Note 8 3 3 2 3 4 2" xfId="20462"/>
    <cellStyle name="Note 8 3 3 2 3 4 2 2" xfId="44662"/>
    <cellStyle name="Note 8 3 3 2 3 4 3" xfId="32627"/>
    <cellStyle name="Note 8 3 3 2 3 5" xfId="10516"/>
    <cellStyle name="Note 8 3 3 2 3 5 2" xfId="22479"/>
    <cellStyle name="Note 8 3 3 2 3 5 2 2" xfId="46679"/>
    <cellStyle name="Note 8 3 3 2 3 5 3" xfId="34717"/>
    <cellStyle name="Note 8 3 3 2 3 6" xfId="12324"/>
    <cellStyle name="Note 8 3 3 2 3 6 2" xfId="24071"/>
    <cellStyle name="Note 8 3 3 2 3 6 2 2" xfId="48271"/>
    <cellStyle name="Note 8 3 3 2 3 6 3" xfId="36525"/>
    <cellStyle name="Note 8 3 3 2 3 7" xfId="13916"/>
    <cellStyle name="Note 8 3 3 2 3 7 2" xfId="38117"/>
    <cellStyle name="Note 8 3 3 2 3 8" xfId="26085"/>
    <cellStyle name="Note 8 3 3 2 4" xfId="3547"/>
    <cellStyle name="Note 8 3 3 2 4 2" xfId="15649"/>
    <cellStyle name="Note 8 3 3 2 4 2 2" xfId="39849"/>
    <cellStyle name="Note 8 3 3 2 4 3" xfId="27749"/>
    <cellStyle name="Note 8 3 3 2 5" xfId="6301"/>
    <cellStyle name="Note 8 3 3 2 5 2" xfId="18402"/>
    <cellStyle name="Note 8 3 3 2 5 2 2" xfId="42602"/>
    <cellStyle name="Note 8 3 3 2 5 3" xfId="30502"/>
    <cellStyle name="Note 8 3 3 2 6" xfId="7452"/>
    <cellStyle name="Note 8 3 3 2 6 2" xfId="19513"/>
    <cellStyle name="Note 8 3 3 2 6 2 2" xfId="43713"/>
    <cellStyle name="Note 8 3 3 2 6 3" xfId="31653"/>
    <cellStyle name="Note 8 3 3 2 7" xfId="9568"/>
    <cellStyle name="Note 8 3 3 2 7 2" xfId="21602"/>
    <cellStyle name="Note 8 3 3 2 7 2 2" xfId="45802"/>
    <cellStyle name="Note 8 3 3 2 7 3" xfId="33769"/>
    <cellStyle name="Note 8 3 3 2 8" xfId="10151"/>
    <cellStyle name="Note 8 3 3 2 8 2" xfId="22161"/>
    <cellStyle name="Note 8 3 3 2 8 2 2" xfId="46361"/>
    <cellStyle name="Note 8 3 3 2 8 3" xfId="34352"/>
    <cellStyle name="Note 8 3 3 2 9" xfId="12006"/>
    <cellStyle name="Note 8 3 3 2 9 2" xfId="36207"/>
    <cellStyle name="Note 8 3 3 3" xfId="933"/>
    <cellStyle name="Note 8 3 3 3 10" xfId="25451"/>
    <cellStyle name="Note 8 3 3 3 2" xfId="2503"/>
    <cellStyle name="Note 8 3 3 3 2 2" xfId="5152"/>
    <cellStyle name="Note 8 3 3 3 2 2 2" xfId="17253"/>
    <cellStyle name="Note 8 3 3 3 2 2 2 2" xfId="41453"/>
    <cellStyle name="Note 8 3 3 3 2 2 3" xfId="29353"/>
    <cellStyle name="Note 8 3 3 3 2 3" xfId="6208"/>
    <cellStyle name="Note 8 3 3 3 2 3 2" xfId="18309"/>
    <cellStyle name="Note 8 3 3 3 2 3 2 2" xfId="42509"/>
    <cellStyle name="Note 8 3 3 3 2 3 3" xfId="30409"/>
    <cellStyle name="Note 8 3 3 3 2 4" xfId="9129"/>
    <cellStyle name="Note 8 3 3 3 2 4 2" xfId="21163"/>
    <cellStyle name="Note 8 3 3 3 2 4 2 2" xfId="45363"/>
    <cellStyle name="Note 8 3 3 3 2 4 3" xfId="33330"/>
    <cellStyle name="Note 8 3 3 3 2 5" xfId="11205"/>
    <cellStyle name="Note 8 3 3 3 2 5 2" xfId="23148"/>
    <cellStyle name="Note 8 3 3 3 2 5 2 2" xfId="47348"/>
    <cellStyle name="Note 8 3 3 3 2 5 3" xfId="35406"/>
    <cellStyle name="Note 8 3 3 3 2 6" xfId="12993"/>
    <cellStyle name="Note 8 3 3 3 2 6 2" xfId="24715"/>
    <cellStyle name="Note 8 3 3 3 2 6 2 2" xfId="48915"/>
    <cellStyle name="Note 8 3 3 3 2 6 3" xfId="37194"/>
    <cellStyle name="Note 8 3 3 3 2 7" xfId="14560"/>
    <cellStyle name="Note 8 3 3 3 2 7 2" xfId="38761"/>
    <cellStyle name="Note 8 3 3 3 2 8" xfId="26785"/>
    <cellStyle name="Note 8 3 3 3 3" xfId="1917"/>
    <cellStyle name="Note 8 3 3 3 3 2" xfId="4576"/>
    <cellStyle name="Note 8 3 3 3 3 2 2" xfId="16677"/>
    <cellStyle name="Note 8 3 3 3 3 2 2 2" xfId="40877"/>
    <cellStyle name="Note 8 3 3 3 3 2 3" xfId="28777"/>
    <cellStyle name="Note 8 3 3 3 3 3" xfId="5764"/>
    <cellStyle name="Note 8 3 3 3 3 3 2" xfId="17865"/>
    <cellStyle name="Note 8 3 3 3 3 3 2 2" xfId="42065"/>
    <cellStyle name="Note 8 3 3 3 3 3 3" xfId="29965"/>
    <cellStyle name="Note 8 3 3 3 3 4" xfId="8543"/>
    <cellStyle name="Note 8 3 3 3 3 4 2" xfId="20579"/>
    <cellStyle name="Note 8 3 3 3 3 4 2 2" xfId="44779"/>
    <cellStyle name="Note 8 3 3 3 3 4 3" xfId="32744"/>
    <cellStyle name="Note 8 3 3 3 3 5" xfId="10633"/>
    <cellStyle name="Note 8 3 3 3 3 5 2" xfId="22596"/>
    <cellStyle name="Note 8 3 3 3 3 5 2 2" xfId="46796"/>
    <cellStyle name="Note 8 3 3 3 3 5 3" xfId="34834"/>
    <cellStyle name="Note 8 3 3 3 3 6" xfId="12441"/>
    <cellStyle name="Note 8 3 3 3 3 6 2" xfId="24188"/>
    <cellStyle name="Note 8 3 3 3 3 6 2 2" xfId="48388"/>
    <cellStyle name="Note 8 3 3 3 3 6 3" xfId="36642"/>
    <cellStyle name="Note 8 3 3 3 3 7" xfId="14033"/>
    <cellStyle name="Note 8 3 3 3 3 7 2" xfId="38234"/>
    <cellStyle name="Note 8 3 3 3 3 8" xfId="26202"/>
    <cellStyle name="Note 8 3 3 3 4" xfId="3661"/>
    <cellStyle name="Note 8 3 3 3 4 2" xfId="15763"/>
    <cellStyle name="Note 8 3 3 3 4 2 2" xfId="39963"/>
    <cellStyle name="Note 8 3 3 3 4 3" xfId="27863"/>
    <cellStyle name="Note 8 3 3 3 5" xfId="3131"/>
    <cellStyle name="Note 8 3 3 3 5 2" xfId="15233"/>
    <cellStyle name="Note 8 3 3 3 5 2 2" xfId="39433"/>
    <cellStyle name="Note 8 3 3 3 5 3" xfId="27333"/>
    <cellStyle name="Note 8 3 3 3 6" xfId="7569"/>
    <cellStyle name="Note 8 3 3 3 6 2" xfId="19630"/>
    <cellStyle name="Note 8 3 3 3 6 2 2" xfId="43830"/>
    <cellStyle name="Note 8 3 3 3 6 3" xfId="31770"/>
    <cellStyle name="Note 8 3 3 3 7" xfId="9685"/>
    <cellStyle name="Note 8 3 3 3 7 2" xfId="21719"/>
    <cellStyle name="Note 8 3 3 3 7 2 2" xfId="45919"/>
    <cellStyle name="Note 8 3 3 3 7 3" xfId="33886"/>
    <cellStyle name="Note 8 3 3 3 8" xfId="11564"/>
    <cellStyle name="Note 8 3 3 3 8 2" xfId="23493"/>
    <cellStyle name="Note 8 3 3 3 8 2 2" xfId="47693"/>
    <cellStyle name="Note 8 3 3 3 8 3" xfId="35765"/>
    <cellStyle name="Note 8 3 3 3 9" xfId="13338"/>
    <cellStyle name="Note 8 3 3 3 9 2" xfId="37539"/>
    <cellStyle name="Note 8 3 3 4" xfId="1156"/>
    <cellStyle name="Note 8 3 3 4 10" xfId="25674"/>
    <cellStyle name="Note 8 3 3 4 2" xfId="2714"/>
    <cellStyle name="Note 8 3 3 4 2 2" xfId="5360"/>
    <cellStyle name="Note 8 3 3 4 2 2 2" xfId="17461"/>
    <cellStyle name="Note 8 3 3 4 2 2 2 2" xfId="41661"/>
    <cellStyle name="Note 8 3 3 4 2 2 3" xfId="29561"/>
    <cellStyle name="Note 8 3 3 4 2 3" xfId="5710"/>
    <cellStyle name="Note 8 3 3 4 2 3 2" xfId="17811"/>
    <cellStyle name="Note 8 3 3 4 2 3 2 2" xfId="42011"/>
    <cellStyle name="Note 8 3 3 4 2 3 3" xfId="29911"/>
    <cellStyle name="Note 8 3 3 4 2 4" xfId="9340"/>
    <cellStyle name="Note 8 3 3 4 2 4 2" xfId="21374"/>
    <cellStyle name="Note 8 3 3 4 2 4 2 2" xfId="45574"/>
    <cellStyle name="Note 8 3 3 4 2 4 3" xfId="33541"/>
    <cellStyle name="Note 8 3 3 4 2 5" xfId="11416"/>
    <cellStyle name="Note 8 3 3 4 2 5 2" xfId="23359"/>
    <cellStyle name="Note 8 3 3 4 2 5 2 2" xfId="47559"/>
    <cellStyle name="Note 8 3 3 4 2 5 3" xfId="35617"/>
    <cellStyle name="Note 8 3 3 4 2 6" xfId="13204"/>
    <cellStyle name="Note 8 3 3 4 2 6 2" xfId="24926"/>
    <cellStyle name="Note 8 3 3 4 2 6 2 2" xfId="49126"/>
    <cellStyle name="Note 8 3 3 4 2 6 3" xfId="37405"/>
    <cellStyle name="Note 8 3 3 4 2 7" xfId="14771"/>
    <cellStyle name="Note 8 3 3 4 2 7 2" xfId="38972"/>
    <cellStyle name="Note 8 3 3 4 2 8" xfId="26996"/>
    <cellStyle name="Note 8 3 3 4 3" xfId="2128"/>
    <cellStyle name="Note 8 3 3 4 3 2" xfId="4785"/>
    <cellStyle name="Note 8 3 3 4 3 2 2" xfId="16886"/>
    <cellStyle name="Note 8 3 3 4 3 2 2 2" xfId="41086"/>
    <cellStyle name="Note 8 3 3 4 3 2 3" xfId="28986"/>
    <cellStyle name="Note 8 3 3 4 3 3" xfId="4127"/>
    <cellStyle name="Note 8 3 3 4 3 3 2" xfId="16229"/>
    <cellStyle name="Note 8 3 3 4 3 3 2 2" xfId="40429"/>
    <cellStyle name="Note 8 3 3 4 3 3 3" xfId="28329"/>
    <cellStyle name="Note 8 3 3 4 3 4" xfId="8754"/>
    <cellStyle name="Note 8 3 3 4 3 4 2" xfId="20790"/>
    <cellStyle name="Note 8 3 3 4 3 4 2 2" xfId="44990"/>
    <cellStyle name="Note 8 3 3 4 3 4 3" xfId="32955"/>
    <cellStyle name="Note 8 3 3 4 3 5" xfId="10844"/>
    <cellStyle name="Note 8 3 3 4 3 5 2" xfId="22807"/>
    <cellStyle name="Note 8 3 3 4 3 5 2 2" xfId="47007"/>
    <cellStyle name="Note 8 3 3 4 3 5 3" xfId="35045"/>
    <cellStyle name="Note 8 3 3 4 3 6" xfId="12652"/>
    <cellStyle name="Note 8 3 3 4 3 6 2" xfId="24399"/>
    <cellStyle name="Note 8 3 3 4 3 6 2 2" xfId="48599"/>
    <cellStyle name="Note 8 3 3 4 3 6 3" xfId="36853"/>
    <cellStyle name="Note 8 3 3 4 3 7" xfId="14244"/>
    <cellStyle name="Note 8 3 3 4 3 7 2" xfId="38445"/>
    <cellStyle name="Note 8 3 3 4 3 8" xfId="26413"/>
    <cellStyle name="Note 8 3 3 4 4" xfId="3881"/>
    <cellStyle name="Note 8 3 3 4 4 2" xfId="15983"/>
    <cellStyle name="Note 8 3 3 4 4 2 2" xfId="40183"/>
    <cellStyle name="Note 8 3 3 4 4 3" xfId="28083"/>
    <cellStyle name="Note 8 3 3 4 5" xfId="6528"/>
    <cellStyle name="Note 8 3 3 4 5 2" xfId="18629"/>
    <cellStyle name="Note 8 3 3 4 5 2 2" xfId="42829"/>
    <cellStyle name="Note 8 3 3 4 5 3" xfId="30729"/>
    <cellStyle name="Note 8 3 3 4 6" xfId="7792"/>
    <cellStyle name="Note 8 3 3 4 6 2" xfId="19853"/>
    <cellStyle name="Note 8 3 3 4 6 2 2" xfId="44053"/>
    <cellStyle name="Note 8 3 3 4 6 3" xfId="31993"/>
    <cellStyle name="Note 8 3 3 4 7" xfId="9908"/>
    <cellStyle name="Note 8 3 3 4 7 2" xfId="21942"/>
    <cellStyle name="Note 8 3 3 4 7 2 2" xfId="46142"/>
    <cellStyle name="Note 8 3 3 4 7 3" xfId="34109"/>
    <cellStyle name="Note 8 3 3 4 8" xfId="11787"/>
    <cellStyle name="Note 8 3 3 4 8 2" xfId="23716"/>
    <cellStyle name="Note 8 3 3 4 8 2 2" xfId="47916"/>
    <cellStyle name="Note 8 3 3 4 8 3" xfId="35988"/>
    <cellStyle name="Note 8 3 3 4 9" xfId="13561"/>
    <cellStyle name="Note 8 3 3 4 9 2" xfId="37762"/>
    <cellStyle name="Note 8 3 3 5" xfId="1280"/>
    <cellStyle name="Note 8 3 3 5 2" xfId="4005"/>
    <cellStyle name="Note 8 3 3 5 2 2" xfId="16107"/>
    <cellStyle name="Note 8 3 3 5 2 2 2" xfId="40307"/>
    <cellStyle name="Note 8 3 3 5 2 3" xfId="28207"/>
    <cellStyle name="Note 8 3 3 5 3" xfId="5853"/>
    <cellStyle name="Note 8 3 3 5 3 2" xfId="17954"/>
    <cellStyle name="Note 8 3 3 5 3 2 2" xfId="42154"/>
    <cellStyle name="Note 8 3 3 5 3 3" xfId="30054"/>
    <cellStyle name="Note 8 3 3 5 4" xfId="7916"/>
    <cellStyle name="Note 8 3 3 5 4 2" xfId="19977"/>
    <cellStyle name="Note 8 3 3 5 4 2 2" xfId="44177"/>
    <cellStyle name="Note 8 3 3 5 4 3" xfId="32117"/>
    <cellStyle name="Note 8 3 3 5 5" xfId="10032"/>
    <cellStyle name="Note 8 3 3 5 5 2" xfId="22066"/>
    <cellStyle name="Note 8 3 3 5 5 2 2" xfId="46266"/>
    <cellStyle name="Note 8 3 3 5 5 3" xfId="34233"/>
    <cellStyle name="Note 8 3 3 5 6" xfId="11911"/>
    <cellStyle name="Note 8 3 3 5 6 2" xfId="23840"/>
    <cellStyle name="Note 8 3 3 5 6 2 2" xfId="48040"/>
    <cellStyle name="Note 8 3 3 5 6 3" xfId="36112"/>
    <cellStyle name="Note 8 3 3 5 7" xfId="13685"/>
    <cellStyle name="Note 8 3 3 5 7 2" xfId="37886"/>
    <cellStyle name="Note 8 3 3 5 8" xfId="25798"/>
    <cellStyle name="Note 8 3 3 6" xfId="3366"/>
    <cellStyle name="Note 8 3 3 6 2" xfId="15468"/>
    <cellStyle name="Note 8 3 3 6 2 2" xfId="39668"/>
    <cellStyle name="Note 8 3 3 6 3" xfId="27568"/>
    <cellStyle name="Note 8 3 3 7" xfId="5707"/>
    <cellStyle name="Note 8 3 3 7 2" xfId="17808"/>
    <cellStyle name="Note 8 3 3 7 2 2" xfId="42008"/>
    <cellStyle name="Note 8 3 3 7 3" xfId="29908"/>
    <cellStyle name="Note 8 3 3 8" xfId="7268"/>
    <cellStyle name="Note 8 3 3 8 2" xfId="19329"/>
    <cellStyle name="Note 8 3 3 8 2 2" xfId="43529"/>
    <cellStyle name="Note 8 3 3 8 3" xfId="31469"/>
    <cellStyle name="Note 8 3 3 9" xfId="7921"/>
    <cellStyle name="Note 8 3 3 9 2" xfId="19982"/>
    <cellStyle name="Note 8 3 3 9 2 2" xfId="44182"/>
    <cellStyle name="Note 8 3 3 9 3" xfId="32122"/>
    <cellStyle name="Note 8 3 4" xfId="732"/>
    <cellStyle name="Note 8 3 4 10" xfId="25250"/>
    <cellStyle name="Note 8 3 4 2" xfId="2302"/>
    <cellStyle name="Note 8 3 4 2 2" xfId="4954"/>
    <cellStyle name="Note 8 3 4 2 2 2" xfId="17055"/>
    <cellStyle name="Note 8 3 4 2 2 2 2" xfId="41255"/>
    <cellStyle name="Note 8 3 4 2 2 3" xfId="29155"/>
    <cellStyle name="Note 8 3 4 2 3" xfId="6357"/>
    <cellStyle name="Note 8 3 4 2 3 2" xfId="18458"/>
    <cellStyle name="Note 8 3 4 2 3 2 2" xfId="42658"/>
    <cellStyle name="Note 8 3 4 2 3 3" xfId="30558"/>
    <cellStyle name="Note 8 3 4 2 4" xfId="8928"/>
    <cellStyle name="Note 8 3 4 2 4 2" xfId="20962"/>
    <cellStyle name="Note 8 3 4 2 4 2 2" xfId="45162"/>
    <cellStyle name="Note 8 3 4 2 4 3" xfId="33129"/>
    <cellStyle name="Note 8 3 4 2 5" xfId="11004"/>
    <cellStyle name="Note 8 3 4 2 5 2" xfId="22947"/>
    <cellStyle name="Note 8 3 4 2 5 2 2" xfId="47147"/>
    <cellStyle name="Note 8 3 4 2 5 3" xfId="35205"/>
    <cellStyle name="Note 8 3 4 2 6" xfId="12792"/>
    <cellStyle name="Note 8 3 4 2 6 2" xfId="24514"/>
    <cellStyle name="Note 8 3 4 2 6 2 2" xfId="48714"/>
    <cellStyle name="Note 8 3 4 2 6 3" xfId="36993"/>
    <cellStyle name="Note 8 3 4 2 7" xfId="14359"/>
    <cellStyle name="Note 8 3 4 2 7 2" xfId="38560"/>
    <cellStyle name="Note 8 3 4 2 8" xfId="26584"/>
    <cellStyle name="Note 8 3 4 3" xfId="1716"/>
    <cellStyle name="Note 8 3 4 3 2" xfId="4378"/>
    <cellStyle name="Note 8 3 4 3 2 2" xfId="16479"/>
    <cellStyle name="Note 8 3 4 3 2 2 2" xfId="40679"/>
    <cellStyle name="Note 8 3 4 3 2 3" xfId="28579"/>
    <cellStyle name="Note 8 3 4 3 3" xfId="6323"/>
    <cellStyle name="Note 8 3 4 3 3 2" xfId="18424"/>
    <cellStyle name="Note 8 3 4 3 3 2 2" xfId="42624"/>
    <cellStyle name="Note 8 3 4 3 3 3" xfId="30524"/>
    <cellStyle name="Note 8 3 4 3 4" xfId="8342"/>
    <cellStyle name="Note 8 3 4 3 4 2" xfId="20378"/>
    <cellStyle name="Note 8 3 4 3 4 2 2" xfId="44578"/>
    <cellStyle name="Note 8 3 4 3 4 3" xfId="32543"/>
    <cellStyle name="Note 8 3 4 3 5" xfId="10432"/>
    <cellStyle name="Note 8 3 4 3 5 2" xfId="22395"/>
    <cellStyle name="Note 8 3 4 3 5 2 2" xfId="46595"/>
    <cellStyle name="Note 8 3 4 3 5 3" xfId="34633"/>
    <cellStyle name="Note 8 3 4 3 6" xfId="12240"/>
    <cellStyle name="Note 8 3 4 3 6 2" xfId="23987"/>
    <cellStyle name="Note 8 3 4 3 6 2 2" xfId="48187"/>
    <cellStyle name="Note 8 3 4 3 6 3" xfId="36441"/>
    <cellStyle name="Note 8 3 4 3 7" xfId="13832"/>
    <cellStyle name="Note 8 3 4 3 7 2" xfId="38033"/>
    <cellStyle name="Note 8 3 4 3 8" xfId="26001"/>
    <cellStyle name="Note 8 3 4 4" xfId="3465"/>
    <cellStyle name="Note 8 3 4 4 2" xfId="15567"/>
    <cellStyle name="Note 8 3 4 4 2 2" xfId="39767"/>
    <cellStyle name="Note 8 3 4 4 3" xfId="27667"/>
    <cellStyle name="Note 8 3 4 5" xfId="5590"/>
    <cellStyle name="Note 8 3 4 5 2" xfId="17691"/>
    <cellStyle name="Note 8 3 4 5 2 2" xfId="41891"/>
    <cellStyle name="Note 8 3 4 5 3" xfId="29791"/>
    <cellStyle name="Note 8 3 4 6" xfId="7368"/>
    <cellStyle name="Note 8 3 4 6 2" xfId="19429"/>
    <cellStyle name="Note 8 3 4 6 2 2" xfId="43629"/>
    <cellStyle name="Note 8 3 4 6 3" xfId="31569"/>
    <cellStyle name="Note 8 3 4 7" xfId="9484"/>
    <cellStyle name="Note 8 3 4 7 2" xfId="21518"/>
    <cellStyle name="Note 8 3 4 7 2 2" xfId="45718"/>
    <cellStyle name="Note 8 3 4 7 3" xfId="33685"/>
    <cellStyle name="Note 8 3 4 8" xfId="6905"/>
    <cellStyle name="Note 8 3 4 8 2" xfId="19003"/>
    <cellStyle name="Note 8 3 4 8 2 2" xfId="43203"/>
    <cellStyle name="Note 8 3 4 8 3" xfId="31106"/>
    <cellStyle name="Note 8 3 4 9" xfId="10269"/>
    <cellStyle name="Note 8 3 4 9 2" xfId="34470"/>
    <cellStyle name="Note 8 3 5" xfId="1014"/>
    <cellStyle name="Note 8 3 5 10" xfId="25532"/>
    <cellStyle name="Note 8 3 5 2" xfId="2572"/>
    <cellStyle name="Note 8 3 5 2 2" xfId="5221"/>
    <cellStyle name="Note 8 3 5 2 2 2" xfId="17322"/>
    <cellStyle name="Note 8 3 5 2 2 2 2" xfId="41522"/>
    <cellStyle name="Note 8 3 5 2 2 3" xfId="29422"/>
    <cellStyle name="Note 8 3 5 2 3" xfId="6639"/>
    <cellStyle name="Note 8 3 5 2 3 2" xfId="18740"/>
    <cellStyle name="Note 8 3 5 2 3 2 2" xfId="42940"/>
    <cellStyle name="Note 8 3 5 2 3 3" xfId="30840"/>
    <cellStyle name="Note 8 3 5 2 4" xfId="9198"/>
    <cellStyle name="Note 8 3 5 2 4 2" xfId="21232"/>
    <cellStyle name="Note 8 3 5 2 4 2 2" xfId="45432"/>
    <cellStyle name="Note 8 3 5 2 4 3" xfId="33399"/>
    <cellStyle name="Note 8 3 5 2 5" xfId="11274"/>
    <cellStyle name="Note 8 3 5 2 5 2" xfId="23217"/>
    <cellStyle name="Note 8 3 5 2 5 2 2" xfId="47417"/>
    <cellStyle name="Note 8 3 5 2 5 3" xfId="35475"/>
    <cellStyle name="Note 8 3 5 2 6" xfId="13062"/>
    <cellStyle name="Note 8 3 5 2 6 2" xfId="24784"/>
    <cellStyle name="Note 8 3 5 2 6 2 2" xfId="48984"/>
    <cellStyle name="Note 8 3 5 2 6 3" xfId="37263"/>
    <cellStyle name="Note 8 3 5 2 7" xfId="14629"/>
    <cellStyle name="Note 8 3 5 2 7 2" xfId="38830"/>
    <cellStyle name="Note 8 3 5 2 8" xfId="26854"/>
    <cellStyle name="Note 8 3 5 3" xfId="1986"/>
    <cellStyle name="Note 8 3 5 3 2" xfId="4645"/>
    <cellStyle name="Note 8 3 5 3 2 2" xfId="16746"/>
    <cellStyle name="Note 8 3 5 3 2 2 2" xfId="40946"/>
    <cellStyle name="Note 8 3 5 3 2 3" xfId="28846"/>
    <cellStyle name="Note 8 3 5 3 3" xfId="5760"/>
    <cellStyle name="Note 8 3 5 3 3 2" xfId="17861"/>
    <cellStyle name="Note 8 3 5 3 3 2 2" xfId="42061"/>
    <cellStyle name="Note 8 3 5 3 3 3" xfId="29961"/>
    <cellStyle name="Note 8 3 5 3 4" xfId="8612"/>
    <cellStyle name="Note 8 3 5 3 4 2" xfId="20648"/>
    <cellStyle name="Note 8 3 5 3 4 2 2" xfId="44848"/>
    <cellStyle name="Note 8 3 5 3 4 3" xfId="32813"/>
    <cellStyle name="Note 8 3 5 3 5" xfId="10702"/>
    <cellStyle name="Note 8 3 5 3 5 2" xfId="22665"/>
    <cellStyle name="Note 8 3 5 3 5 2 2" xfId="46865"/>
    <cellStyle name="Note 8 3 5 3 5 3" xfId="34903"/>
    <cellStyle name="Note 8 3 5 3 6" xfId="12510"/>
    <cellStyle name="Note 8 3 5 3 6 2" xfId="24257"/>
    <cellStyle name="Note 8 3 5 3 6 2 2" xfId="48457"/>
    <cellStyle name="Note 8 3 5 3 6 3" xfId="36711"/>
    <cellStyle name="Note 8 3 5 3 7" xfId="14102"/>
    <cellStyle name="Note 8 3 5 3 7 2" xfId="38303"/>
    <cellStyle name="Note 8 3 5 3 8" xfId="26271"/>
    <cellStyle name="Note 8 3 5 4" xfId="3741"/>
    <cellStyle name="Note 8 3 5 4 2" xfId="15843"/>
    <cellStyle name="Note 8 3 5 4 2 2" xfId="40043"/>
    <cellStyle name="Note 8 3 5 4 3" xfId="27943"/>
    <cellStyle name="Note 8 3 5 5" xfId="6569"/>
    <cellStyle name="Note 8 3 5 5 2" xfId="18670"/>
    <cellStyle name="Note 8 3 5 5 2 2" xfId="42870"/>
    <cellStyle name="Note 8 3 5 5 3" xfId="30770"/>
    <cellStyle name="Note 8 3 5 6" xfId="7650"/>
    <cellStyle name="Note 8 3 5 6 2" xfId="19711"/>
    <cellStyle name="Note 8 3 5 6 2 2" xfId="43911"/>
    <cellStyle name="Note 8 3 5 6 3" xfId="31851"/>
    <cellStyle name="Note 8 3 5 7" xfId="9766"/>
    <cellStyle name="Note 8 3 5 7 2" xfId="21800"/>
    <cellStyle name="Note 8 3 5 7 2 2" xfId="46000"/>
    <cellStyle name="Note 8 3 5 7 3" xfId="33967"/>
    <cellStyle name="Note 8 3 5 8" xfId="11645"/>
    <cellStyle name="Note 8 3 5 8 2" xfId="23574"/>
    <cellStyle name="Note 8 3 5 8 2 2" xfId="47774"/>
    <cellStyle name="Note 8 3 5 8 3" xfId="35846"/>
    <cellStyle name="Note 8 3 5 9" xfId="13419"/>
    <cellStyle name="Note 8 3 5 9 2" xfId="37620"/>
    <cellStyle name="Note 8 3 6" xfId="3227"/>
    <cellStyle name="Note 8 3 6 2" xfId="15329"/>
    <cellStyle name="Note 8 3 6 2 2" xfId="39529"/>
    <cellStyle name="Note 8 3 6 3" xfId="27429"/>
    <cellStyle name="Note 8 3 7" xfId="6738"/>
    <cellStyle name="Note 8 3 7 2" xfId="18839"/>
    <cellStyle name="Note 8 3 7 2 2" xfId="43039"/>
    <cellStyle name="Note 8 3 7 3" xfId="30939"/>
    <cellStyle name="Note 8 3 8" xfId="7126"/>
    <cellStyle name="Note 8 3 8 2" xfId="19187"/>
    <cellStyle name="Note 8 3 8 2 2" xfId="43387"/>
    <cellStyle name="Note 8 3 8 3" xfId="31327"/>
    <cellStyle name="Note 8 3 9" xfId="7000"/>
    <cellStyle name="Note 8 3 9 2" xfId="19083"/>
    <cellStyle name="Note 8 3 9 2 2" xfId="43283"/>
    <cellStyle name="Note 8 3 9 3" xfId="31201"/>
    <cellStyle name="Note 8 4" xfId="511"/>
    <cellStyle name="Note 8 4 10" xfId="25029"/>
    <cellStyle name="Note 8 4 2" xfId="610"/>
    <cellStyle name="Note 8 4 2 10" xfId="8142"/>
    <cellStyle name="Note 8 4 2 10 2" xfId="20182"/>
    <cellStyle name="Note 8 4 2 10 2 2" xfId="44382"/>
    <cellStyle name="Note 8 4 2 10 3" xfId="32343"/>
    <cellStyle name="Note 8 4 2 11" xfId="10251"/>
    <cellStyle name="Note 8 4 2 11 2" xfId="34452"/>
    <cellStyle name="Note 8 4 2 12" xfId="25128"/>
    <cellStyle name="Note 8 4 2 2" xfId="801"/>
    <cellStyle name="Note 8 4 2 2 10" xfId="25319"/>
    <cellStyle name="Note 8 4 2 2 2" xfId="2371"/>
    <cellStyle name="Note 8 4 2 2 2 2" xfId="5021"/>
    <cellStyle name="Note 8 4 2 2 2 2 2" xfId="17122"/>
    <cellStyle name="Note 8 4 2 2 2 2 2 2" xfId="41322"/>
    <cellStyle name="Note 8 4 2 2 2 2 3" xfId="29222"/>
    <cellStyle name="Note 8 4 2 2 2 3" xfId="4854"/>
    <cellStyle name="Note 8 4 2 2 2 3 2" xfId="16955"/>
    <cellStyle name="Note 8 4 2 2 2 3 2 2" xfId="41155"/>
    <cellStyle name="Note 8 4 2 2 2 3 3" xfId="29055"/>
    <cellStyle name="Note 8 4 2 2 2 4" xfId="8997"/>
    <cellStyle name="Note 8 4 2 2 2 4 2" xfId="21031"/>
    <cellStyle name="Note 8 4 2 2 2 4 2 2" xfId="45231"/>
    <cellStyle name="Note 8 4 2 2 2 4 3" xfId="33198"/>
    <cellStyle name="Note 8 4 2 2 2 5" xfId="11073"/>
    <cellStyle name="Note 8 4 2 2 2 5 2" xfId="23016"/>
    <cellStyle name="Note 8 4 2 2 2 5 2 2" xfId="47216"/>
    <cellStyle name="Note 8 4 2 2 2 5 3" xfId="35274"/>
    <cellStyle name="Note 8 4 2 2 2 6" xfId="12861"/>
    <cellStyle name="Note 8 4 2 2 2 6 2" xfId="24583"/>
    <cellStyle name="Note 8 4 2 2 2 6 2 2" xfId="48783"/>
    <cellStyle name="Note 8 4 2 2 2 6 3" xfId="37062"/>
    <cellStyle name="Note 8 4 2 2 2 7" xfId="14428"/>
    <cellStyle name="Note 8 4 2 2 2 7 2" xfId="38629"/>
    <cellStyle name="Note 8 4 2 2 2 8" xfId="26653"/>
    <cellStyle name="Note 8 4 2 2 3" xfId="1785"/>
    <cellStyle name="Note 8 4 2 2 3 2" xfId="4446"/>
    <cellStyle name="Note 8 4 2 2 3 2 2" xfId="16547"/>
    <cellStyle name="Note 8 4 2 2 3 2 2 2" xfId="40747"/>
    <cellStyle name="Note 8 4 2 2 3 2 3" xfId="28647"/>
    <cellStyle name="Note 8 4 2 2 3 3" xfId="6775"/>
    <cellStyle name="Note 8 4 2 2 3 3 2" xfId="18876"/>
    <cellStyle name="Note 8 4 2 2 3 3 2 2" xfId="43076"/>
    <cellStyle name="Note 8 4 2 2 3 3 3" xfId="30976"/>
    <cellStyle name="Note 8 4 2 2 3 4" xfId="8411"/>
    <cellStyle name="Note 8 4 2 2 3 4 2" xfId="20447"/>
    <cellStyle name="Note 8 4 2 2 3 4 2 2" xfId="44647"/>
    <cellStyle name="Note 8 4 2 2 3 4 3" xfId="32612"/>
    <cellStyle name="Note 8 4 2 2 3 5" xfId="10501"/>
    <cellStyle name="Note 8 4 2 2 3 5 2" xfId="22464"/>
    <cellStyle name="Note 8 4 2 2 3 5 2 2" xfId="46664"/>
    <cellStyle name="Note 8 4 2 2 3 5 3" xfId="34702"/>
    <cellStyle name="Note 8 4 2 2 3 6" xfId="12309"/>
    <cellStyle name="Note 8 4 2 2 3 6 2" xfId="24056"/>
    <cellStyle name="Note 8 4 2 2 3 6 2 2" xfId="48256"/>
    <cellStyle name="Note 8 4 2 2 3 6 3" xfId="36510"/>
    <cellStyle name="Note 8 4 2 2 3 7" xfId="13901"/>
    <cellStyle name="Note 8 4 2 2 3 7 2" xfId="38102"/>
    <cellStyle name="Note 8 4 2 2 3 8" xfId="26070"/>
    <cellStyle name="Note 8 4 2 2 4" xfId="3532"/>
    <cellStyle name="Note 8 4 2 2 4 2" xfId="15634"/>
    <cellStyle name="Note 8 4 2 2 4 2 2" xfId="39834"/>
    <cellStyle name="Note 8 4 2 2 4 3" xfId="27734"/>
    <cellStyle name="Note 8 4 2 2 5" xfId="6038"/>
    <cellStyle name="Note 8 4 2 2 5 2" xfId="18139"/>
    <cellStyle name="Note 8 4 2 2 5 2 2" xfId="42339"/>
    <cellStyle name="Note 8 4 2 2 5 3" xfId="30239"/>
    <cellStyle name="Note 8 4 2 2 6" xfId="7437"/>
    <cellStyle name="Note 8 4 2 2 6 2" xfId="19498"/>
    <cellStyle name="Note 8 4 2 2 6 2 2" xfId="43698"/>
    <cellStyle name="Note 8 4 2 2 6 3" xfId="31638"/>
    <cellStyle name="Note 8 4 2 2 7" xfId="9553"/>
    <cellStyle name="Note 8 4 2 2 7 2" xfId="21587"/>
    <cellStyle name="Note 8 4 2 2 7 2 2" xfId="45787"/>
    <cellStyle name="Note 8 4 2 2 7 3" xfId="33754"/>
    <cellStyle name="Note 8 4 2 2 8" xfId="10156"/>
    <cellStyle name="Note 8 4 2 2 8 2" xfId="22166"/>
    <cellStyle name="Note 8 4 2 2 8 2 2" xfId="46366"/>
    <cellStyle name="Note 8 4 2 2 8 3" xfId="34357"/>
    <cellStyle name="Note 8 4 2 2 9" xfId="12011"/>
    <cellStyle name="Note 8 4 2 2 9 2" xfId="36212"/>
    <cellStyle name="Note 8 4 2 3" xfId="911"/>
    <cellStyle name="Note 8 4 2 3 10" xfId="25429"/>
    <cellStyle name="Note 8 4 2 3 2" xfId="2481"/>
    <cellStyle name="Note 8 4 2 3 2 2" xfId="5131"/>
    <cellStyle name="Note 8 4 2 3 2 2 2" xfId="17232"/>
    <cellStyle name="Note 8 4 2 3 2 2 2 2" xfId="41432"/>
    <cellStyle name="Note 8 4 2 3 2 2 3" xfId="29332"/>
    <cellStyle name="Note 8 4 2 3 2 3" xfId="4057"/>
    <cellStyle name="Note 8 4 2 3 2 3 2" xfId="16159"/>
    <cellStyle name="Note 8 4 2 3 2 3 2 2" xfId="40359"/>
    <cellStyle name="Note 8 4 2 3 2 3 3" xfId="28259"/>
    <cellStyle name="Note 8 4 2 3 2 4" xfId="9107"/>
    <cellStyle name="Note 8 4 2 3 2 4 2" xfId="21141"/>
    <cellStyle name="Note 8 4 2 3 2 4 2 2" xfId="45341"/>
    <cellStyle name="Note 8 4 2 3 2 4 3" xfId="33308"/>
    <cellStyle name="Note 8 4 2 3 2 5" xfId="11183"/>
    <cellStyle name="Note 8 4 2 3 2 5 2" xfId="23126"/>
    <cellStyle name="Note 8 4 2 3 2 5 2 2" xfId="47326"/>
    <cellStyle name="Note 8 4 2 3 2 5 3" xfId="35384"/>
    <cellStyle name="Note 8 4 2 3 2 6" xfId="12971"/>
    <cellStyle name="Note 8 4 2 3 2 6 2" xfId="24693"/>
    <cellStyle name="Note 8 4 2 3 2 6 2 2" xfId="48893"/>
    <cellStyle name="Note 8 4 2 3 2 6 3" xfId="37172"/>
    <cellStyle name="Note 8 4 2 3 2 7" xfId="14538"/>
    <cellStyle name="Note 8 4 2 3 2 7 2" xfId="38739"/>
    <cellStyle name="Note 8 4 2 3 2 8" xfId="26763"/>
    <cellStyle name="Note 8 4 2 3 3" xfId="1895"/>
    <cellStyle name="Note 8 4 2 3 3 2" xfId="4555"/>
    <cellStyle name="Note 8 4 2 3 3 2 2" xfId="16656"/>
    <cellStyle name="Note 8 4 2 3 3 2 2 2" xfId="40856"/>
    <cellStyle name="Note 8 4 2 3 3 2 3" xfId="28756"/>
    <cellStyle name="Note 8 4 2 3 3 3" xfId="6769"/>
    <cellStyle name="Note 8 4 2 3 3 3 2" xfId="18870"/>
    <cellStyle name="Note 8 4 2 3 3 3 2 2" xfId="43070"/>
    <cellStyle name="Note 8 4 2 3 3 3 3" xfId="30970"/>
    <cellStyle name="Note 8 4 2 3 3 4" xfId="8521"/>
    <cellStyle name="Note 8 4 2 3 3 4 2" xfId="20557"/>
    <cellStyle name="Note 8 4 2 3 3 4 2 2" xfId="44757"/>
    <cellStyle name="Note 8 4 2 3 3 4 3" xfId="32722"/>
    <cellStyle name="Note 8 4 2 3 3 5" xfId="10611"/>
    <cellStyle name="Note 8 4 2 3 3 5 2" xfId="22574"/>
    <cellStyle name="Note 8 4 2 3 3 5 2 2" xfId="46774"/>
    <cellStyle name="Note 8 4 2 3 3 5 3" xfId="34812"/>
    <cellStyle name="Note 8 4 2 3 3 6" xfId="12419"/>
    <cellStyle name="Note 8 4 2 3 3 6 2" xfId="24166"/>
    <cellStyle name="Note 8 4 2 3 3 6 2 2" xfId="48366"/>
    <cellStyle name="Note 8 4 2 3 3 6 3" xfId="36620"/>
    <cellStyle name="Note 8 4 2 3 3 7" xfId="14011"/>
    <cellStyle name="Note 8 4 2 3 3 7 2" xfId="38212"/>
    <cellStyle name="Note 8 4 2 3 3 8" xfId="26180"/>
    <cellStyle name="Note 8 4 2 3 4" xfId="3640"/>
    <cellStyle name="Note 8 4 2 3 4 2" xfId="15742"/>
    <cellStyle name="Note 8 4 2 3 4 2 2" xfId="39942"/>
    <cellStyle name="Note 8 4 2 3 4 3" xfId="27842"/>
    <cellStyle name="Note 8 4 2 3 5" xfId="4216"/>
    <cellStyle name="Note 8 4 2 3 5 2" xfId="16318"/>
    <cellStyle name="Note 8 4 2 3 5 2 2" xfId="40518"/>
    <cellStyle name="Note 8 4 2 3 5 3" xfId="28418"/>
    <cellStyle name="Note 8 4 2 3 6" xfId="7547"/>
    <cellStyle name="Note 8 4 2 3 6 2" xfId="19608"/>
    <cellStyle name="Note 8 4 2 3 6 2 2" xfId="43808"/>
    <cellStyle name="Note 8 4 2 3 6 3" xfId="31748"/>
    <cellStyle name="Note 8 4 2 3 7" xfId="9663"/>
    <cellStyle name="Note 8 4 2 3 7 2" xfId="21697"/>
    <cellStyle name="Note 8 4 2 3 7 2 2" xfId="45897"/>
    <cellStyle name="Note 8 4 2 3 7 3" xfId="33864"/>
    <cellStyle name="Note 8 4 2 3 8" xfId="11542"/>
    <cellStyle name="Note 8 4 2 3 8 2" xfId="23471"/>
    <cellStyle name="Note 8 4 2 3 8 2 2" xfId="47671"/>
    <cellStyle name="Note 8 4 2 3 8 3" xfId="35743"/>
    <cellStyle name="Note 8 4 2 3 9" xfId="13316"/>
    <cellStyle name="Note 8 4 2 3 9 2" xfId="37517"/>
    <cellStyle name="Note 8 4 2 4" xfId="1134"/>
    <cellStyle name="Note 8 4 2 4 10" xfId="25652"/>
    <cellStyle name="Note 8 4 2 4 2" xfId="2692"/>
    <cellStyle name="Note 8 4 2 4 2 2" xfId="5338"/>
    <cellStyle name="Note 8 4 2 4 2 2 2" xfId="17439"/>
    <cellStyle name="Note 8 4 2 4 2 2 2 2" xfId="41639"/>
    <cellStyle name="Note 8 4 2 4 2 2 3" xfId="29539"/>
    <cellStyle name="Note 8 4 2 4 2 3" xfId="4102"/>
    <cellStyle name="Note 8 4 2 4 2 3 2" xfId="16204"/>
    <cellStyle name="Note 8 4 2 4 2 3 2 2" xfId="40404"/>
    <cellStyle name="Note 8 4 2 4 2 3 3" xfId="28304"/>
    <cellStyle name="Note 8 4 2 4 2 4" xfId="9318"/>
    <cellStyle name="Note 8 4 2 4 2 4 2" xfId="21352"/>
    <cellStyle name="Note 8 4 2 4 2 4 2 2" xfId="45552"/>
    <cellStyle name="Note 8 4 2 4 2 4 3" xfId="33519"/>
    <cellStyle name="Note 8 4 2 4 2 5" xfId="11394"/>
    <cellStyle name="Note 8 4 2 4 2 5 2" xfId="23337"/>
    <cellStyle name="Note 8 4 2 4 2 5 2 2" xfId="47537"/>
    <cellStyle name="Note 8 4 2 4 2 5 3" xfId="35595"/>
    <cellStyle name="Note 8 4 2 4 2 6" xfId="13182"/>
    <cellStyle name="Note 8 4 2 4 2 6 2" xfId="24904"/>
    <cellStyle name="Note 8 4 2 4 2 6 2 2" xfId="49104"/>
    <cellStyle name="Note 8 4 2 4 2 6 3" xfId="37383"/>
    <cellStyle name="Note 8 4 2 4 2 7" xfId="14749"/>
    <cellStyle name="Note 8 4 2 4 2 7 2" xfId="38950"/>
    <cellStyle name="Note 8 4 2 4 2 8" xfId="26974"/>
    <cellStyle name="Note 8 4 2 4 3" xfId="2106"/>
    <cellStyle name="Note 8 4 2 4 3 2" xfId="4763"/>
    <cellStyle name="Note 8 4 2 4 3 2 2" xfId="16864"/>
    <cellStyle name="Note 8 4 2 4 3 2 2 2" xfId="41064"/>
    <cellStyle name="Note 8 4 2 4 3 2 3" xfId="28964"/>
    <cellStyle name="Note 8 4 2 4 3 3" xfId="5568"/>
    <cellStyle name="Note 8 4 2 4 3 3 2" xfId="17669"/>
    <cellStyle name="Note 8 4 2 4 3 3 2 2" xfId="41869"/>
    <cellStyle name="Note 8 4 2 4 3 3 3" xfId="29769"/>
    <cellStyle name="Note 8 4 2 4 3 4" xfId="8732"/>
    <cellStyle name="Note 8 4 2 4 3 4 2" xfId="20768"/>
    <cellStyle name="Note 8 4 2 4 3 4 2 2" xfId="44968"/>
    <cellStyle name="Note 8 4 2 4 3 4 3" xfId="32933"/>
    <cellStyle name="Note 8 4 2 4 3 5" xfId="10822"/>
    <cellStyle name="Note 8 4 2 4 3 5 2" xfId="22785"/>
    <cellStyle name="Note 8 4 2 4 3 5 2 2" xfId="46985"/>
    <cellStyle name="Note 8 4 2 4 3 5 3" xfId="35023"/>
    <cellStyle name="Note 8 4 2 4 3 6" xfId="12630"/>
    <cellStyle name="Note 8 4 2 4 3 6 2" xfId="24377"/>
    <cellStyle name="Note 8 4 2 4 3 6 2 2" xfId="48577"/>
    <cellStyle name="Note 8 4 2 4 3 6 3" xfId="36831"/>
    <cellStyle name="Note 8 4 2 4 3 7" xfId="14222"/>
    <cellStyle name="Note 8 4 2 4 3 7 2" xfId="38423"/>
    <cellStyle name="Note 8 4 2 4 3 8" xfId="26391"/>
    <cellStyle name="Note 8 4 2 4 4" xfId="3859"/>
    <cellStyle name="Note 8 4 2 4 4 2" xfId="15961"/>
    <cellStyle name="Note 8 4 2 4 4 2 2" xfId="40161"/>
    <cellStyle name="Note 8 4 2 4 4 3" xfId="28061"/>
    <cellStyle name="Note 8 4 2 4 5" xfId="6166"/>
    <cellStyle name="Note 8 4 2 4 5 2" xfId="18267"/>
    <cellStyle name="Note 8 4 2 4 5 2 2" xfId="42467"/>
    <cellStyle name="Note 8 4 2 4 5 3" xfId="30367"/>
    <cellStyle name="Note 8 4 2 4 6" xfId="7770"/>
    <cellStyle name="Note 8 4 2 4 6 2" xfId="19831"/>
    <cellStyle name="Note 8 4 2 4 6 2 2" xfId="44031"/>
    <cellStyle name="Note 8 4 2 4 6 3" xfId="31971"/>
    <cellStyle name="Note 8 4 2 4 7" xfId="9886"/>
    <cellStyle name="Note 8 4 2 4 7 2" xfId="21920"/>
    <cellStyle name="Note 8 4 2 4 7 2 2" xfId="46120"/>
    <cellStyle name="Note 8 4 2 4 7 3" xfId="34087"/>
    <cellStyle name="Note 8 4 2 4 8" xfId="11765"/>
    <cellStyle name="Note 8 4 2 4 8 2" xfId="23694"/>
    <cellStyle name="Note 8 4 2 4 8 2 2" xfId="47894"/>
    <cellStyle name="Note 8 4 2 4 8 3" xfId="35966"/>
    <cellStyle name="Note 8 4 2 4 9" xfId="13539"/>
    <cellStyle name="Note 8 4 2 4 9 2" xfId="37740"/>
    <cellStyle name="Note 8 4 2 5" xfId="1260"/>
    <cellStyle name="Note 8 4 2 5 2" xfId="3985"/>
    <cellStyle name="Note 8 4 2 5 2 2" xfId="16087"/>
    <cellStyle name="Note 8 4 2 5 2 2 2" xfId="40287"/>
    <cellStyle name="Note 8 4 2 5 2 3" xfId="28187"/>
    <cellStyle name="Note 8 4 2 5 3" xfId="5503"/>
    <cellStyle name="Note 8 4 2 5 3 2" xfId="17604"/>
    <cellStyle name="Note 8 4 2 5 3 2 2" xfId="41804"/>
    <cellStyle name="Note 8 4 2 5 3 3" xfId="29704"/>
    <cellStyle name="Note 8 4 2 5 4" xfId="7896"/>
    <cellStyle name="Note 8 4 2 5 4 2" xfId="19957"/>
    <cellStyle name="Note 8 4 2 5 4 2 2" xfId="44157"/>
    <cellStyle name="Note 8 4 2 5 4 3" xfId="32097"/>
    <cellStyle name="Note 8 4 2 5 5" xfId="10012"/>
    <cellStyle name="Note 8 4 2 5 5 2" xfId="22046"/>
    <cellStyle name="Note 8 4 2 5 5 2 2" xfId="46246"/>
    <cellStyle name="Note 8 4 2 5 5 3" xfId="34213"/>
    <cellStyle name="Note 8 4 2 5 6" xfId="11891"/>
    <cellStyle name="Note 8 4 2 5 6 2" xfId="23820"/>
    <cellStyle name="Note 8 4 2 5 6 2 2" xfId="48020"/>
    <cellStyle name="Note 8 4 2 5 6 3" xfId="36092"/>
    <cellStyle name="Note 8 4 2 5 7" xfId="13665"/>
    <cellStyle name="Note 8 4 2 5 7 2" xfId="37866"/>
    <cellStyle name="Note 8 4 2 5 8" xfId="25778"/>
    <cellStyle name="Note 8 4 2 6" xfId="3345"/>
    <cellStyle name="Note 8 4 2 6 2" xfId="15447"/>
    <cellStyle name="Note 8 4 2 6 2 2" xfId="39647"/>
    <cellStyle name="Note 8 4 2 6 3" xfId="27547"/>
    <cellStyle name="Note 8 4 2 7" xfId="3178"/>
    <cellStyle name="Note 8 4 2 7 2" xfId="15280"/>
    <cellStyle name="Note 8 4 2 7 2 2" xfId="39480"/>
    <cellStyle name="Note 8 4 2 7 3" xfId="27380"/>
    <cellStyle name="Note 8 4 2 8" xfId="7246"/>
    <cellStyle name="Note 8 4 2 8 2" xfId="19307"/>
    <cellStyle name="Note 8 4 2 8 2 2" xfId="43507"/>
    <cellStyle name="Note 8 4 2 8 3" xfId="31447"/>
    <cellStyle name="Note 8 4 2 9" xfId="7928"/>
    <cellStyle name="Note 8 4 2 9 2" xfId="19989"/>
    <cellStyle name="Note 8 4 2 9 2 2" xfId="44189"/>
    <cellStyle name="Note 8 4 2 9 3" xfId="32129"/>
    <cellStyle name="Note 8 4 3" xfId="1035"/>
    <cellStyle name="Note 8 4 3 10" xfId="25553"/>
    <cellStyle name="Note 8 4 3 2" xfId="2593"/>
    <cellStyle name="Note 8 4 3 2 2" xfId="5241"/>
    <cellStyle name="Note 8 4 3 2 2 2" xfId="17342"/>
    <cellStyle name="Note 8 4 3 2 2 2 2" xfId="41542"/>
    <cellStyle name="Note 8 4 3 2 2 3" xfId="29442"/>
    <cellStyle name="Note 8 4 3 2 3" xfId="4150"/>
    <cellStyle name="Note 8 4 3 2 3 2" xfId="16252"/>
    <cellStyle name="Note 8 4 3 2 3 2 2" xfId="40452"/>
    <cellStyle name="Note 8 4 3 2 3 3" xfId="28352"/>
    <cellStyle name="Note 8 4 3 2 4" xfId="9219"/>
    <cellStyle name="Note 8 4 3 2 4 2" xfId="21253"/>
    <cellStyle name="Note 8 4 3 2 4 2 2" xfId="45453"/>
    <cellStyle name="Note 8 4 3 2 4 3" xfId="33420"/>
    <cellStyle name="Note 8 4 3 2 5" xfId="11295"/>
    <cellStyle name="Note 8 4 3 2 5 2" xfId="23238"/>
    <cellStyle name="Note 8 4 3 2 5 2 2" xfId="47438"/>
    <cellStyle name="Note 8 4 3 2 5 3" xfId="35496"/>
    <cellStyle name="Note 8 4 3 2 6" xfId="13083"/>
    <cellStyle name="Note 8 4 3 2 6 2" xfId="24805"/>
    <cellStyle name="Note 8 4 3 2 6 2 2" xfId="49005"/>
    <cellStyle name="Note 8 4 3 2 6 3" xfId="37284"/>
    <cellStyle name="Note 8 4 3 2 7" xfId="14650"/>
    <cellStyle name="Note 8 4 3 2 7 2" xfId="38851"/>
    <cellStyle name="Note 8 4 3 2 8" xfId="26875"/>
    <cellStyle name="Note 8 4 3 3" xfId="2007"/>
    <cellStyle name="Note 8 4 3 3 2" xfId="4666"/>
    <cellStyle name="Note 8 4 3 3 2 2" xfId="16767"/>
    <cellStyle name="Note 8 4 3 3 2 2 2" xfId="40967"/>
    <cellStyle name="Note 8 4 3 3 2 3" xfId="28867"/>
    <cellStyle name="Note 8 4 3 3 3" xfId="4729"/>
    <cellStyle name="Note 8 4 3 3 3 2" xfId="16830"/>
    <cellStyle name="Note 8 4 3 3 3 2 2" xfId="41030"/>
    <cellStyle name="Note 8 4 3 3 3 3" xfId="28930"/>
    <cellStyle name="Note 8 4 3 3 4" xfId="8633"/>
    <cellStyle name="Note 8 4 3 3 4 2" xfId="20669"/>
    <cellStyle name="Note 8 4 3 3 4 2 2" xfId="44869"/>
    <cellStyle name="Note 8 4 3 3 4 3" xfId="32834"/>
    <cellStyle name="Note 8 4 3 3 5" xfId="10723"/>
    <cellStyle name="Note 8 4 3 3 5 2" xfId="22686"/>
    <cellStyle name="Note 8 4 3 3 5 2 2" xfId="46886"/>
    <cellStyle name="Note 8 4 3 3 5 3" xfId="34924"/>
    <cellStyle name="Note 8 4 3 3 6" xfId="12531"/>
    <cellStyle name="Note 8 4 3 3 6 2" xfId="24278"/>
    <cellStyle name="Note 8 4 3 3 6 2 2" xfId="48478"/>
    <cellStyle name="Note 8 4 3 3 6 3" xfId="36732"/>
    <cellStyle name="Note 8 4 3 3 7" xfId="14123"/>
    <cellStyle name="Note 8 4 3 3 7 2" xfId="38324"/>
    <cellStyle name="Note 8 4 3 3 8" xfId="26292"/>
    <cellStyle name="Note 8 4 3 4" xfId="3761"/>
    <cellStyle name="Note 8 4 3 4 2" xfId="15863"/>
    <cellStyle name="Note 8 4 3 4 2 2" xfId="40063"/>
    <cellStyle name="Note 8 4 3 4 3" xfId="27963"/>
    <cellStyle name="Note 8 4 3 5" xfId="6543"/>
    <cellStyle name="Note 8 4 3 5 2" xfId="18644"/>
    <cellStyle name="Note 8 4 3 5 2 2" xfId="42844"/>
    <cellStyle name="Note 8 4 3 5 3" xfId="30744"/>
    <cellStyle name="Note 8 4 3 6" xfId="7671"/>
    <cellStyle name="Note 8 4 3 6 2" xfId="19732"/>
    <cellStyle name="Note 8 4 3 6 2 2" xfId="43932"/>
    <cellStyle name="Note 8 4 3 6 3" xfId="31872"/>
    <cellStyle name="Note 8 4 3 7" xfId="9787"/>
    <cellStyle name="Note 8 4 3 7 2" xfId="21821"/>
    <cellStyle name="Note 8 4 3 7 2 2" xfId="46021"/>
    <cellStyle name="Note 8 4 3 7 3" xfId="33988"/>
    <cellStyle name="Note 8 4 3 8" xfId="11666"/>
    <cellStyle name="Note 8 4 3 8 2" xfId="23595"/>
    <cellStyle name="Note 8 4 3 8 2 2" xfId="47795"/>
    <cellStyle name="Note 8 4 3 8 3" xfId="35867"/>
    <cellStyle name="Note 8 4 3 9" xfId="13440"/>
    <cellStyle name="Note 8 4 3 9 2" xfId="37641"/>
    <cellStyle name="Note 8 4 4" xfId="3248"/>
    <cellStyle name="Note 8 4 4 2" xfId="15350"/>
    <cellStyle name="Note 8 4 4 2 2" xfId="39550"/>
    <cellStyle name="Note 8 4 4 3" xfId="27450"/>
    <cellStyle name="Note 8 4 5" xfId="5580"/>
    <cellStyle name="Note 8 4 5 2" xfId="17681"/>
    <cellStyle name="Note 8 4 5 2 2" xfId="41881"/>
    <cellStyle name="Note 8 4 5 3" xfId="29781"/>
    <cellStyle name="Note 8 4 6" xfId="7147"/>
    <cellStyle name="Note 8 4 6 2" xfId="19208"/>
    <cellStyle name="Note 8 4 6 2 2" xfId="43408"/>
    <cellStyle name="Note 8 4 6 3" xfId="31348"/>
    <cellStyle name="Note 8 4 7" xfId="6863"/>
    <cellStyle name="Note 8 4 7 2" xfId="18964"/>
    <cellStyle name="Note 8 4 7 2 2" xfId="43164"/>
    <cellStyle name="Note 8 4 7 3" xfId="31064"/>
    <cellStyle name="Note 8 4 8" xfId="10218"/>
    <cellStyle name="Note 8 4 8 2" xfId="22224"/>
    <cellStyle name="Note 8 4 8 2 2" xfId="46424"/>
    <cellStyle name="Note 8 4 8 3" xfId="34419"/>
    <cellStyle name="Note 8 4 9" xfId="12069"/>
    <cellStyle name="Note 8 4 9 2" xfId="36270"/>
    <cellStyle name="Note 8 5" xfId="536"/>
    <cellStyle name="Note 8 5 10" xfId="10870"/>
    <cellStyle name="Note 8 5 10 2" xfId="22822"/>
    <cellStyle name="Note 8 5 10 2 2" xfId="47022"/>
    <cellStyle name="Note 8 5 10 3" xfId="35071"/>
    <cellStyle name="Note 8 5 11" xfId="12667"/>
    <cellStyle name="Note 8 5 11 2" xfId="36868"/>
    <cellStyle name="Note 8 5 12" xfId="25054"/>
    <cellStyle name="Note 8 5 2" xfId="753"/>
    <cellStyle name="Note 8 5 2 10" xfId="25271"/>
    <cellStyle name="Note 8 5 2 2" xfId="2323"/>
    <cellStyle name="Note 8 5 2 2 2" xfId="4974"/>
    <cellStyle name="Note 8 5 2 2 2 2" xfId="17075"/>
    <cellStyle name="Note 8 5 2 2 2 2 2" xfId="41275"/>
    <cellStyle name="Note 8 5 2 2 2 3" xfId="29175"/>
    <cellStyle name="Note 8 5 2 2 3" xfId="5948"/>
    <cellStyle name="Note 8 5 2 2 3 2" xfId="18049"/>
    <cellStyle name="Note 8 5 2 2 3 2 2" xfId="42249"/>
    <cellStyle name="Note 8 5 2 2 3 3" xfId="30149"/>
    <cellStyle name="Note 8 5 2 2 4" xfId="8949"/>
    <cellStyle name="Note 8 5 2 2 4 2" xfId="20983"/>
    <cellStyle name="Note 8 5 2 2 4 2 2" xfId="45183"/>
    <cellStyle name="Note 8 5 2 2 4 3" xfId="33150"/>
    <cellStyle name="Note 8 5 2 2 5" xfId="11025"/>
    <cellStyle name="Note 8 5 2 2 5 2" xfId="22968"/>
    <cellStyle name="Note 8 5 2 2 5 2 2" xfId="47168"/>
    <cellStyle name="Note 8 5 2 2 5 3" xfId="35226"/>
    <cellStyle name="Note 8 5 2 2 6" xfId="12813"/>
    <cellStyle name="Note 8 5 2 2 6 2" xfId="24535"/>
    <cellStyle name="Note 8 5 2 2 6 2 2" xfId="48735"/>
    <cellStyle name="Note 8 5 2 2 6 3" xfId="37014"/>
    <cellStyle name="Note 8 5 2 2 7" xfId="14380"/>
    <cellStyle name="Note 8 5 2 2 7 2" xfId="38581"/>
    <cellStyle name="Note 8 5 2 2 8" xfId="26605"/>
    <cellStyle name="Note 8 5 2 3" xfId="1737"/>
    <cellStyle name="Note 8 5 2 3 2" xfId="4399"/>
    <cellStyle name="Note 8 5 2 3 2 2" xfId="16500"/>
    <cellStyle name="Note 8 5 2 3 2 2 2" xfId="40700"/>
    <cellStyle name="Note 8 5 2 3 2 3" xfId="28600"/>
    <cellStyle name="Note 8 5 2 3 3" xfId="4079"/>
    <cellStyle name="Note 8 5 2 3 3 2" xfId="16181"/>
    <cellStyle name="Note 8 5 2 3 3 2 2" xfId="40381"/>
    <cellStyle name="Note 8 5 2 3 3 3" xfId="28281"/>
    <cellStyle name="Note 8 5 2 3 4" xfId="8363"/>
    <cellStyle name="Note 8 5 2 3 4 2" xfId="20399"/>
    <cellStyle name="Note 8 5 2 3 4 2 2" xfId="44599"/>
    <cellStyle name="Note 8 5 2 3 4 3" xfId="32564"/>
    <cellStyle name="Note 8 5 2 3 5" xfId="10453"/>
    <cellStyle name="Note 8 5 2 3 5 2" xfId="22416"/>
    <cellStyle name="Note 8 5 2 3 5 2 2" xfId="46616"/>
    <cellStyle name="Note 8 5 2 3 5 3" xfId="34654"/>
    <cellStyle name="Note 8 5 2 3 6" xfId="12261"/>
    <cellStyle name="Note 8 5 2 3 6 2" xfId="24008"/>
    <cellStyle name="Note 8 5 2 3 6 2 2" xfId="48208"/>
    <cellStyle name="Note 8 5 2 3 6 3" xfId="36462"/>
    <cellStyle name="Note 8 5 2 3 7" xfId="13853"/>
    <cellStyle name="Note 8 5 2 3 7 2" xfId="38054"/>
    <cellStyle name="Note 8 5 2 3 8" xfId="26022"/>
    <cellStyle name="Note 8 5 2 4" xfId="3485"/>
    <cellStyle name="Note 8 5 2 4 2" xfId="15587"/>
    <cellStyle name="Note 8 5 2 4 2 2" xfId="39787"/>
    <cellStyle name="Note 8 5 2 4 3" xfId="27687"/>
    <cellStyle name="Note 8 5 2 5" xfId="6722"/>
    <cellStyle name="Note 8 5 2 5 2" xfId="18823"/>
    <cellStyle name="Note 8 5 2 5 2 2" xfId="43023"/>
    <cellStyle name="Note 8 5 2 5 3" xfId="30923"/>
    <cellStyle name="Note 8 5 2 6" xfId="7389"/>
    <cellStyle name="Note 8 5 2 6 2" xfId="19450"/>
    <cellStyle name="Note 8 5 2 6 2 2" xfId="43650"/>
    <cellStyle name="Note 8 5 2 6 3" xfId="31590"/>
    <cellStyle name="Note 8 5 2 7" xfId="9505"/>
    <cellStyle name="Note 8 5 2 7 2" xfId="21539"/>
    <cellStyle name="Note 8 5 2 7 2 2" xfId="45739"/>
    <cellStyle name="Note 8 5 2 7 3" xfId="33706"/>
    <cellStyle name="Note 8 5 2 8" xfId="10216"/>
    <cellStyle name="Note 8 5 2 8 2" xfId="22222"/>
    <cellStyle name="Note 8 5 2 8 2 2" xfId="46422"/>
    <cellStyle name="Note 8 5 2 8 3" xfId="34417"/>
    <cellStyle name="Note 8 5 2 9" xfId="12067"/>
    <cellStyle name="Note 8 5 2 9 2" xfId="36268"/>
    <cellStyle name="Note 8 5 3" xfId="837"/>
    <cellStyle name="Note 8 5 3 10" xfId="25355"/>
    <cellStyle name="Note 8 5 3 2" xfId="2407"/>
    <cellStyle name="Note 8 5 3 2 2" xfId="5057"/>
    <cellStyle name="Note 8 5 3 2 2 2" xfId="17158"/>
    <cellStyle name="Note 8 5 3 2 2 2 2" xfId="41358"/>
    <cellStyle name="Note 8 5 3 2 2 3" xfId="29258"/>
    <cellStyle name="Note 8 5 3 2 3" xfId="6321"/>
    <cellStyle name="Note 8 5 3 2 3 2" xfId="18422"/>
    <cellStyle name="Note 8 5 3 2 3 2 2" xfId="42622"/>
    <cellStyle name="Note 8 5 3 2 3 3" xfId="30522"/>
    <cellStyle name="Note 8 5 3 2 4" xfId="9033"/>
    <cellStyle name="Note 8 5 3 2 4 2" xfId="21067"/>
    <cellStyle name="Note 8 5 3 2 4 2 2" xfId="45267"/>
    <cellStyle name="Note 8 5 3 2 4 3" xfId="33234"/>
    <cellStyle name="Note 8 5 3 2 5" xfId="11109"/>
    <cellStyle name="Note 8 5 3 2 5 2" xfId="23052"/>
    <cellStyle name="Note 8 5 3 2 5 2 2" xfId="47252"/>
    <cellStyle name="Note 8 5 3 2 5 3" xfId="35310"/>
    <cellStyle name="Note 8 5 3 2 6" xfId="12897"/>
    <cellStyle name="Note 8 5 3 2 6 2" xfId="24619"/>
    <cellStyle name="Note 8 5 3 2 6 2 2" xfId="48819"/>
    <cellStyle name="Note 8 5 3 2 6 3" xfId="37098"/>
    <cellStyle name="Note 8 5 3 2 7" xfId="14464"/>
    <cellStyle name="Note 8 5 3 2 7 2" xfId="38665"/>
    <cellStyle name="Note 8 5 3 2 8" xfId="26689"/>
    <cellStyle name="Note 8 5 3 3" xfId="1821"/>
    <cellStyle name="Note 8 5 3 3 2" xfId="4482"/>
    <cellStyle name="Note 8 5 3 3 2 2" xfId="16583"/>
    <cellStyle name="Note 8 5 3 3 2 2 2" xfId="40783"/>
    <cellStyle name="Note 8 5 3 3 2 3" xfId="28683"/>
    <cellStyle name="Note 8 5 3 3 3" xfId="6386"/>
    <cellStyle name="Note 8 5 3 3 3 2" xfId="18487"/>
    <cellStyle name="Note 8 5 3 3 3 2 2" xfId="42687"/>
    <cellStyle name="Note 8 5 3 3 3 3" xfId="30587"/>
    <cellStyle name="Note 8 5 3 3 4" xfId="8447"/>
    <cellStyle name="Note 8 5 3 3 4 2" xfId="20483"/>
    <cellStyle name="Note 8 5 3 3 4 2 2" xfId="44683"/>
    <cellStyle name="Note 8 5 3 3 4 3" xfId="32648"/>
    <cellStyle name="Note 8 5 3 3 5" xfId="10537"/>
    <cellStyle name="Note 8 5 3 3 5 2" xfId="22500"/>
    <cellStyle name="Note 8 5 3 3 5 2 2" xfId="46700"/>
    <cellStyle name="Note 8 5 3 3 5 3" xfId="34738"/>
    <cellStyle name="Note 8 5 3 3 6" xfId="12345"/>
    <cellStyle name="Note 8 5 3 3 6 2" xfId="24092"/>
    <cellStyle name="Note 8 5 3 3 6 2 2" xfId="48292"/>
    <cellStyle name="Note 8 5 3 3 6 3" xfId="36546"/>
    <cellStyle name="Note 8 5 3 3 7" xfId="13937"/>
    <cellStyle name="Note 8 5 3 3 7 2" xfId="38138"/>
    <cellStyle name="Note 8 5 3 3 8" xfId="26106"/>
    <cellStyle name="Note 8 5 3 4" xfId="3568"/>
    <cellStyle name="Note 8 5 3 4 2" xfId="15670"/>
    <cellStyle name="Note 8 5 3 4 2 2" xfId="39870"/>
    <cellStyle name="Note 8 5 3 4 3" xfId="27770"/>
    <cellStyle name="Note 8 5 3 5" xfId="5670"/>
    <cellStyle name="Note 8 5 3 5 2" xfId="17771"/>
    <cellStyle name="Note 8 5 3 5 2 2" xfId="41971"/>
    <cellStyle name="Note 8 5 3 5 3" xfId="29871"/>
    <cellStyle name="Note 8 5 3 6" xfId="7473"/>
    <cellStyle name="Note 8 5 3 6 2" xfId="19534"/>
    <cellStyle name="Note 8 5 3 6 2 2" xfId="43734"/>
    <cellStyle name="Note 8 5 3 6 3" xfId="31674"/>
    <cellStyle name="Note 8 5 3 7" xfId="9589"/>
    <cellStyle name="Note 8 5 3 7 2" xfId="21623"/>
    <cellStyle name="Note 8 5 3 7 2 2" xfId="45823"/>
    <cellStyle name="Note 8 5 3 7 3" xfId="33790"/>
    <cellStyle name="Note 8 5 3 8" xfId="11468"/>
    <cellStyle name="Note 8 5 3 8 2" xfId="23397"/>
    <cellStyle name="Note 8 5 3 8 2 2" xfId="47597"/>
    <cellStyle name="Note 8 5 3 8 3" xfId="35669"/>
    <cellStyle name="Note 8 5 3 9" xfId="13242"/>
    <cellStyle name="Note 8 5 3 9 2" xfId="37443"/>
    <cellStyle name="Note 8 5 4" xfId="1060"/>
    <cellStyle name="Note 8 5 4 10" xfId="25578"/>
    <cellStyle name="Note 8 5 4 2" xfId="2618"/>
    <cellStyle name="Note 8 5 4 2 2" xfId="5264"/>
    <cellStyle name="Note 8 5 4 2 2 2" xfId="17365"/>
    <cellStyle name="Note 8 5 4 2 2 2 2" xfId="41565"/>
    <cellStyle name="Note 8 5 4 2 2 3" xfId="29465"/>
    <cellStyle name="Note 8 5 4 2 3" xfId="5833"/>
    <cellStyle name="Note 8 5 4 2 3 2" xfId="17934"/>
    <cellStyle name="Note 8 5 4 2 3 2 2" xfId="42134"/>
    <cellStyle name="Note 8 5 4 2 3 3" xfId="30034"/>
    <cellStyle name="Note 8 5 4 2 4" xfId="9244"/>
    <cellStyle name="Note 8 5 4 2 4 2" xfId="21278"/>
    <cellStyle name="Note 8 5 4 2 4 2 2" xfId="45478"/>
    <cellStyle name="Note 8 5 4 2 4 3" xfId="33445"/>
    <cellStyle name="Note 8 5 4 2 5" xfId="11320"/>
    <cellStyle name="Note 8 5 4 2 5 2" xfId="23263"/>
    <cellStyle name="Note 8 5 4 2 5 2 2" xfId="47463"/>
    <cellStyle name="Note 8 5 4 2 5 3" xfId="35521"/>
    <cellStyle name="Note 8 5 4 2 6" xfId="13108"/>
    <cellStyle name="Note 8 5 4 2 6 2" xfId="24830"/>
    <cellStyle name="Note 8 5 4 2 6 2 2" xfId="49030"/>
    <cellStyle name="Note 8 5 4 2 6 3" xfId="37309"/>
    <cellStyle name="Note 8 5 4 2 7" xfId="14675"/>
    <cellStyle name="Note 8 5 4 2 7 2" xfId="38876"/>
    <cellStyle name="Note 8 5 4 2 8" xfId="26900"/>
    <cellStyle name="Note 8 5 4 3" xfId="2032"/>
    <cellStyle name="Note 8 5 4 3 2" xfId="4690"/>
    <cellStyle name="Note 8 5 4 3 2 2" xfId="16791"/>
    <cellStyle name="Note 8 5 4 3 2 2 2" xfId="40991"/>
    <cellStyle name="Note 8 5 4 3 2 3" xfId="28891"/>
    <cellStyle name="Note 8 5 4 3 3" xfId="6333"/>
    <cellStyle name="Note 8 5 4 3 3 2" xfId="18434"/>
    <cellStyle name="Note 8 5 4 3 3 2 2" xfId="42634"/>
    <cellStyle name="Note 8 5 4 3 3 3" xfId="30534"/>
    <cellStyle name="Note 8 5 4 3 4" xfId="8658"/>
    <cellStyle name="Note 8 5 4 3 4 2" xfId="20694"/>
    <cellStyle name="Note 8 5 4 3 4 2 2" xfId="44894"/>
    <cellStyle name="Note 8 5 4 3 4 3" xfId="32859"/>
    <cellStyle name="Note 8 5 4 3 5" xfId="10748"/>
    <cellStyle name="Note 8 5 4 3 5 2" xfId="22711"/>
    <cellStyle name="Note 8 5 4 3 5 2 2" xfId="46911"/>
    <cellStyle name="Note 8 5 4 3 5 3" xfId="34949"/>
    <cellStyle name="Note 8 5 4 3 6" xfId="12556"/>
    <cellStyle name="Note 8 5 4 3 6 2" xfId="24303"/>
    <cellStyle name="Note 8 5 4 3 6 2 2" xfId="48503"/>
    <cellStyle name="Note 8 5 4 3 6 3" xfId="36757"/>
    <cellStyle name="Note 8 5 4 3 7" xfId="14148"/>
    <cellStyle name="Note 8 5 4 3 7 2" xfId="38349"/>
    <cellStyle name="Note 8 5 4 3 8" xfId="26317"/>
    <cellStyle name="Note 8 5 4 4" xfId="3785"/>
    <cellStyle name="Note 8 5 4 4 2" xfId="15887"/>
    <cellStyle name="Note 8 5 4 4 2 2" xfId="40087"/>
    <cellStyle name="Note 8 5 4 4 3" xfId="27987"/>
    <cellStyle name="Note 8 5 4 5" xfId="6466"/>
    <cellStyle name="Note 8 5 4 5 2" xfId="18567"/>
    <cellStyle name="Note 8 5 4 5 2 2" xfId="42767"/>
    <cellStyle name="Note 8 5 4 5 3" xfId="30667"/>
    <cellStyle name="Note 8 5 4 6" xfId="7696"/>
    <cellStyle name="Note 8 5 4 6 2" xfId="19757"/>
    <cellStyle name="Note 8 5 4 6 2 2" xfId="43957"/>
    <cellStyle name="Note 8 5 4 6 3" xfId="31897"/>
    <cellStyle name="Note 8 5 4 7" xfId="9812"/>
    <cellStyle name="Note 8 5 4 7 2" xfId="21846"/>
    <cellStyle name="Note 8 5 4 7 2 2" xfId="46046"/>
    <cellStyle name="Note 8 5 4 7 3" xfId="34013"/>
    <cellStyle name="Note 8 5 4 8" xfId="11691"/>
    <cellStyle name="Note 8 5 4 8 2" xfId="23620"/>
    <cellStyle name="Note 8 5 4 8 2 2" xfId="47820"/>
    <cellStyle name="Note 8 5 4 8 3" xfId="35892"/>
    <cellStyle name="Note 8 5 4 9" xfId="13465"/>
    <cellStyle name="Note 8 5 4 9 2" xfId="37666"/>
    <cellStyle name="Note 8 5 5" xfId="1195"/>
    <cellStyle name="Note 8 5 5 2" xfId="3920"/>
    <cellStyle name="Note 8 5 5 2 2" xfId="16022"/>
    <cellStyle name="Note 8 5 5 2 2 2" xfId="40222"/>
    <cellStyle name="Note 8 5 5 2 3" xfId="28122"/>
    <cellStyle name="Note 8 5 5 3" xfId="5800"/>
    <cellStyle name="Note 8 5 5 3 2" xfId="17901"/>
    <cellStyle name="Note 8 5 5 3 2 2" xfId="42101"/>
    <cellStyle name="Note 8 5 5 3 3" xfId="30001"/>
    <cellStyle name="Note 8 5 5 4" xfId="7831"/>
    <cellStyle name="Note 8 5 5 4 2" xfId="19892"/>
    <cellStyle name="Note 8 5 5 4 2 2" xfId="44092"/>
    <cellStyle name="Note 8 5 5 4 3" xfId="32032"/>
    <cellStyle name="Note 8 5 5 5" xfId="9947"/>
    <cellStyle name="Note 8 5 5 5 2" xfId="21981"/>
    <cellStyle name="Note 8 5 5 5 2 2" xfId="46181"/>
    <cellStyle name="Note 8 5 5 5 3" xfId="34148"/>
    <cellStyle name="Note 8 5 5 6" xfId="11826"/>
    <cellStyle name="Note 8 5 5 6 2" xfId="23755"/>
    <cellStyle name="Note 8 5 5 6 2 2" xfId="47955"/>
    <cellStyle name="Note 8 5 5 6 3" xfId="36027"/>
    <cellStyle name="Note 8 5 5 7" xfId="13600"/>
    <cellStyle name="Note 8 5 5 7 2" xfId="37801"/>
    <cellStyle name="Note 8 5 5 8" xfId="25713"/>
    <cellStyle name="Note 8 5 6" xfId="3272"/>
    <cellStyle name="Note 8 5 6 2" xfId="15374"/>
    <cellStyle name="Note 8 5 6 2 2" xfId="39574"/>
    <cellStyle name="Note 8 5 6 3" xfId="27474"/>
    <cellStyle name="Note 8 5 7" xfId="5958"/>
    <cellStyle name="Note 8 5 7 2" xfId="18059"/>
    <cellStyle name="Note 8 5 7 2 2" xfId="42259"/>
    <cellStyle name="Note 8 5 7 3" xfId="30159"/>
    <cellStyle name="Note 8 5 8" xfId="7172"/>
    <cellStyle name="Note 8 5 8 2" xfId="19233"/>
    <cellStyle name="Note 8 5 8 2 2" xfId="43433"/>
    <cellStyle name="Note 8 5 8 3" xfId="31373"/>
    <cellStyle name="Note 8 5 9" xfId="8068"/>
    <cellStyle name="Note 8 5 9 2" xfId="20118"/>
    <cellStyle name="Note 8 5 9 2 2" xfId="44318"/>
    <cellStyle name="Note 8 5 9 3" xfId="32269"/>
    <cellStyle name="Note 8 6" xfId="674"/>
    <cellStyle name="Note 8 6 10" xfId="25192"/>
    <cellStyle name="Note 8 6 2" xfId="2244"/>
    <cellStyle name="Note 8 6 2 2" xfId="4896"/>
    <cellStyle name="Note 8 6 2 2 2" xfId="16997"/>
    <cellStyle name="Note 8 6 2 2 2 2" xfId="41197"/>
    <cellStyle name="Note 8 6 2 2 3" xfId="29097"/>
    <cellStyle name="Note 8 6 2 3" xfId="6562"/>
    <cellStyle name="Note 8 6 2 3 2" xfId="18663"/>
    <cellStyle name="Note 8 6 2 3 2 2" xfId="42863"/>
    <cellStyle name="Note 8 6 2 3 3" xfId="30763"/>
    <cellStyle name="Note 8 6 2 4" xfId="8870"/>
    <cellStyle name="Note 8 6 2 4 2" xfId="20904"/>
    <cellStyle name="Note 8 6 2 4 2 2" xfId="45104"/>
    <cellStyle name="Note 8 6 2 4 3" xfId="33071"/>
    <cellStyle name="Note 8 6 2 5" xfId="10946"/>
    <cellStyle name="Note 8 6 2 5 2" xfId="22889"/>
    <cellStyle name="Note 8 6 2 5 2 2" xfId="47089"/>
    <cellStyle name="Note 8 6 2 5 3" xfId="35147"/>
    <cellStyle name="Note 8 6 2 6" xfId="12734"/>
    <cellStyle name="Note 8 6 2 6 2" xfId="24456"/>
    <cellStyle name="Note 8 6 2 6 2 2" xfId="48656"/>
    <cellStyle name="Note 8 6 2 6 3" xfId="36935"/>
    <cellStyle name="Note 8 6 2 7" xfId="14301"/>
    <cellStyle name="Note 8 6 2 7 2" xfId="38502"/>
    <cellStyle name="Note 8 6 2 8" xfId="26526"/>
    <cellStyle name="Note 8 6 3" xfId="1658"/>
    <cellStyle name="Note 8 6 3 2" xfId="4320"/>
    <cellStyle name="Note 8 6 3 2 2" xfId="16421"/>
    <cellStyle name="Note 8 6 3 2 2 2" xfId="40621"/>
    <cellStyle name="Note 8 6 3 2 3" xfId="28521"/>
    <cellStyle name="Note 8 6 3 3" xfId="3058"/>
    <cellStyle name="Note 8 6 3 3 2" xfId="15160"/>
    <cellStyle name="Note 8 6 3 3 2 2" xfId="39360"/>
    <cellStyle name="Note 8 6 3 3 3" xfId="27260"/>
    <cellStyle name="Note 8 6 3 4" xfId="8284"/>
    <cellStyle name="Note 8 6 3 4 2" xfId="20320"/>
    <cellStyle name="Note 8 6 3 4 2 2" xfId="44520"/>
    <cellStyle name="Note 8 6 3 4 3" xfId="32485"/>
    <cellStyle name="Note 8 6 3 5" xfId="10374"/>
    <cellStyle name="Note 8 6 3 5 2" xfId="22337"/>
    <cellStyle name="Note 8 6 3 5 2 2" xfId="46537"/>
    <cellStyle name="Note 8 6 3 5 3" xfId="34575"/>
    <cellStyle name="Note 8 6 3 6" xfId="12182"/>
    <cellStyle name="Note 8 6 3 6 2" xfId="23929"/>
    <cellStyle name="Note 8 6 3 6 2 2" xfId="48129"/>
    <cellStyle name="Note 8 6 3 6 3" xfId="36383"/>
    <cellStyle name="Note 8 6 3 7" xfId="13774"/>
    <cellStyle name="Note 8 6 3 7 2" xfId="37975"/>
    <cellStyle name="Note 8 6 3 8" xfId="25943"/>
    <cellStyle name="Note 8 6 4" xfId="3407"/>
    <cellStyle name="Note 8 6 4 2" xfId="15509"/>
    <cellStyle name="Note 8 6 4 2 2" xfId="39709"/>
    <cellStyle name="Note 8 6 4 3" xfId="27609"/>
    <cellStyle name="Note 8 6 5" xfId="4024"/>
    <cellStyle name="Note 8 6 5 2" xfId="16126"/>
    <cellStyle name="Note 8 6 5 2 2" xfId="40326"/>
    <cellStyle name="Note 8 6 5 3" xfId="28226"/>
    <cellStyle name="Note 8 6 6" xfId="7310"/>
    <cellStyle name="Note 8 6 6 2" xfId="19371"/>
    <cellStyle name="Note 8 6 6 2 2" xfId="43571"/>
    <cellStyle name="Note 8 6 6 3" xfId="31511"/>
    <cellStyle name="Note 8 6 7" xfId="9426"/>
    <cellStyle name="Note 8 6 7 2" xfId="21460"/>
    <cellStyle name="Note 8 6 7 2 2" xfId="45660"/>
    <cellStyle name="Note 8 6 7 3" xfId="33627"/>
    <cellStyle name="Note 8 6 8" xfId="10187"/>
    <cellStyle name="Note 8 6 8 2" xfId="22197"/>
    <cellStyle name="Note 8 6 8 2 2" xfId="46397"/>
    <cellStyle name="Note 8 6 8 3" xfId="34388"/>
    <cellStyle name="Note 8 6 9" xfId="12042"/>
    <cellStyle name="Note 8 6 9 2" xfId="36243"/>
    <cellStyle name="Note 8 7" xfId="957"/>
    <cellStyle name="Note 8 7 10" xfId="25475"/>
    <cellStyle name="Note 8 7 2" xfId="2519"/>
    <cellStyle name="Note 8 7 2 2" xfId="5168"/>
    <cellStyle name="Note 8 7 2 2 2" xfId="17269"/>
    <cellStyle name="Note 8 7 2 2 2 2" xfId="41469"/>
    <cellStyle name="Note 8 7 2 2 3" xfId="29369"/>
    <cellStyle name="Note 8 7 2 3" xfId="3043"/>
    <cellStyle name="Note 8 7 2 3 2" xfId="15145"/>
    <cellStyle name="Note 8 7 2 3 2 2" xfId="39345"/>
    <cellStyle name="Note 8 7 2 3 3" xfId="27245"/>
    <cellStyle name="Note 8 7 2 4" xfId="9145"/>
    <cellStyle name="Note 8 7 2 4 2" xfId="21179"/>
    <cellStyle name="Note 8 7 2 4 2 2" xfId="45379"/>
    <cellStyle name="Note 8 7 2 4 3" xfId="33346"/>
    <cellStyle name="Note 8 7 2 5" xfId="11221"/>
    <cellStyle name="Note 8 7 2 5 2" xfId="23164"/>
    <cellStyle name="Note 8 7 2 5 2 2" xfId="47364"/>
    <cellStyle name="Note 8 7 2 5 3" xfId="35422"/>
    <cellStyle name="Note 8 7 2 6" xfId="13009"/>
    <cellStyle name="Note 8 7 2 6 2" xfId="24731"/>
    <cellStyle name="Note 8 7 2 6 2 2" xfId="48931"/>
    <cellStyle name="Note 8 7 2 6 3" xfId="37210"/>
    <cellStyle name="Note 8 7 2 7" xfId="14576"/>
    <cellStyle name="Note 8 7 2 7 2" xfId="38777"/>
    <cellStyle name="Note 8 7 2 8" xfId="26801"/>
    <cellStyle name="Note 8 7 3" xfId="1933"/>
    <cellStyle name="Note 8 7 3 2" xfId="4592"/>
    <cellStyle name="Note 8 7 3 2 2" xfId="16693"/>
    <cellStyle name="Note 8 7 3 2 2 2" xfId="40893"/>
    <cellStyle name="Note 8 7 3 2 3" xfId="28793"/>
    <cellStyle name="Note 8 7 3 3" xfId="5763"/>
    <cellStyle name="Note 8 7 3 3 2" xfId="17864"/>
    <cellStyle name="Note 8 7 3 3 2 2" xfId="42064"/>
    <cellStyle name="Note 8 7 3 3 3" xfId="29964"/>
    <cellStyle name="Note 8 7 3 4" xfId="8559"/>
    <cellStyle name="Note 8 7 3 4 2" xfId="20595"/>
    <cellStyle name="Note 8 7 3 4 2 2" xfId="44795"/>
    <cellStyle name="Note 8 7 3 4 3" xfId="32760"/>
    <cellStyle name="Note 8 7 3 5" xfId="10649"/>
    <cellStyle name="Note 8 7 3 5 2" xfId="22612"/>
    <cellStyle name="Note 8 7 3 5 2 2" xfId="46812"/>
    <cellStyle name="Note 8 7 3 5 3" xfId="34850"/>
    <cellStyle name="Note 8 7 3 6" xfId="12457"/>
    <cellStyle name="Note 8 7 3 6 2" xfId="24204"/>
    <cellStyle name="Note 8 7 3 6 2 2" xfId="48404"/>
    <cellStyle name="Note 8 7 3 6 3" xfId="36658"/>
    <cellStyle name="Note 8 7 3 7" xfId="14049"/>
    <cellStyle name="Note 8 7 3 7 2" xfId="38250"/>
    <cellStyle name="Note 8 7 3 8" xfId="26218"/>
    <cellStyle name="Note 8 7 4" xfId="3684"/>
    <cellStyle name="Note 8 7 4 2" xfId="15786"/>
    <cellStyle name="Note 8 7 4 2 2" xfId="39986"/>
    <cellStyle name="Note 8 7 4 3" xfId="27886"/>
    <cellStyle name="Note 8 7 5" xfId="5533"/>
    <cellStyle name="Note 8 7 5 2" xfId="17634"/>
    <cellStyle name="Note 8 7 5 2 2" xfId="41834"/>
    <cellStyle name="Note 8 7 5 3" xfId="29734"/>
    <cellStyle name="Note 8 7 6" xfId="7593"/>
    <cellStyle name="Note 8 7 6 2" xfId="19654"/>
    <cellStyle name="Note 8 7 6 2 2" xfId="43854"/>
    <cellStyle name="Note 8 7 6 3" xfId="31794"/>
    <cellStyle name="Note 8 7 7" xfId="9709"/>
    <cellStyle name="Note 8 7 7 2" xfId="21743"/>
    <cellStyle name="Note 8 7 7 2 2" xfId="45943"/>
    <cellStyle name="Note 8 7 7 3" xfId="33910"/>
    <cellStyle name="Note 8 7 8" xfId="11588"/>
    <cellStyle name="Note 8 7 8 2" xfId="23517"/>
    <cellStyle name="Note 8 7 8 2 2" xfId="47717"/>
    <cellStyle name="Note 8 7 8 3" xfId="35789"/>
    <cellStyle name="Note 8 7 9" xfId="13362"/>
    <cellStyle name="Note 8 7 9 2" xfId="37563"/>
    <cellStyle name="Note 8 8" xfId="1402"/>
    <cellStyle name="Note 8 8 2" xfId="4097"/>
    <cellStyle name="Note 8 8 2 2" xfId="16199"/>
    <cellStyle name="Note 8 8 2 2 2" xfId="40399"/>
    <cellStyle name="Note 8 8 2 3" xfId="28299"/>
    <cellStyle name="Note 8 8 3" xfId="5977"/>
    <cellStyle name="Note 8 8 3 2" xfId="18078"/>
    <cellStyle name="Note 8 8 3 2 2" xfId="42278"/>
    <cellStyle name="Note 8 8 3 3" xfId="30178"/>
    <cellStyle name="Note 8 8 4" xfId="8033"/>
    <cellStyle name="Note 8 8 4 2" xfId="20084"/>
    <cellStyle name="Note 8 8 4 2 2" xfId="44284"/>
    <cellStyle name="Note 8 8 4 3" xfId="32234"/>
    <cellStyle name="Note 8 8 5" xfId="10142"/>
    <cellStyle name="Note 8 8 5 2" xfId="22157"/>
    <cellStyle name="Note 8 8 5 2 2" xfId="46357"/>
    <cellStyle name="Note 8 8 5 3" xfId="34343"/>
    <cellStyle name="Note 8 8 6" xfId="12002"/>
    <cellStyle name="Note 8 8 6 2" xfId="23856"/>
    <cellStyle name="Note 8 8 6 2 2" xfId="48056"/>
    <cellStyle name="Note 8 8 6 3" xfId="36203"/>
    <cellStyle name="Note 8 8 7" xfId="13701"/>
    <cellStyle name="Note 8 8 7 2" xfId="37902"/>
    <cellStyle name="Note 8 8 8" xfId="25821"/>
    <cellStyle name="Note 8 9" xfId="1539"/>
    <cellStyle name="Note 8 9 2" xfId="4206"/>
    <cellStyle name="Note 8 9 2 2" xfId="16308"/>
    <cellStyle name="Note 8 9 2 2 2" xfId="40508"/>
    <cellStyle name="Note 8 9 2 3" xfId="28408"/>
    <cellStyle name="Note 8 9 3" xfId="6227"/>
    <cellStyle name="Note 8 9 3 2" xfId="18328"/>
    <cellStyle name="Note 8 9 3 2 2" xfId="42528"/>
    <cellStyle name="Note 8 9 3 3" xfId="30428"/>
    <cellStyle name="Note 8 9 4" xfId="8165"/>
    <cellStyle name="Note 8 9 4 2" xfId="20204"/>
    <cellStyle name="Note 8 9 4 2 2" xfId="44404"/>
    <cellStyle name="Note 8 9 4 3" xfId="32366"/>
    <cellStyle name="Note 8 9 5" xfId="10262"/>
    <cellStyle name="Note 8 9 5 2" xfId="22251"/>
    <cellStyle name="Note 8 9 5 2 2" xfId="46451"/>
    <cellStyle name="Note 8 9 5 3" xfId="34463"/>
    <cellStyle name="Note 8 9 6" xfId="12096"/>
    <cellStyle name="Note 8 9 6 2" xfId="23872"/>
    <cellStyle name="Note 8 9 6 2 2" xfId="48072"/>
    <cellStyle name="Note 8 9 6 3" xfId="36297"/>
    <cellStyle name="Note 8 9 7" xfId="13717"/>
    <cellStyle name="Note 8 9 7 2" xfId="37918"/>
    <cellStyle name="Note 8 9 8" xfId="25850"/>
    <cellStyle name="Note 9" xfId="163"/>
    <cellStyle name="Note 9 10" xfId="2835"/>
    <cellStyle name="Note 9 10 2" xfId="14988"/>
    <cellStyle name="Note 9 10 2 2" xfId="39188"/>
    <cellStyle name="Note 9 10 3" xfId="27088"/>
    <cellStyle name="Note 9 11" xfId="2918"/>
    <cellStyle name="Note 9 11 2" xfId="15023"/>
    <cellStyle name="Note 9 11 2 2" xfId="39223"/>
    <cellStyle name="Note 9 11 3" xfId="27123"/>
    <cellStyle name="Note 9 12" xfId="3092"/>
    <cellStyle name="Note 9 12 2" xfId="15194"/>
    <cellStyle name="Note 9 12 2 2" xfId="39394"/>
    <cellStyle name="Note 9 12 3" xfId="27294"/>
    <cellStyle name="Note 9 13" xfId="5040"/>
    <cellStyle name="Note 9 13 2" xfId="17141"/>
    <cellStyle name="Note 9 13 2 2" xfId="41341"/>
    <cellStyle name="Note 9 13 3" xfId="29241"/>
    <cellStyle name="Note 9 14" xfId="6970"/>
    <cellStyle name="Note 9 14 2" xfId="19054"/>
    <cellStyle name="Note 9 14 2 2" xfId="43254"/>
    <cellStyle name="Note 9 14 3" xfId="31171"/>
    <cellStyle name="Note 9 15" xfId="6937"/>
    <cellStyle name="Note 9 15 2" xfId="19026"/>
    <cellStyle name="Note 9 15 2 2" xfId="43226"/>
    <cellStyle name="Note 9 15 3" xfId="31138"/>
    <cellStyle name="Note 9 16" xfId="10250"/>
    <cellStyle name="Note 9 16 2" xfId="22240"/>
    <cellStyle name="Note 9 16 2 2" xfId="46440"/>
    <cellStyle name="Note 9 16 3" xfId="34451"/>
    <cellStyle name="Note 9 17" xfId="12085"/>
    <cellStyle name="Note 9 17 2" xfId="36286"/>
    <cellStyle name="Note 9 18" xfId="328"/>
    <cellStyle name="Note 9 19" xfId="24956"/>
    <cellStyle name="Note 9 2" xfId="470"/>
    <cellStyle name="Note 9 2 10" xfId="7005"/>
    <cellStyle name="Note 9 2 10 2" xfId="19087"/>
    <cellStyle name="Note 9 2 10 2 2" xfId="43287"/>
    <cellStyle name="Note 9 2 10 3" xfId="31206"/>
    <cellStyle name="Note 9 2 11" xfId="10091"/>
    <cellStyle name="Note 9 2 11 2" xfId="22125"/>
    <cellStyle name="Note 9 2 11 2 2" xfId="46325"/>
    <cellStyle name="Note 9 2 11 3" xfId="34292"/>
    <cellStyle name="Note 9 2 12" xfId="11970"/>
    <cellStyle name="Note 9 2 12 2" xfId="36171"/>
    <cellStyle name="Note 9 2 13" xfId="24991"/>
    <cellStyle name="Note 9 2 2" xfId="572"/>
    <cellStyle name="Note 9 2 2 10" xfId="10309"/>
    <cellStyle name="Note 9 2 2 10 2" xfId="22278"/>
    <cellStyle name="Note 9 2 2 10 2 2" xfId="46478"/>
    <cellStyle name="Note 9 2 2 10 3" xfId="34510"/>
    <cellStyle name="Note 9 2 2 11" xfId="12123"/>
    <cellStyle name="Note 9 2 2 11 2" xfId="36324"/>
    <cellStyle name="Note 9 2 2 12" xfId="25090"/>
    <cellStyle name="Note 9 2 2 2" xfId="777"/>
    <cellStyle name="Note 9 2 2 2 10" xfId="25295"/>
    <cellStyle name="Note 9 2 2 2 2" xfId="2347"/>
    <cellStyle name="Note 9 2 2 2 2 2" xfId="4997"/>
    <cellStyle name="Note 9 2 2 2 2 2 2" xfId="17098"/>
    <cellStyle name="Note 9 2 2 2 2 2 2 2" xfId="41298"/>
    <cellStyle name="Note 9 2 2 2 2 2 3" xfId="29198"/>
    <cellStyle name="Note 9 2 2 2 2 3" xfId="3743"/>
    <cellStyle name="Note 9 2 2 2 2 3 2" xfId="15845"/>
    <cellStyle name="Note 9 2 2 2 2 3 2 2" xfId="40045"/>
    <cellStyle name="Note 9 2 2 2 2 3 3" xfId="27945"/>
    <cellStyle name="Note 9 2 2 2 2 4" xfId="8973"/>
    <cellStyle name="Note 9 2 2 2 2 4 2" xfId="21007"/>
    <cellStyle name="Note 9 2 2 2 2 4 2 2" xfId="45207"/>
    <cellStyle name="Note 9 2 2 2 2 4 3" xfId="33174"/>
    <cellStyle name="Note 9 2 2 2 2 5" xfId="11049"/>
    <cellStyle name="Note 9 2 2 2 2 5 2" xfId="22992"/>
    <cellStyle name="Note 9 2 2 2 2 5 2 2" xfId="47192"/>
    <cellStyle name="Note 9 2 2 2 2 5 3" xfId="35250"/>
    <cellStyle name="Note 9 2 2 2 2 6" xfId="12837"/>
    <cellStyle name="Note 9 2 2 2 2 6 2" xfId="24559"/>
    <cellStyle name="Note 9 2 2 2 2 6 2 2" xfId="48759"/>
    <cellStyle name="Note 9 2 2 2 2 6 3" xfId="37038"/>
    <cellStyle name="Note 9 2 2 2 2 7" xfId="14404"/>
    <cellStyle name="Note 9 2 2 2 2 7 2" xfId="38605"/>
    <cellStyle name="Note 9 2 2 2 2 8" xfId="26629"/>
    <cellStyle name="Note 9 2 2 2 3" xfId="1761"/>
    <cellStyle name="Note 9 2 2 2 3 2" xfId="4422"/>
    <cellStyle name="Note 9 2 2 2 3 2 2" xfId="16523"/>
    <cellStyle name="Note 9 2 2 2 3 2 2 2" xfId="40723"/>
    <cellStyle name="Note 9 2 2 2 3 2 3" xfId="28623"/>
    <cellStyle name="Note 9 2 2 2 3 3" xfId="4210"/>
    <cellStyle name="Note 9 2 2 2 3 3 2" xfId="16312"/>
    <cellStyle name="Note 9 2 2 2 3 3 2 2" xfId="40512"/>
    <cellStyle name="Note 9 2 2 2 3 3 3" xfId="28412"/>
    <cellStyle name="Note 9 2 2 2 3 4" xfId="8387"/>
    <cellStyle name="Note 9 2 2 2 3 4 2" xfId="20423"/>
    <cellStyle name="Note 9 2 2 2 3 4 2 2" xfId="44623"/>
    <cellStyle name="Note 9 2 2 2 3 4 3" xfId="32588"/>
    <cellStyle name="Note 9 2 2 2 3 5" xfId="10477"/>
    <cellStyle name="Note 9 2 2 2 3 5 2" xfId="22440"/>
    <cellStyle name="Note 9 2 2 2 3 5 2 2" xfId="46640"/>
    <cellStyle name="Note 9 2 2 2 3 5 3" xfId="34678"/>
    <cellStyle name="Note 9 2 2 2 3 6" xfId="12285"/>
    <cellStyle name="Note 9 2 2 2 3 6 2" xfId="24032"/>
    <cellStyle name="Note 9 2 2 2 3 6 2 2" xfId="48232"/>
    <cellStyle name="Note 9 2 2 2 3 6 3" xfId="36486"/>
    <cellStyle name="Note 9 2 2 2 3 7" xfId="13877"/>
    <cellStyle name="Note 9 2 2 2 3 7 2" xfId="38078"/>
    <cellStyle name="Note 9 2 2 2 3 8" xfId="26046"/>
    <cellStyle name="Note 9 2 2 2 4" xfId="3508"/>
    <cellStyle name="Note 9 2 2 2 4 2" xfId="15610"/>
    <cellStyle name="Note 9 2 2 2 4 2 2" xfId="39810"/>
    <cellStyle name="Note 9 2 2 2 4 3" xfId="27710"/>
    <cellStyle name="Note 9 2 2 2 5" xfId="6546"/>
    <cellStyle name="Note 9 2 2 2 5 2" xfId="18647"/>
    <cellStyle name="Note 9 2 2 2 5 2 2" xfId="42847"/>
    <cellStyle name="Note 9 2 2 2 5 3" xfId="30747"/>
    <cellStyle name="Note 9 2 2 2 6" xfId="7413"/>
    <cellStyle name="Note 9 2 2 2 6 2" xfId="19474"/>
    <cellStyle name="Note 9 2 2 2 6 2 2" xfId="43674"/>
    <cellStyle name="Note 9 2 2 2 6 3" xfId="31614"/>
    <cellStyle name="Note 9 2 2 2 7" xfId="9529"/>
    <cellStyle name="Note 9 2 2 2 7 2" xfId="21563"/>
    <cellStyle name="Note 9 2 2 2 7 2 2" xfId="45763"/>
    <cellStyle name="Note 9 2 2 2 7 3" xfId="33730"/>
    <cellStyle name="Note 9 2 2 2 8" xfId="10215"/>
    <cellStyle name="Note 9 2 2 2 8 2" xfId="22221"/>
    <cellStyle name="Note 9 2 2 2 8 2 2" xfId="46421"/>
    <cellStyle name="Note 9 2 2 2 8 3" xfId="34416"/>
    <cellStyle name="Note 9 2 2 2 9" xfId="12066"/>
    <cellStyle name="Note 9 2 2 2 9 2" xfId="36267"/>
    <cellStyle name="Note 9 2 2 3" xfId="873"/>
    <cellStyle name="Note 9 2 2 3 10" xfId="25391"/>
    <cellStyle name="Note 9 2 2 3 2" xfId="2443"/>
    <cellStyle name="Note 9 2 2 3 2 2" xfId="5093"/>
    <cellStyle name="Note 9 2 2 3 2 2 2" xfId="17194"/>
    <cellStyle name="Note 9 2 2 3 2 2 2 2" xfId="41394"/>
    <cellStyle name="Note 9 2 2 3 2 2 3" xfId="29294"/>
    <cellStyle name="Note 9 2 2 3 2 3" xfId="4137"/>
    <cellStyle name="Note 9 2 2 3 2 3 2" xfId="16239"/>
    <cellStyle name="Note 9 2 2 3 2 3 2 2" xfId="40439"/>
    <cellStyle name="Note 9 2 2 3 2 3 3" xfId="28339"/>
    <cellStyle name="Note 9 2 2 3 2 4" xfId="9069"/>
    <cellStyle name="Note 9 2 2 3 2 4 2" xfId="21103"/>
    <cellStyle name="Note 9 2 2 3 2 4 2 2" xfId="45303"/>
    <cellStyle name="Note 9 2 2 3 2 4 3" xfId="33270"/>
    <cellStyle name="Note 9 2 2 3 2 5" xfId="11145"/>
    <cellStyle name="Note 9 2 2 3 2 5 2" xfId="23088"/>
    <cellStyle name="Note 9 2 2 3 2 5 2 2" xfId="47288"/>
    <cellStyle name="Note 9 2 2 3 2 5 3" xfId="35346"/>
    <cellStyle name="Note 9 2 2 3 2 6" xfId="12933"/>
    <cellStyle name="Note 9 2 2 3 2 6 2" xfId="24655"/>
    <cellStyle name="Note 9 2 2 3 2 6 2 2" xfId="48855"/>
    <cellStyle name="Note 9 2 2 3 2 6 3" xfId="37134"/>
    <cellStyle name="Note 9 2 2 3 2 7" xfId="14500"/>
    <cellStyle name="Note 9 2 2 3 2 7 2" xfId="38701"/>
    <cellStyle name="Note 9 2 2 3 2 8" xfId="26725"/>
    <cellStyle name="Note 9 2 2 3 3" xfId="1857"/>
    <cellStyle name="Note 9 2 2 3 3 2" xfId="4517"/>
    <cellStyle name="Note 9 2 2 3 3 2 2" xfId="16618"/>
    <cellStyle name="Note 9 2 2 3 3 2 2 2" xfId="40818"/>
    <cellStyle name="Note 9 2 2 3 3 2 3" xfId="28718"/>
    <cellStyle name="Note 9 2 2 3 3 3" xfId="5927"/>
    <cellStyle name="Note 9 2 2 3 3 3 2" xfId="18028"/>
    <cellStyle name="Note 9 2 2 3 3 3 2 2" xfId="42228"/>
    <cellStyle name="Note 9 2 2 3 3 3 3" xfId="30128"/>
    <cellStyle name="Note 9 2 2 3 3 4" xfId="8483"/>
    <cellStyle name="Note 9 2 2 3 3 4 2" xfId="20519"/>
    <cellStyle name="Note 9 2 2 3 3 4 2 2" xfId="44719"/>
    <cellStyle name="Note 9 2 2 3 3 4 3" xfId="32684"/>
    <cellStyle name="Note 9 2 2 3 3 5" xfId="10573"/>
    <cellStyle name="Note 9 2 2 3 3 5 2" xfId="22536"/>
    <cellStyle name="Note 9 2 2 3 3 5 2 2" xfId="46736"/>
    <cellStyle name="Note 9 2 2 3 3 5 3" xfId="34774"/>
    <cellStyle name="Note 9 2 2 3 3 6" xfId="12381"/>
    <cellStyle name="Note 9 2 2 3 3 6 2" xfId="24128"/>
    <cellStyle name="Note 9 2 2 3 3 6 2 2" xfId="48328"/>
    <cellStyle name="Note 9 2 2 3 3 6 3" xfId="36582"/>
    <cellStyle name="Note 9 2 2 3 3 7" xfId="13973"/>
    <cellStyle name="Note 9 2 2 3 3 7 2" xfId="38174"/>
    <cellStyle name="Note 9 2 2 3 3 8" xfId="26142"/>
    <cellStyle name="Note 9 2 2 3 4" xfId="3603"/>
    <cellStyle name="Note 9 2 2 3 4 2" xfId="15705"/>
    <cellStyle name="Note 9 2 2 3 4 2 2" xfId="39905"/>
    <cellStyle name="Note 9 2 2 3 4 3" xfId="27805"/>
    <cellStyle name="Note 9 2 2 3 5" xfId="6315"/>
    <cellStyle name="Note 9 2 2 3 5 2" xfId="18416"/>
    <cellStyle name="Note 9 2 2 3 5 2 2" xfId="42616"/>
    <cellStyle name="Note 9 2 2 3 5 3" xfId="30516"/>
    <cellStyle name="Note 9 2 2 3 6" xfId="7509"/>
    <cellStyle name="Note 9 2 2 3 6 2" xfId="19570"/>
    <cellStyle name="Note 9 2 2 3 6 2 2" xfId="43770"/>
    <cellStyle name="Note 9 2 2 3 6 3" xfId="31710"/>
    <cellStyle name="Note 9 2 2 3 7" xfId="9625"/>
    <cellStyle name="Note 9 2 2 3 7 2" xfId="21659"/>
    <cellStyle name="Note 9 2 2 3 7 2 2" xfId="45859"/>
    <cellStyle name="Note 9 2 2 3 7 3" xfId="33826"/>
    <cellStyle name="Note 9 2 2 3 8" xfId="11504"/>
    <cellStyle name="Note 9 2 2 3 8 2" xfId="23433"/>
    <cellStyle name="Note 9 2 2 3 8 2 2" xfId="47633"/>
    <cellStyle name="Note 9 2 2 3 8 3" xfId="35705"/>
    <cellStyle name="Note 9 2 2 3 9" xfId="13278"/>
    <cellStyle name="Note 9 2 2 3 9 2" xfId="37479"/>
    <cellStyle name="Note 9 2 2 4" xfId="1096"/>
    <cellStyle name="Note 9 2 2 4 10" xfId="25614"/>
    <cellStyle name="Note 9 2 2 4 2" xfId="2654"/>
    <cellStyle name="Note 9 2 2 4 2 2" xfId="5300"/>
    <cellStyle name="Note 9 2 2 4 2 2 2" xfId="17401"/>
    <cellStyle name="Note 9 2 2 4 2 2 2 2" xfId="41601"/>
    <cellStyle name="Note 9 2 2 4 2 2 3" xfId="29501"/>
    <cellStyle name="Note 9 2 2 4 2 3" xfId="5824"/>
    <cellStyle name="Note 9 2 2 4 2 3 2" xfId="17925"/>
    <cellStyle name="Note 9 2 2 4 2 3 2 2" xfId="42125"/>
    <cellStyle name="Note 9 2 2 4 2 3 3" xfId="30025"/>
    <cellStyle name="Note 9 2 2 4 2 4" xfId="9280"/>
    <cellStyle name="Note 9 2 2 4 2 4 2" xfId="21314"/>
    <cellStyle name="Note 9 2 2 4 2 4 2 2" xfId="45514"/>
    <cellStyle name="Note 9 2 2 4 2 4 3" xfId="33481"/>
    <cellStyle name="Note 9 2 2 4 2 5" xfId="11356"/>
    <cellStyle name="Note 9 2 2 4 2 5 2" xfId="23299"/>
    <cellStyle name="Note 9 2 2 4 2 5 2 2" xfId="47499"/>
    <cellStyle name="Note 9 2 2 4 2 5 3" xfId="35557"/>
    <cellStyle name="Note 9 2 2 4 2 6" xfId="13144"/>
    <cellStyle name="Note 9 2 2 4 2 6 2" xfId="24866"/>
    <cellStyle name="Note 9 2 2 4 2 6 2 2" xfId="49066"/>
    <cellStyle name="Note 9 2 2 4 2 6 3" xfId="37345"/>
    <cellStyle name="Note 9 2 2 4 2 7" xfId="14711"/>
    <cellStyle name="Note 9 2 2 4 2 7 2" xfId="38912"/>
    <cellStyle name="Note 9 2 2 4 2 8" xfId="26936"/>
    <cellStyle name="Note 9 2 2 4 3" xfId="2068"/>
    <cellStyle name="Note 9 2 2 4 3 2" xfId="4726"/>
    <cellStyle name="Note 9 2 2 4 3 2 2" xfId="16827"/>
    <cellStyle name="Note 9 2 2 4 3 2 2 2" xfId="41027"/>
    <cellStyle name="Note 9 2 2 4 3 2 3" xfId="28927"/>
    <cellStyle name="Note 9 2 2 4 3 3" xfId="5611"/>
    <cellStyle name="Note 9 2 2 4 3 3 2" xfId="17712"/>
    <cellStyle name="Note 9 2 2 4 3 3 2 2" xfId="41912"/>
    <cellStyle name="Note 9 2 2 4 3 3 3" xfId="29812"/>
    <cellStyle name="Note 9 2 2 4 3 4" xfId="8694"/>
    <cellStyle name="Note 9 2 2 4 3 4 2" xfId="20730"/>
    <cellStyle name="Note 9 2 2 4 3 4 2 2" xfId="44930"/>
    <cellStyle name="Note 9 2 2 4 3 4 3" xfId="32895"/>
    <cellStyle name="Note 9 2 2 4 3 5" xfId="10784"/>
    <cellStyle name="Note 9 2 2 4 3 5 2" xfId="22747"/>
    <cellStyle name="Note 9 2 2 4 3 5 2 2" xfId="46947"/>
    <cellStyle name="Note 9 2 2 4 3 5 3" xfId="34985"/>
    <cellStyle name="Note 9 2 2 4 3 6" xfId="12592"/>
    <cellStyle name="Note 9 2 2 4 3 6 2" xfId="24339"/>
    <cellStyle name="Note 9 2 2 4 3 6 2 2" xfId="48539"/>
    <cellStyle name="Note 9 2 2 4 3 6 3" xfId="36793"/>
    <cellStyle name="Note 9 2 2 4 3 7" xfId="14184"/>
    <cellStyle name="Note 9 2 2 4 3 7 2" xfId="38385"/>
    <cellStyle name="Note 9 2 2 4 3 8" xfId="26353"/>
    <cellStyle name="Note 9 2 2 4 4" xfId="3821"/>
    <cellStyle name="Note 9 2 2 4 4 2" xfId="15923"/>
    <cellStyle name="Note 9 2 2 4 4 2 2" xfId="40123"/>
    <cellStyle name="Note 9 2 2 4 4 3" xfId="28023"/>
    <cellStyle name="Note 9 2 2 4 5" xfId="6286"/>
    <cellStyle name="Note 9 2 2 4 5 2" xfId="18387"/>
    <cellStyle name="Note 9 2 2 4 5 2 2" xfId="42587"/>
    <cellStyle name="Note 9 2 2 4 5 3" xfId="30487"/>
    <cellStyle name="Note 9 2 2 4 6" xfId="7732"/>
    <cellStyle name="Note 9 2 2 4 6 2" xfId="19793"/>
    <cellStyle name="Note 9 2 2 4 6 2 2" xfId="43993"/>
    <cellStyle name="Note 9 2 2 4 6 3" xfId="31933"/>
    <cellStyle name="Note 9 2 2 4 7" xfId="9848"/>
    <cellStyle name="Note 9 2 2 4 7 2" xfId="21882"/>
    <cellStyle name="Note 9 2 2 4 7 2 2" xfId="46082"/>
    <cellStyle name="Note 9 2 2 4 7 3" xfId="34049"/>
    <cellStyle name="Note 9 2 2 4 8" xfId="11727"/>
    <cellStyle name="Note 9 2 2 4 8 2" xfId="23656"/>
    <cellStyle name="Note 9 2 2 4 8 2 2" xfId="47856"/>
    <cellStyle name="Note 9 2 2 4 8 3" xfId="35928"/>
    <cellStyle name="Note 9 2 2 4 9" xfId="13501"/>
    <cellStyle name="Note 9 2 2 4 9 2" xfId="37702"/>
    <cellStyle name="Note 9 2 2 5" xfId="1229"/>
    <cellStyle name="Note 9 2 2 5 2" xfId="3954"/>
    <cellStyle name="Note 9 2 2 5 2 2" xfId="16056"/>
    <cellStyle name="Note 9 2 2 5 2 2 2" xfId="40256"/>
    <cellStyle name="Note 9 2 2 5 2 3" xfId="28156"/>
    <cellStyle name="Note 9 2 2 5 3" xfId="6660"/>
    <cellStyle name="Note 9 2 2 5 3 2" xfId="18761"/>
    <cellStyle name="Note 9 2 2 5 3 2 2" xfId="42961"/>
    <cellStyle name="Note 9 2 2 5 3 3" xfId="30861"/>
    <cellStyle name="Note 9 2 2 5 4" xfId="7865"/>
    <cellStyle name="Note 9 2 2 5 4 2" xfId="19926"/>
    <cellStyle name="Note 9 2 2 5 4 2 2" xfId="44126"/>
    <cellStyle name="Note 9 2 2 5 4 3" xfId="32066"/>
    <cellStyle name="Note 9 2 2 5 5" xfId="9981"/>
    <cellStyle name="Note 9 2 2 5 5 2" xfId="22015"/>
    <cellStyle name="Note 9 2 2 5 5 2 2" xfId="46215"/>
    <cellStyle name="Note 9 2 2 5 5 3" xfId="34182"/>
    <cellStyle name="Note 9 2 2 5 6" xfId="11860"/>
    <cellStyle name="Note 9 2 2 5 6 2" xfId="23789"/>
    <cellStyle name="Note 9 2 2 5 6 2 2" xfId="47989"/>
    <cellStyle name="Note 9 2 2 5 6 3" xfId="36061"/>
    <cellStyle name="Note 9 2 2 5 7" xfId="13634"/>
    <cellStyle name="Note 9 2 2 5 7 2" xfId="37835"/>
    <cellStyle name="Note 9 2 2 5 8" xfId="25747"/>
    <cellStyle name="Note 9 2 2 6" xfId="3307"/>
    <cellStyle name="Note 9 2 2 6 2" xfId="15409"/>
    <cellStyle name="Note 9 2 2 6 2 2" xfId="39609"/>
    <cellStyle name="Note 9 2 2 6 3" xfId="27509"/>
    <cellStyle name="Note 9 2 2 7" xfId="6223"/>
    <cellStyle name="Note 9 2 2 7 2" xfId="18324"/>
    <cellStyle name="Note 9 2 2 7 2 2" xfId="42524"/>
    <cellStyle name="Note 9 2 2 7 3" xfId="30424"/>
    <cellStyle name="Note 9 2 2 8" xfId="7208"/>
    <cellStyle name="Note 9 2 2 8 2" xfId="19269"/>
    <cellStyle name="Note 9 2 2 8 2 2" xfId="43469"/>
    <cellStyle name="Note 9 2 2 8 3" xfId="31409"/>
    <cellStyle name="Note 9 2 2 9" xfId="7983"/>
    <cellStyle name="Note 9 2 2 9 2" xfId="20043"/>
    <cellStyle name="Note 9 2 2 9 2 2" xfId="44243"/>
    <cellStyle name="Note 9 2 2 9 3" xfId="32184"/>
    <cellStyle name="Note 9 2 3" xfId="715"/>
    <cellStyle name="Note 9 2 3 10" xfId="25233"/>
    <cellStyle name="Note 9 2 3 2" xfId="2285"/>
    <cellStyle name="Note 9 2 3 2 2" xfId="4937"/>
    <cellStyle name="Note 9 2 3 2 2 2" xfId="17038"/>
    <cellStyle name="Note 9 2 3 2 2 2 2" xfId="41238"/>
    <cellStyle name="Note 9 2 3 2 2 3" xfId="29138"/>
    <cellStyle name="Note 9 2 3 2 3" xfId="6382"/>
    <cellStyle name="Note 9 2 3 2 3 2" xfId="18483"/>
    <cellStyle name="Note 9 2 3 2 3 2 2" xfId="42683"/>
    <cellStyle name="Note 9 2 3 2 3 3" xfId="30583"/>
    <cellStyle name="Note 9 2 3 2 4" xfId="8911"/>
    <cellStyle name="Note 9 2 3 2 4 2" xfId="20945"/>
    <cellStyle name="Note 9 2 3 2 4 2 2" xfId="45145"/>
    <cellStyle name="Note 9 2 3 2 4 3" xfId="33112"/>
    <cellStyle name="Note 9 2 3 2 5" xfId="10987"/>
    <cellStyle name="Note 9 2 3 2 5 2" xfId="22930"/>
    <cellStyle name="Note 9 2 3 2 5 2 2" xfId="47130"/>
    <cellStyle name="Note 9 2 3 2 5 3" xfId="35188"/>
    <cellStyle name="Note 9 2 3 2 6" xfId="12775"/>
    <cellStyle name="Note 9 2 3 2 6 2" xfId="24497"/>
    <cellStyle name="Note 9 2 3 2 6 2 2" xfId="48697"/>
    <cellStyle name="Note 9 2 3 2 6 3" xfId="36976"/>
    <cellStyle name="Note 9 2 3 2 7" xfId="14342"/>
    <cellStyle name="Note 9 2 3 2 7 2" xfId="38543"/>
    <cellStyle name="Note 9 2 3 2 8" xfId="26567"/>
    <cellStyle name="Note 9 2 3 3" xfId="1699"/>
    <cellStyle name="Note 9 2 3 3 2" xfId="4361"/>
    <cellStyle name="Note 9 2 3 3 2 2" xfId="16462"/>
    <cellStyle name="Note 9 2 3 3 2 2 2" xfId="40662"/>
    <cellStyle name="Note 9 2 3 3 2 3" xfId="28562"/>
    <cellStyle name="Note 9 2 3 3 3" xfId="6742"/>
    <cellStyle name="Note 9 2 3 3 3 2" xfId="18843"/>
    <cellStyle name="Note 9 2 3 3 3 2 2" xfId="43043"/>
    <cellStyle name="Note 9 2 3 3 3 3" xfId="30943"/>
    <cellStyle name="Note 9 2 3 3 4" xfId="8325"/>
    <cellStyle name="Note 9 2 3 3 4 2" xfId="20361"/>
    <cellStyle name="Note 9 2 3 3 4 2 2" xfId="44561"/>
    <cellStyle name="Note 9 2 3 3 4 3" xfId="32526"/>
    <cellStyle name="Note 9 2 3 3 5" xfId="10415"/>
    <cellStyle name="Note 9 2 3 3 5 2" xfId="22378"/>
    <cellStyle name="Note 9 2 3 3 5 2 2" xfId="46578"/>
    <cellStyle name="Note 9 2 3 3 5 3" xfId="34616"/>
    <cellStyle name="Note 9 2 3 3 6" xfId="12223"/>
    <cellStyle name="Note 9 2 3 3 6 2" xfId="23970"/>
    <cellStyle name="Note 9 2 3 3 6 2 2" xfId="48170"/>
    <cellStyle name="Note 9 2 3 3 6 3" xfId="36424"/>
    <cellStyle name="Note 9 2 3 3 7" xfId="13815"/>
    <cellStyle name="Note 9 2 3 3 7 2" xfId="38016"/>
    <cellStyle name="Note 9 2 3 3 8" xfId="25984"/>
    <cellStyle name="Note 9 2 3 4" xfId="3448"/>
    <cellStyle name="Note 9 2 3 4 2" xfId="15550"/>
    <cellStyle name="Note 9 2 3 4 2 2" xfId="39750"/>
    <cellStyle name="Note 9 2 3 4 3" xfId="27650"/>
    <cellStyle name="Note 9 2 3 5" xfId="6039"/>
    <cellStyle name="Note 9 2 3 5 2" xfId="18140"/>
    <cellStyle name="Note 9 2 3 5 2 2" xfId="42340"/>
    <cellStyle name="Note 9 2 3 5 3" xfId="30240"/>
    <cellStyle name="Note 9 2 3 6" xfId="7351"/>
    <cellStyle name="Note 9 2 3 6 2" xfId="19412"/>
    <cellStyle name="Note 9 2 3 6 2 2" xfId="43612"/>
    <cellStyle name="Note 9 2 3 6 3" xfId="31552"/>
    <cellStyle name="Note 9 2 3 7" xfId="9467"/>
    <cellStyle name="Note 9 2 3 7 2" xfId="21501"/>
    <cellStyle name="Note 9 2 3 7 2 2" xfId="45701"/>
    <cellStyle name="Note 9 2 3 7 3" xfId="33668"/>
    <cellStyle name="Note 9 2 3 8" xfId="10062"/>
    <cellStyle name="Note 9 2 3 8 2" xfId="22096"/>
    <cellStyle name="Note 9 2 3 8 2 2" xfId="46296"/>
    <cellStyle name="Note 9 2 3 8 3" xfId="34263"/>
    <cellStyle name="Note 9 2 3 9" xfId="11941"/>
    <cellStyle name="Note 9 2 3 9 2" xfId="36142"/>
    <cellStyle name="Note 9 2 4" xfId="639"/>
    <cellStyle name="Note 9 2 4 10" xfId="25157"/>
    <cellStyle name="Note 9 2 4 2" xfId="2209"/>
    <cellStyle name="Note 9 2 4 2 2" xfId="4862"/>
    <cellStyle name="Note 9 2 4 2 2 2" xfId="16963"/>
    <cellStyle name="Note 9 2 4 2 2 2 2" xfId="41163"/>
    <cellStyle name="Note 9 2 4 2 2 3" xfId="29063"/>
    <cellStyle name="Note 9 2 4 2 3" xfId="4076"/>
    <cellStyle name="Note 9 2 4 2 3 2" xfId="16178"/>
    <cellStyle name="Note 9 2 4 2 3 2 2" xfId="40378"/>
    <cellStyle name="Note 9 2 4 2 3 3" xfId="28278"/>
    <cellStyle name="Note 9 2 4 2 4" xfId="8835"/>
    <cellStyle name="Note 9 2 4 2 4 2" xfId="20869"/>
    <cellStyle name="Note 9 2 4 2 4 2 2" xfId="45069"/>
    <cellStyle name="Note 9 2 4 2 4 3" xfId="33036"/>
    <cellStyle name="Note 9 2 4 2 5" xfId="10911"/>
    <cellStyle name="Note 9 2 4 2 5 2" xfId="22854"/>
    <cellStyle name="Note 9 2 4 2 5 2 2" xfId="47054"/>
    <cellStyle name="Note 9 2 4 2 5 3" xfId="35112"/>
    <cellStyle name="Note 9 2 4 2 6" xfId="12699"/>
    <cellStyle name="Note 9 2 4 2 6 2" xfId="24421"/>
    <cellStyle name="Note 9 2 4 2 6 2 2" xfId="48621"/>
    <cellStyle name="Note 9 2 4 2 6 3" xfId="36900"/>
    <cellStyle name="Note 9 2 4 2 7" xfId="14266"/>
    <cellStyle name="Note 9 2 4 2 7 2" xfId="38467"/>
    <cellStyle name="Note 9 2 4 2 8" xfId="26491"/>
    <cellStyle name="Note 9 2 4 3" xfId="1623"/>
    <cellStyle name="Note 9 2 4 3 2" xfId="4285"/>
    <cellStyle name="Note 9 2 4 3 2 2" xfId="16386"/>
    <cellStyle name="Note 9 2 4 3 2 2 2" xfId="40586"/>
    <cellStyle name="Note 9 2 4 3 2 3" xfId="28486"/>
    <cellStyle name="Note 9 2 4 3 3" xfId="6226"/>
    <cellStyle name="Note 9 2 4 3 3 2" xfId="18327"/>
    <cellStyle name="Note 9 2 4 3 3 2 2" xfId="42527"/>
    <cellStyle name="Note 9 2 4 3 3 3" xfId="30427"/>
    <cellStyle name="Note 9 2 4 3 4" xfId="8249"/>
    <cellStyle name="Note 9 2 4 3 4 2" xfId="20285"/>
    <cellStyle name="Note 9 2 4 3 4 2 2" xfId="44485"/>
    <cellStyle name="Note 9 2 4 3 4 3" xfId="32450"/>
    <cellStyle name="Note 9 2 4 3 5" xfId="10339"/>
    <cellStyle name="Note 9 2 4 3 5 2" xfId="22302"/>
    <cellStyle name="Note 9 2 4 3 5 2 2" xfId="46502"/>
    <cellStyle name="Note 9 2 4 3 5 3" xfId="34540"/>
    <cellStyle name="Note 9 2 4 3 6" xfId="12147"/>
    <cellStyle name="Note 9 2 4 3 6 2" xfId="23894"/>
    <cellStyle name="Note 9 2 4 3 6 2 2" xfId="48094"/>
    <cellStyle name="Note 9 2 4 3 6 3" xfId="36348"/>
    <cellStyle name="Note 9 2 4 3 7" xfId="13739"/>
    <cellStyle name="Note 9 2 4 3 7 2" xfId="37940"/>
    <cellStyle name="Note 9 2 4 3 8" xfId="25908"/>
    <cellStyle name="Note 9 2 4 4" xfId="3373"/>
    <cellStyle name="Note 9 2 4 4 2" xfId="15475"/>
    <cellStyle name="Note 9 2 4 4 2 2" xfId="39675"/>
    <cellStyle name="Note 9 2 4 4 3" xfId="27575"/>
    <cellStyle name="Note 9 2 4 5" xfId="6103"/>
    <cellStyle name="Note 9 2 4 5 2" xfId="18204"/>
    <cellStyle name="Note 9 2 4 5 2 2" xfId="42404"/>
    <cellStyle name="Note 9 2 4 5 3" xfId="30304"/>
    <cellStyle name="Note 9 2 4 6" xfId="7275"/>
    <cellStyle name="Note 9 2 4 6 2" xfId="19336"/>
    <cellStyle name="Note 9 2 4 6 2 2" xfId="43536"/>
    <cellStyle name="Note 9 2 4 6 3" xfId="31476"/>
    <cellStyle name="Note 9 2 4 7" xfId="6830"/>
    <cellStyle name="Note 9 2 4 7 2" xfId="18931"/>
    <cellStyle name="Note 9 2 4 7 2 2" xfId="43131"/>
    <cellStyle name="Note 9 2 4 7 3" xfId="31031"/>
    <cellStyle name="Note 9 2 4 8" xfId="6951"/>
    <cellStyle name="Note 9 2 4 8 2" xfId="19035"/>
    <cellStyle name="Note 9 2 4 8 2 2" xfId="43235"/>
    <cellStyle name="Note 9 2 4 8 3" xfId="31152"/>
    <cellStyle name="Note 9 2 4 9" xfId="10283"/>
    <cellStyle name="Note 9 2 4 9 2" xfId="34484"/>
    <cellStyle name="Note 9 2 5" xfId="997"/>
    <cellStyle name="Note 9 2 5 10" xfId="25515"/>
    <cellStyle name="Note 9 2 5 2" xfId="2555"/>
    <cellStyle name="Note 9 2 5 2 2" xfId="5204"/>
    <cellStyle name="Note 9 2 5 2 2 2" xfId="17305"/>
    <cellStyle name="Note 9 2 5 2 2 2 2" xfId="41505"/>
    <cellStyle name="Note 9 2 5 2 2 3" xfId="29405"/>
    <cellStyle name="Note 9 2 5 2 3" xfId="5988"/>
    <cellStyle name="Note 9 2 5 2 3 2" xfId="18089"/>
    <cellStyle name="Note 9 2 5 2 3 2 2" xfId="42289"/>
    <cellStyle name="Note 9 2 5 2 3 3" xfId="30189"/>
    <cellStyle name="Note 9 2 5 2 4" xfId="9181"/>
    <cellStyle name="Note 9 2 5 2 4 2" xfId="21215"/>
    <cellStyle name="Note 9 2 5 2 4 2 2" xfId="45415"/>
    <cellStyle name="Note 9 2 5 2 4 3" xfId="33382"/>
    <cellStyle name="Note 9 2 5 2 5" xfId="11257"/>
    <cellStyle name="Note 9 2 5 2 5 2" xfId="23200"/>
    <cellStyle name="Note 9 2 5 2 5 2 2" xfId="47400"/>
    <cellStyle name="Note 9 2 5 2 5 3" xfId="35458"/>
    <cellStyle name="Note 9 2 5 2 6" xfId="13045"/>
    <cellStyle name="Note 9 2 5 2 6 2" xfId="24767"/>
    <cellStyle name="Note 9 2 5 2 6 2 2" xfId="48967"/>
    <cellStyle name="Note 9 2 5 2 6 3" xfId="37246"/>
    <cellStyle name="Note 9 2 5 2 7" xfId="14612"/>
    <cellStyle name="Note 9 2 5 2 7 2" xfId="38813"/>
    <cellStyle name="Note 9 2 5 2 8" xfId="26837"/>
    <cellStyle name="Note 9 2 5 3" xfId="1969"/>
    <cellStyle name="Note 9 2 5 3 2" xfId="4628"/>
    <cellStyle name="Note 9 2 5 3 2 2" xfId="16729"/>
    <cellStyle name="Note 9 2 5 3 2 2 2" xfId="40929"/>
    <cellStyle name="Note 9 2 5 3 2 3" xfId="28829"/>
    <cellStyle name="Note 9 2 5 3 3" xfId="5882"/>
    <cellStyle name="Note 9 2 5 3 3 2" xfId="17983"/>
    <cellStyle name="Note 9 2 5 3 3 2 2" xfId="42183"/>
    <cellStyle name="Note 9 2 5 3 3 3" xfId="30083"/>
    <cellStyle name="Note 9 2 5 3 4" xfId="8595"/>
    <cellStyle name="Note 9 2 5 3 4 2" xfId="20631"/>
    <cellStyle name="Note 9 2 5 3 4 2 2" xfId="44831"/>
    <cellStyle name="Note 9 2 5 3 4 3" xfId="32796"/>
    <cellStyle name="Note 9 2 5 3 5" xfId="10685"/>
    <cellStyle name="Note 9 2 5 3 5 2" xfId="22648"/>
    <cellStyle name="Note 9 2 5 3 5 2 2" xfId="46848"/>
    <cellStyle name="Note 9 2 5 3 5 3" xfId="34886"/>
    <cellStyle name="Note 9 2 5 3 6" xfId="12493"/>
    <cellStyle name="Note 9 2 5 3 6 2" xfId="24240"/>
    <cellStyle name="Note 9 2 5 3 6 2 2" xfId="48440"/>
    <cellStyle name="Note 9 2 5 3 6 3" xfId="36694"/>
    <cellStyle name="Note 9 2 5 3 7" xfId="14085"/>
    <cellStyle name="Note 9 2 5 3 7 2" xfId="38286"/>
    <cellStyle name="Note 9 2 5 3 8" xfId="26254"/>
    <cellStyle name="Note 9 2 5 4" xfId="3724"/>
    <cellStyle name="Note 9 2 5 4 2" xfId="15826"/>
    <cellStyle name="Note 9 2 5 4 2 2" xfId="40026"/>
    <cellStyle name="Note 9 2 5 4 3" xfId="27926"/>
    <cellStyle name="Note 9 2 5 5" xfId="2970"/>
    <cellStyle name="Note 9 2 5 5 2" xfId="15075"/>
    <cellStyle name="Note 9 2 5 5 2 2" xfId="39275"/>
    <cellStyle name="Note 9 2 5 5 3" xfId="27175"/>
    <cellStyle name="Note 9 2 5 6" xfId="7633"/>
    <cellStyle name="Note 9 2 5 6 2" xfId="19694"/>
    <cellStyle name="Note 9 2 5 6 2 2" xfId="43894"/>
    <cellStyle name="Note 9 2 5 6 3" xfId="31834"/>
    <cellStyle name="Note 9 2 5 7" xfId="9749"/>
    <cellStyle name="Note 9 2 5 7 2" xfId="21783"/>
    <cellStyle name="Note 9 2 5 7 2 2" xfId="45983"/>
    <cellStyle name="Note 9 2 5 7 3" xfId="33950"/>
    <cellStyle name="Note 9 2 5 8" xfId="11628"/>
    <cellStyle name="Note 9 2 5 8 2" xfId="23557"/>
    <cellStyle name="Note 9 2 5 8 2 2" xfId="47757"/>
    <cellStyle name="Note 9 2 5 8 3" xfId="35829"/>
    <cellStyle name="Note 9 2 5 9" xfId="13402"/>
    <cellStyle name="Note 9 2 5 9 2" xfId="37603"/>
    <cellStyle name="Note 9 2 6" xfId="1171"/>
    <cellStyle name="Note 9 2 6 2" xfId="3896"/>
    <cellStyle name="Note 9 2 6 2 2" xfId="15998"/>
    <cellStyle name="Note 9 2 6 2 2 2" xfId="40198"/>
    <cellStyle name="Note 9 2 6 2 3" xfId="28098"/>
    <cellStyle name="Note 9 2 6 3" xfId="5626"/>
    <cellStyle name="Note 9 2 6 3 2" xfId="17727"/>
    <cellStyle name="Note 9 2 6 3 2 2" xfId="41927"/>
    <cellStyle name="Note 9 2 6 3 3" xfId="29827"/>
    <cellStyle name="Note 9 2 6 4" xfId="7807"/>
    <cellStyle name="Note 9 2 6 4 2" xfId="19868"/>
    <cellStyle name="Note 9 2 6 4 2 2" xfId="44068"/>
    <cellStyle name="Note 9 2 6 4 3" xfId="32008"/>
    <cellStyle name="Note 9 2 6 5" xfId="9923"/>
    <cellStyle name="Note 9 2 6 5 2" xfId="21957"/>
    <cellStyle name="Note 9 2 6 5 2 2" xfId="46157"/>
    <cellStyle name="Note 9 2 6 5 3" xfId="34124"/>
    <cellStyle name="Note 9 2 6 6" xfId="11802"/>
    <cellStyle name="Note 9 2 6 6 2" xfId="23731"/>
    <cellStyle name="Note 9 2 6 6 2 2" xfId="47931"/>
    <cellStyle name="Note 9 2 6 6 3" xfId="36003"/>
    <cellStyle name="Note 9 2 6 7" xfId="13576"/>
    <cellStyle name="Note 9 2 6 7 2" xfId="37777"/>
    <cellStyle name="Note 9 2 6 8" xfId="25689"/>
    <cellStyle name="Note 9 2 7" xfId="3207"/>
    <cellStyle name="Note 9 2 7 2" xfId="15309"/>
    <cellStyle name="Note 9 2 7 2 2" xfId="39509"/>
    <cellStyle name="Note 9 2 7 3" xfId="27409"/>
    <cellStyle name="Note 9 2 8" xfId="6753"/>
    <cellStyle name="Note 9 2 8 2" xfId="18854"/>
    <cellStyle name="Note 9 2 8 2 2" xfId="43054"/>
    <cellStyle name="Note 9 2 8 3" xfId="30954"/>
    <cellStyle name="Note 9 2 9" xfId="7106"/>
    <cellStyle name="Note 9 2 9 2" xfId="19167"/>
    <cellStyle name="Note 9 2 9 2 2" xfId="43367"/>
    <cellStyle name="Note 9 2 9 3" xfId="31307"/>
    <cellStyle name="Note 9 3" xfId="491"/>
    <cellStyle name="Note 9 3 10" xfId="7078"/>
    <cellStyle name="Note 9 3 10 2" xfId="19144"/>
    <cellStyle name="Note 9 3 10 2 2" xfId="43344"/>
    <cellStyle name="Note 9 3 10 3" xfId="31279"/>
    <cellStyle name="Note 9 3 11" xfId="10888"/>
    <cellStyle name="Note 9 3 11 2" xfId="35089"/>
    <cellStyle name="Note 9 3 12" xfId="25009"/>
    <cellStyle name="Note 9 3 2" xfId="590"/>
    <cellStyle name="Note 9 3 2 10" xfId="10862"/>
    <cellStyle name="Note 9 3 2 10 2" xfId="22817"/>
    <cellStyle name="Note 9 3 2 10 2 2" xfId="47017"/>
    <cellStyle name="Note 9 3 2 10 3" xfId="35063"/>
    <cellStyle name="Note 9 3 2 11" xfId="12662"/>
    <cellStyle name="Note 9 3 2 11 2" xfId="36863"/>
    <cellStyle name="Note 9 3 2 12" xfId="25108"/>
    <cellStyle name="Note 9 3 2 2" xfId="790"/>
    <cellStyle name="Note 9 3 2 2 10" xfId="25308"/>
    <cellStyle name="Note 9 3 2 2 2" xfId="2360"/>
    <cellStyle name="Note 9 3 2 2 2 2" xfId="5010"/>
    <cellStyle name="Note 9 3 2 2 2 2 2" xfId="17111"/>
    <cellStyle name="Note 9 3 2 2 2 2 2 2" xfId="41311"/>
    <cellStyle name="Note 9 3 2 2 2 2 3" xfId="29211"/>
    <cellStyle name="Note 9 3 2 2 2 3" xfId="3328"/>
    <cellStyle name="Note 9 3 2 2 2 3 2" xfId="15430"/>
    <cellStyle name="Note 9 3 2 2 2 3 2 2" xfId="39630"/>
    <cellStyle name="Note 9 3 2 2 2 3 3" xfId="27530"/>
    <cellStyle name="Note 9 3 2 2 2 4" xfId="8986"/>
    <cellStyle name="Note 9 3 2 2 2 4 2" xfId="21020"/>
    <cellStyle name="Note 9 3 2 2 2 4 2 2" xfId="45220"/>
    <cellStyle name="Note 9 3 2 2 2 4 3" xfId="33187"/>
    <cellStyle name="Note 9 3 2 2 2 5" xfId="11062"/>
    <cellStyle name="Note 9 3 2 2 2 5 2" xfId="23005"/>
    <cellStyle name="Note 9 3 2 2 2 5 2 2" xfId="47205"/>
    <cellStyle name="Note 9 3 2 2 2 5 3" xfId="35263"/>
    <cellStyle name="Note 9 3 2 2 2 6" xfId="12850"/>
    <cellStyle name="Note 9 3 2 2 2 6 2" xfId="24572"/>
    <cellStyle name="Note 9 3 2 2 2 6 2 2" xfId="48772"/>
    <cellStyle name="Note 9 3 2 2 2 6 3" xfId="37051"/>
    <cellStyle name="Note 9 3 2 2 2 7" xfId="14417"/>
    <cellStyle name="Note 9 3 2 2 2 7 2" xfId="38618"/>
    <cellStyle name="Note 9 3 2 2 2 8" xfId="26642"/>
    <cellStyle name="Note 9 3 2 2 3" xfId="1774"/>
    <cellStyle name="Note 9 3 2 2 3 2" xfId="4435"/>
    <cellStyle name="Note 9 3 2 2 3 2 2" xfId="16536"/>
    <cellStyle name="Note 9 3 2 2 3 2 2 2" xfId="40736"/>
    <cellStyle name="Note 9 3 2 2 3 2 3" xfId="28636"/>
    <cellStyle name="Note 9 3 2 2 3 3" xfId="5902"/>
    <cellStyle name="Note 9 3 2 2 3 3 2" xfId="18003"/>
    <cellStyle name="Note 9 3 2 2 3 3 2 2" xfId="42203"/>
    <cellStyle name="Note 9 3 2 2 3 3 3" xfId="30103"/>
    <cellStyle name="Note 9 3 2 2 3 4" xfId="8400"/>
    <cellStyle name="Note 9 3 2 2 3 4 2" xfId="20436"/>
    <cellStyle name="Note 9 3 2 2 3 4 2 2" xfId="44636"/>
    <cellStyle name="Note 9 3 2 2 3 4 3" xfId="32601"/>
    <cellStyle name="Note 9 3 2 2 3 5" xfId="10490"/>
    <cellStyle name="Note 9 3 2 2 3 5 2" xfId="22453"/>
    <cellStyle name="Note 9 3 2 2 3 5 2 2" xfId="46653"/>
    <cellStyle name="Note 9 3 2 2 3 5 3" xfId="34691"/>
    <cellStyle name="Note 9 3 2 2 3 6" xfId="12298"/>
    <cellStyle name="Note 9 3 2 2 3 6 2" xfId="24045"/>
    <cellStyle name="Note 9 3 2 2 3 6 2 2" xfId="48245"/>
    <cellStyle name="Note 9 3 2 2 3 6 3" xfId="36499"/>
    <cellStyle name="Note 9 3 2 2 3 7" xfId="13890"/>
    <cellStyle name="Note 9 3 2 2 3 7 2" xfId="38091"/>
    <cellStyle name="Note 9 3 2 2 3 8" xfId="26059"/>
    <cellStyle name="Note 9 3 2 2 4" xfId="3521"/>
    <cellStyle name="Note 9 3 2 2 4 2" xfId="15623"/>
    <cellStyle name="Note 9 3 2 2 4 2 2" xfId="39823"/>
    <cellStyle name="Note 9 3 2 2 4 3" xfId="27723"/>
    <cellStyle name="Note 9 3 2 2 5" xfId="6170"/>
    <cellStyle name="Note 9 3 2 2 5 2" xfId="18271"/>
    <cellStyle name="Note 9 3 2 2 5 2 2" xfId="42471"/>
    <cellStyle name="Note 9 3 2 2 5 3" xfId="30371"/>
    <cellStyle name="Note 9 3 2 2 6" xfId="7426"/>
    <cellStyle name="Note 9 3 2 2 6 2" xfId="19487"/>
    <cellStyle name="Note 9 3 2 2 6 2 2" xfId="43687"/>
    <cellStyle name="Note 9 3 2 2 6 3" xfId="31627"/>
    <cellStyle name="Note 9 3 2 2 7" xfId="9542"/>
    <cellStyle name="Note 9 3 2 2 7 2" xfId="21576"/>
    <cellStyle name="Note 9 3 2 2 7 2 2" xfId="45776"/>
    <cellStyle name="Note 9 3 2 2 7 3" xfId="33743"/>
    <cellStyle name="Note 9 3 2 2 8" xfId="8199"/>
    <cellStyle name="Note 9 3 2 2 8 2" xfId="20236"/>
    <cellStyle name="Note 9 3 2 2 8 2 2" xfId="44436"/>
    <cellStyle name="Note 9 3 2 2 8 3" xfId="32400"/>
    <cellStyle name="Note 9 3 2 2 9" xfId="10293"/>
    <cellStyle name="Note 9 3 2 2 9 2" xfId="34494"/>
    <cellStyle name="Note 9 3 2 3" xfId="891"/>
    <cellStyle name="Note 9 3 2 3 10" xfId="25409"/>
    <cellStyle name="Note 9 3 2 3 2" xfId="2461"/>
    <cellStyle name="Note 9 3 2 3 2 2" xfId="5111"/>
    <cellStyle name="Note 9 3 2 3 2 2 2" xfId="17212"/>
    <cellStyle name="Note 9 3 2 3 2 2 2 2" xfId="41412"/>
    <cellStyle name="Note 9 3 2 3 2 2 3" xfId="29312"/>
    <cellStyle name="Note 9 3 2 3 2 3" xfId="6267"/>
    <cellStyle name="Note 9 3 2 3 2 3 2" xfId="18368"/>
    <cellStyle name="Note 9 3 2 3 2 3 2 2" xfId="42568"/>
    <cellStyle name="Note 9 3 2 3 2 3 3" xfId="30468"/>
    <cellStyle name="Note 9 3 2 3 2 4" xfId="9087"/>
    <cellStyle name="Note 9 3 2 3 2 4 2" xfId="21121"/>
    <cellStyle name="Note 9 3 2 3 2 4 2 2" xfId="45321"/>
    <cellStyle name="Note 9 3 2 3 2 4 3" xfId="33288"/>
    <cellStyle name="Note 9 3 2 3 2 5" xfId="11163"/>
    <cellStyle name="Note 9 3 2 3 2 5 2" xfId="23106"/>
    <cellStyle name="Note 9 3 2 3 2 5 2 2" xfId="47306"/>
    <cellStyle name="Note 9 3 2 3 2 5 3" xfId="35364"/>
    <cellStyle name="Note 9 3 2 3 2 6" xfId="12951"/>
    <cellStyle name="Note 9 3 2 3 2 6 2" xfId="24673"/>
    <cellStyle name="Note 9 3 2 3 2 6 2 2" xfId="48873"/>
    <cellStyle name="Note 9 3 2 3 2 6 3" xfId="37152"/>
    <cellStyle name="Note 9 3 2 3 2 7" xfId="14518"/>
    <cellStyle name="Note 9 3 2 3 2 7 2" xfId="38719"/>
    <cellStyle name="Note 9 3 2 3 2 8" xfId="26743"/>
    <cellStyle name="Note 9 3 2 3 3" xfId="1875"/>
    <cellStyle name="Note 9 3 2 3 3 2" xfId="4535"/>
    <cellStyle name="Note 9 3 2 3 3 2 2" xfId="16636"/>
    <cellStyle name="Note 9 3 2 3 3 2 2 2" xfId="40836"/>
    <cellStyle name="Note 9 3 2 3 3 2 3" xfId="28736"/>
    <cellStyle name="Note 9 3 2 3 3 3" xfId="5157"/>
    <cellStyle name="Note 9 3 2 3 3 3 2" xfId="17258"/>
    <cellStyle name="Note 9 3 2 3 3 3 2 2" xfId="41458"/>
    <cellStyle name="Note 9 3 2 3 3 3 3" xfId="29358"/>
    <cellStyle name="Note 9 3 2 3 3 4" xfId="8501"/>
    <cellStyle name="Note 9 3 2 3 3 4 2" xfId="20537"/>
    <cellStyle name="Note 9 3 2 3 3 4 2 2" xfId="44737"/>
    <cellStyle name="Note 9 3 2 3 3 4 3" xfId="32702"/>
    <cellStyle name="Note 9 3 2 3 3 5" xfId="10591"/>
    <cellStyle name="Note 9 3 2 3 3 5 2" xfId="22554"/>
    <cellStyle name="Note 9 3 2 3 3 5 2 2" xfId="46754"/>
    <cellStyle name="Note 9 3 2 3 3 5 3" xfId="34792"/>
    <cellStyle name="Note 9 3 2 3 3 6" xfId="12399"/>
    <cellStyle name="Note 9 3 2 3 3 6 2" xfId="24146"/>
    <cellStyle name="Note 9 3 2 3 3 6 2 2" xfId="48346"/>
    <cellStyle name="Note 9 3 2 3 3 6 3" xfId="36600"/>
    <cellStyle name="Note 9 3 2 3 3 7" xfId="13991"/>
    <cellStyle name="Note 9 3 2 3 3 7 2" xfId="38192"/>
    <cellStyle name="Note 9 3 2 3 3 8" xfId="26160"/>
    <cellStyle name="Note 9 3 2 3 4" xfId="3620"/>
    <cellStyle name="Note 9 3 2 3 4 2" xfId="15722"/>
    <cellStyle name="Note 9 3 2 3 4 2 2" xfId="39922"/>
    <cellStyle name="Note 9 3 2 3 4 3" xfId="27822"/>
    <cellStyle name="Note 9 3 2 3 5" xfId="6329"/>
    <cellStyle name="Note 9 3 2 3 5 2" xfId="18430"/>
    <cellStyle name="Note 9 3 2 3 5 2 2" xfId="42630"/>
    <cellStyle name="Note 9 3 2 3 5 3" xfId="30530"/>
    <cellStyle name="Note 9 3 2 3 6" xfId="7527"/>
    <cellStyle name="Note 9 3 2 3 6 2" xfId="19588"/>
    <cellStyle name="Note 9 3 2 3 6 2 2" xfId="43788"/>
    <cellStyle name="Note 9 3 2 3 6 3" xfId="31728"/>
    <cellStyle name="Note 9 3 2 3 7" xfId="9643"/>
    <cellStyle name="Note 9 3 2 3 7 2" xfId="21677"/>
    <cellStyle name="Note 9 3 2 3 7 2 2" xfId="45877"/>
    <cellStyle name="Note 9 3 2 3 7 3" xfId="33844"/>
    <cellStyle name="Note 9 3 2 3 8" xfId="11522"/>
    <cellStyle name="Note 9 3 2 3 8 2" xfId="23451"/>
    <cellStyle name="Note 9 3 2 3 8 2 2" xfId="47651"/>
    <cellStyle name="Note 9 3 2 3 8 3" xfId="35723"/>
    <cellStyle name="Note 9 3 2 3 9" xfId="13296"/>
    <cellStyle name="Note 9 3 2 3 9 2" xfId="37497"/>
    <cellStyle name="Note 9 3 2 4" xfId="1114"/>
    <cellStyle name="Note 9 3 2 4 10" xfId="25632"/>
    <cellStyle name="Note 9 3 2 4 2" xfId="2672"/>
    <cellStyle name="Note 9 3 2 4 2 2" xfId="5318"/>
    <cellStyle name="Note 9 3 2 4 2 2 2" xfId="17419"/>
    <cellStyle name="Note 9 3 2 4 2 2 2 2" xfId="41619"/>
    <cellStyle name="Note 9 3 2 4 2 2 3" xfId="29519"/>
    <cellStyle name="Note 9 3 2 4 2 3" xfId="4853"/>
    <cellStyle name="Note 9 3 2 4 2 3 2" xfId="16954"/>
    <cellStyle name="Note 9 3 2 4 2 3 2 2" xfId="41154"/>
    <cellStyle name="Note 9 3 2 4 2 3 3" xfId="29054"/>
    <cellStyle name="Note 9 3 2 4 2 4" xfId="9298"/>
    <cellStyle name="Note 9 3 2 4 2 4 2" xfId="21332"/>
    <cellStyle name="Note 9 3 2 4 2 4 2 2" xfId="45532"/>
    <cellStyle name="Note 9 3 2 4 2 4 3" xfId="33499"/>
    <cellStyle name="Note 9 3 2 4 2 5" xfId="11374"/>
    <cellStyle name="Note 9 3 2 4 2 5 2" xfId="23317"/>
    <cellStyle name="Note 9 3 2 4 2 5 2 2" xfId="47517"/>
    <cellStyle name="Note 9 3 2 4 2 5 3" xfId="35575"/>
    <cellStyle name="Note 9 3 2 4 2 6" xfId="13162"/>
    <cellStyle name="Note 9 3 2 4 2 6 2" xfId="24884"/>
    <cellStyle name="Note 9 3 2 4 2 6 2 2" xfId="49084"/>
    <cellStyle name="Note 9 3 2 4 2 6 3" xfId="37363"/>
    <cellStyle name="Note 9 3 2 4 2 7" xfId="14729"/>
    <cellStyle name="Note 9 3 2 4 2 7 2" xfId="38930"/>
    <cellStyle name="Note 9 3 2 4 2 8" xfId="26954"/>
    <cellStyle name="Note 9 3 2 4 3" xfId="2086"/>
    <cellStyle name="Note 9 3 2 4 3 2" xfId="4744"/>
    <cellStyle name="Note 9 3 2 4 3 2 2" xfId="16845"/>
    <cellStyle name="Note 9 3 2 4 3 2 2 2" xfId="41045"/>
    <cellStyle name="Note 9 3 2 4 3 2 3" xfId="28945"/>
    <cellStyle name="Note 9 3 2 4 3 3" xfId="6708"/>
    <cellStyle name="Note 9 3 2 4 3 3 2" xfId="18809"/>
    <cellStyle name="Note 9 3 2 4 3 3 2 2" xfId="43009"/>
    <cellStyle name="Note 9 3 2 4 3 3 3" xfId="30909"/>
    <cellStyle name="Note 9 3 2 4 3 4" xfId="8712"/>
    <cellStyle name="Note 9 3 2 4 3 4 2" xfId="20748"/>
    <cellStyle name="Note 9 3 2 4 3 4 2 2" xfId="44948"/>
    <cellStyle name="Note 9 3 2 4 3 4 3" xfId="32913"/>
    <cellStyle name="Note 9 3 2 4 3 5" xfId="10802"/>
    <cellStyle name="Note 9 3 2 4 3 5 2" xfId="22765"/>
    <cellStyle name="Note 9 3 2 4 3 5 2 2" xfId="46965"/>
    <cellStyle name="Note 9 3 2 4 3 5 3" xfId="35003"/>
    <cellStyle name="Note 9 3 2 4 3 6" xfId="12610"/>
    <cellStyle name="Note 9 3 2 4 3 6 2" xfId="24357"/>
    <cellStyle name="Note 9 3 2 4 3 6 2 2" xfId="48557"/>
    <cellStyle name="Note 9 3 2 4 3 6 3" xfId="36811"/>
    <cellStyle name="Note 9 3 2 4 3 7" xfId="14202"/>
    <cellStyle name="Note 9 3 2 4 3 7 2" xfId="38403"/>
    <cellStyle name="Note 9 3 2 4 3 8" xfId="26371"/>
    <cellStyle name="Note 9 3 2 4 4" xfId="3839"/>
    <cellStyle name="Note 9 3 2 4 4 2" xfId="15941"/>
    <cellStyle name="Note 9 3 2 4 4 2 2" xfId="40141"/>
    <cellStyle name="Note 9 3 2 4 4 3" xfId="28041"/>
    <cellStyle name="Note 9 3 2 4 5" xfId="6423"/>
    <cellStyle name="Note 9 3 2 4 5 2" xfId="18524"/>
    <cellStyle name="Note 9 3 2 4 5 2 2" xfId="42724"/>
    <cellStyle name="Note 9 3 2 4 5 3" xfId="30624"/>
    <cellStyle name="Note 9 3 2 4 6" xfId="7750"/>
    <cellStyle name="Note 9 3 2 4 6 2" xfId="19811"/>
    <cellStyle name="Note 9 3 2 4 6 2 2" xfId="44011"/>
    <cellStyle name="Note 9 3 2 4 6 3" xfId="31951"/>
    <cellStyle name="Note 9 3 2 4 7" xfId="9866"/>
    <cellStyle name="Note 9 3 2 4 7 2" xfId="21900"/>
    <cellStyle name="Note 9 3 2 4 7 2 2" xfId="46100"/>
    <cellStyle name="Note 9 3 2 4 7 3" xfId="34067"/>
    <cellStyle name="Note 9 3 2 4 8" xfId="11745"/>
    <cellStyle name="Note 9 3 2 4 8 2" xfId="23674"/>
    <cellStyle name="Note 9 3 2 4 8 2 2" xfId="47874"/>
    <cellStyle name="Note 9 3 2 4 8 3" xfId="35946"/>
    <cellStyle name="Note 9 3 2 4 9" xfId="13519"/>
    <cellStyle name="Note 9 3 2 4 9 2" xfId="37720"/>
    <cellStyle name="Note 9 3 2 5" xfId="1244"/>
    <cellStyle name="Note 9 3 2 5 2" xfId="3969"/>
    <cellStyle name="Note 9 3 2 5 2 2" xfId="16071"/>
    <cellStyle name="Note 9 3 2 5 2 2 2" xfId="40271"/>
    <cellStyle name="Note 9 3 2 5 2 3" xfId="28171"/>
    <cellStyle name="Note 9 3 2 5 3" xfId="4143"/>
    <cellStyle name="Note 9 3 2 5 3 2" xfId="16245"/>
    <cellStyle name="Note 9 3 2 5 3 2 2" xfId="40445"/>
    <cellStyle name="Note 9 3 2 5 3 3" xfId="28345"/>
    <cellStyle name="Note 9 3 2 5 4" xfId="7880"/>
    <cellStyle name="Note 9 3 2 5 4 2" xfId="19941"/>
    <cellStyle name="Note 9 3 2 5 4 2 2" xfId="44141"/>
    <cellStyle name="Note 9 3 2 5 4 3" xfId="32081"/>
    <cellStyle name="Note 9 3 2 5 5" xfId="9996"/>
    <cellStyle name="Note 9 3 2 5 5 2" xfId="22030"/>
    <cellStyle name="Note 9 3 2 5 5 2 2" xfId="46230"/>
    <cellStyle name="Note 9 3 2 5 5 3" xfId="34197"/>
    <cellStyle name="Note 9 3 2 5 6" xfId="11875"/>
    <cellStyle name="Note 9 3 2 5 6 2" xfId="23804"/>
    <cellStyle name="Note 9 3 2 5 6 2 2" xfId="48004"/>
    <cellStyle name="Note 9 3 2 5 6 3" xfId="36076"/>
    <cellStyle name="Note 9 3 2 5 7" xfId="13649"/>
    <cellStyle name="Note 9 3 2 5 7 2" xfId="37850"/>
    <cellStyle name="Note 9 3 2 5 8" xfId="25762"/>
    <cellStyle name="Note 9 3 2 6" xfId="3325"/>
    <cellStyle name="Note 9 3 2 6 2" xfId="15427"/>
    <cellStyle name="Note 9 3 2 6 2 2" xfId="39627"/>
    <cellStyle name="Note 9 3 2 6 3" xfId="27527"/>
    <cellStyle name="Note 9 3 2 7" xfId="4080"/>
    <cellStyle name="Note 9 3 2 7 2" xfId="16182"/>
    <cellStyle name="Note 9 3 2 7 2 2" xfId="40382"/>
    <cellStyle name="Note 9 3 2 7 3" xfId="28282"/>
    <cellStyle name="Note 9 3 2 8" xfId="7226"/>
    <cellStyle name="Note 9 3 2 8 2" xfId="19287"/>
    <cellStyle name="Note 9 3 2 8 2 2" xfId="43487"/>
    <cellStyle name="Note 9 3 2 8 3" xfId="31427"/>
    <cellStyle name="Note 9 3 2 9" xfId="8181"/>
    <cellStyle name="Note 9 3 2 9 2" xfId="20218"/>
    <cellStyle name="Note 9 3 2 9 2 2" xfId="44418"/>
    <cellStyle name="Note 9 3 2 9 3" xfId="32382"/>
    <cellStyle name="Note 9 3 3" xfId="633"/>
    <cellStyle name="Note 9 3 3 10" xfId="6882"/>
    <cellStyle name="Note 9 3 3 10 2" xfId="18982"/>
    <cellStyle name="Note 9 3 3 10 2 2" xfId="43182"/>
    <cellStyle name="Note 9 3 3 10 3" xfId="31083"/>
    <cellStyle name="Note 9 3 3 11" xfId="6949"/>
    <cellStyle name="Note 9 3 3 11 2" xfId="31150"/>
    <cellStyle name="Note 9 3 3 12" xfId="25151"/>
    <cellStyle name="Note 9 3 3 2" xfId="817"/>
    <cellStyle name="Note 9 3 3 2 10" xfId="25335"/>
    <cellStyle name="Note 9 3 3 2 2" xfId="2387"/>
    <cellStyle name="Note 9 3 3 2 2 2" xfId="5037"/>
    <cellStyle name="Note 9 3 3 2 2 2 2" xfId="17138"/>
    <cellStyle name="Note 9 3 3 2 2 2 2 2" xfId="41338"/>
    <cellStyle name="Note 9 3 3 2 2 2 3" xfId="29238"/>
    <cellStyle name="Note 9 3 3 2 2 3" xfId="6631"/>
    <cellStyle name="Note 9 3 3 2 2 3 2" xfId="18732"/>
    <cellStyle name="Note 9 3 3 2 2 3 2 2" xfId="42932"/>
    <cellStyle name="Note 9 3 3 2 2 3 3" xfId="30832"/>
    <cellStyle name="Note 9 3 3 2 2 4" xfId="9013"/>
    <cellStyle name="Note 9 3 3 2 2 4 2" xfId="21047"/>
    <cellStyle name="Note 9 3 3 2 2 4 2 2" xfId="45247"/>
    <cellStyle name="Note 9 3 3 2 2 4 3" xfId="33214"/>
    <cellStyle name="Note 9 3 3 2 2 5" xfId="11089"/>
    <cellStyle name="Note 9 3 3 2 2 5 2" xfId="23032"/>
    <cellStyle name="Note 9 3 3 2 2 5 2 2" xfId="47232"/>
    <cellStyle name="Note 9 3 3 2 2 5 3" xfId="35290"/>
    <cellStyle name="Note 9 3 3 2 2 6" xfId="12877"/>
    <cellStyle name="Note 9 3 3 2 2 6 2" xfId="24599"/>
    <cellStyle name="Note 9 3 3 2 2 6 2 2" xfId="48799"/>
    <cellStyle name="Note 9 3 3 2 2 6 3" xfId="37078"/>
    <cellStyle name="Note 9 3 3 2 2 7" xfId="14444"/>
    <cellStyle name="Note 9 3 3 2 2 7 2" xfId="38645"/>
    <cellStyle name="Note 9 3 3 2 2 8" xfId="26669"/>
    <cellStyle name="Note 9 3 3 2 3" xfId="1801"/>
    <cellStyle name="Note 9 3 3 2 3 2" xfId="4462"/>
    <cellStyle name="Note 9 3 3 2 3 2 2" xfId="16563"/>
    <cellStyle name="Note 9 3 3 2 3 2 2 2" xfId="40763"/>
    <cellStyle name="Note 9 3 3 2 3 2 3" xfId="28663"/>
    <cellStyle name="Note 9 3 3 2 3 3" xfId="6340"/>
    <cellStyle name="Note 9 3 3 2 3 3 2" xfId="18441"/>
    <cellStyle name="Note 9 3 3 2 3 3 2 2" xfId="42641"/>
    <cellStyle name="Note 9 3 3 2 3 3 3" xfId="30541"/>
    <cellStyle name="Note 9 3 3 2 3 4" xfId="8427"/>
    <cellStyle name="Note 9 3 3 2 3 4 2" xfId="20463"/>
    <cellStyle name="Note 9 3 3 2 3 4 2 2" xfId="44663"/>
    <cellStyle name="Note 9 3 3 2 3 4 3" xfId="32628"/>
    <cellStyle name="Note 9 3 3 2 3 5" xfId="10517"/>
    <cellStyle name="Note 9 3 3 2 3 5 2" xfId="22480"/>
    <cellStyle name="Note 9 3 3 2 3 5 2 2" xfId="46680"/>
    <cellStyle name="Note 9 3 3 2 3 5 3" xfId="34718"/>
    <cellStyle name="Note 9 3 3 2 3 6" xfId="12325"/>
    <cellStyle name="Note 9 3 3 2 3 6 2" xfId="24072"/>
    <cellStyle name="Note 9 3 3 2 3 6 2 2" xfId="48272"/>
    <cellStyle name="Note 9 3 3 2 3 6 3" xfId="36526"/>
    <cellStyle name="Note 9 3 3 2 3 7" xfId="13917"/>
    <cellStyle name="Note 9 3 3 2 3 7 2" xfId="38118"/>
    <cellStyle name="Note 9 3 3 2 3 8" xfId="26086"/>
    <cellStyle name="Note 9 3 3 2 4" xfId="3548"/>
    <cellStyle name="Note 9 3 3 2 4 2" xfId="15650"/>
    <cellStyle name="Note 9 3 3 2 4 2 2" xfId="39850"/>
    <cellStyle name="Note 9 3 3 2 4 3" xfId="27750"/>
    <cellStyle name="Note 9 3 3 2 5" xfId="6734"/>
    <cellStyle name="Note 9 3 3 2 5 2" xfId="18835"/>
    <cellStyle name="Note 9 3 3 2 5 2 2" xfId="43035"/>
    <cellStyle name="Note 9 3 3 2 5 3" xfId="30935"/>
    <cellStyle name="Note 9 3 3 2 6" xfId="7453"/>
    <cellStyle name="Note 9 3 3 2 6 2" xfId="19514"/>
    <cellStyle name="Note 9 3 3 2 6 2 2" xfId="43714"/>
    <cellStyle name="Note 9 3 3 2 6 3" xfId="31654"/>
    <cellStyle name="Note 9 3 3 2 7" xfId="9569"/>
    <cellStyle name="Note 9 3 3 2 7 2" xfId="21603"/>
    <cellStyle name="Note 9 3 3 2 7 2 2" xfId="45803"/>
    <cellStyle name="Note 9 3 3 2 7 3" xfId="33770"/>
    <cellStyle name="Note 9 3 3 2 8" xfId="10036"/>
    <cellStyle name="Note 9 3 3 2 8 2" xfId="22070"/>
    <cellStyle name="Note 9 3 3 2 8 2 2" xfId="46270"/>
    <cellStyle name="Note 9 3 3 2 8 3" xfId="34237"/>
    <cellStyle name="Note 9 3 3 2 9" xfId="11915"/>
    <cellStyle name="Note 9 3 3 2 9 2" xfId="36116"/>
    <cellStyle name="Note 9 3 3 3" xfId="934"/>
    <cellStyle name="Note 9 3 3 3 10" xfId="25452"/>
    <cellStyle name="Note 9 3 3 3 2" xfId="2504"/>
    <cellStyle name="Note 9 3 3 3 2 2" xfId="5153"/>
    <cellStyle name="Note 9 3 3 3 2 2 2" xfId="17254"/>
    <cellStyle name="Note 9 3 3 3 2 2 2 2" xfId="41454"/>
    <cellStyle name="Note 9 3 3 3 2 2 3" xfId="29354"/>
    <cellStyle name="Note 9 3 3 3 2 3" xfId="6640"/>
    <cellStyle name="Note 9 3 3 3 2 3 2" xfId="18741"/>
    <cellStyle name="Note 9 3 3 3 2 3 2 2" xfId="42941"/>
    <cellStyle name="Note 9 3 3 3 2 3 3" xfId="30841"/>
    <cellStyle name="Note 9 3 3 3 2 4" xfId="9130"/>
    <cellStyle name="Note 9 3 3 3 2 4 2" xfId="21164"/>
    <cellStyle name="Note 9 3 3 3 2 4 2 2" xfId="45364"/>
    <cellStyle name="Note 9 3 3 3 2 4 3" xfId="33331"/>
    <cellStyle name="Note 9 3 3 3 2 5" xfId="11206"/>
    <cellStyle name="Note 9 3 3 3 2 5 2" xfId="23149"/>
    <cellStyle name="Note 9 3 3 3 2 5 2 2" xfId="47349"/>
    <cellStyle name="Note 9 3 3 3 2 5 3" xfId="35407"/>
    <cellStyle name="Note 9 3 3 3 2 6" xfId="12994"/>
    <cellStyle name="Note 9 3 3 3 2 6 2" xfId="24716"/>
    <cellStyle name="Note 9 3 3 3 2 6 2 2" xfId="48916"/>
    <cellStyle name="Note 9 3 3 3 2 6 3" xfId="37195"/>
    <cellStyle name="Note 9 3 3 3 2 7" xfId="14561"/>
    <cellStyle name="Note 9 3 3 3 2 7 2" xfId="38762"/>
    <cellStyle name="Note 9 3 3 3 2 8" xfId="26786"/>
    <cellStyle name="Note 9 3 3 3 3" xfId="1918"/>
    <cellStyle name="Note 9 3 3 3 3 2" xfId="4577"/>
    <cellStyle name="Note 9 3 3 3 3 2 2" xfId="16678"/>
    <cellStyle name="Note 9 3 3 3 3 2 2 2" xfId="40878"/>
    <cellStyle name="Note 9 3 3 3 3 2 3" xfId="28778"/>
    <cellStyle name="Note 9 3 3 3 3 3" xfId="5094"/>
    <cellStyle name="Note 9 3 3 3 3 3 2" xfId="17195"/>
    <cellStyle name="Note 9 3 3 3 3 3 2 2" xfId="41395"/>
    <cellStyle name="Note 9 3 3 3 3 3 3" xfId="29295"/>
    <cellStyle name="Note 9 3 3 3 3 4" xfId="8544"/>
    <cellStyle name="Note 9 3 3 3 3 4 2" xfId="20580"/>
    <cellStyle name="Note 9 3 3 3 3 4 2 2" xfId="44780"/>
    <cellStyle name="Note 9 3 3 3 3 4 3" xfId="32745"/>
    <cellStyle name="Note 9 3 3 3 3 5" xfId="10634"/>
    <cellStyle name="Note 9 3 3 3 3 5 2" xfId="22597"/>
    <cellStyle name="Note 9 3 3 3 3 5 2 2" xfId="46797"/>
    <cellStyle name="Note 9 3 3 3 3 5 3" xfId="34835"/>
    <cellStyle name="Note 9 3 3 3 3 6" xfId="12442"/>
    <cellStyle name="Note 9 3 3 3 3 6 2" xfId="24189"/>
    <cellStyle name="Note 9 3 3 3 3 6 2 2" xfId="48389"/>
    <cellStyle name="Note 9 3 3 3 3 6 3" xfId="36643"/>
    <cellStyle name="Note 9 3 3 3 3 7" xfId="14034"/>
    <cellStyle name="Note 9 3 3 3 3 7 2" xfId="38235"/>
    <cellStyle name="Note 9 3 3 3 3 8" xfId="26203"/>
    <cellStyle name="Note 9 3 3 3 4" xfId="3662"/>
    <cellStyle name="Note 9 3 3 3 4 2" xfId="15764"/>
    <cellStyle name="Note 9 3 3 3 4 2 2" xfId="39964"/>
    <cellStyle name="Note 9 3 3 3 4 3" xfId="27864"/>
    <cellStyle name="Note 9 3 3 3 5" xfId="3191"/>
    <cellStyle name="Note 9 3 3 3 5 2" xfId="15293"/>
    <cellStyle name="Note 9 3 3 3 5 2 2" xfId="39493"/>
    <cellStyle name="Note 9 3 3 3 5 3" xfId="27393"/>
    <cellStyle name="Note 9 3 3 3 6" xfId="7570"/>
    <cellStyle name="Note 9 3 3 3 6 2" xfId="19631"/>
    <cellStyle name="Note 9 3 3 3 6 2 2" xfId="43831"/>
    <cellStyle name="Note 9 3 3 3 6 3" xfId="31771"/>
    <cellStyle name="Note 9 3 3 3 7" xfId="9686"/>
    <cellStyle name="Note 9 3 3 3 7 2" xfId="21720"/>
    <cellStyle name="Note 9 3 3 3 7 2 2" xfId="45920"/>
    <cellStyle name="Note 9 3 3 3 7 3" xfId="33887"/>
    <cellStyle name="Note 9 3 3 3 8" xfId="11565"/>
    <cellStyle name="Note 9 3 3 3 8 2" xfId="23494"/>
    <cellStyle name="Note 9 3 3 3 8 2 2" xfId="47694"/>
    <cellStyle name="Note 9 3 3 3 8 3" xfId="35766"/>
    <cellStyle name="Note 9 3 3 3 9" xfId="13339"/>
    <cellStyle name="Note 9 3 3 3 9 2" xfId="37540"/>
    <cellStyle name="Note 9 3 3 4" xfId="1157"/>
    <cellStyle name="Note 9 3 3 4 10" xfId="25675"/>
    <cellStyle name="Note 9 3 3 4 2" xfId="2715"/>
    <cellStyle name="Note 9 3 3 4 2 2" xfId="5361"/>
    <cellStyle name="Note 9 3 3 4 2 2 2" xfId="17462"/>
    <cellStyle name="Note 9 3 3 4 2 2 2 2" xfId="41662"/>
    <cellStyle name="Note 9 3 3 4 2 2 3" xfId="29562"/>
    <cellStyle name="Note 9 3 3 4 2 3" xfId="3101"/>
    <cellStyle name="Note 9 3 3 4 2 3 2" xfId="15203"/>
    <cellStyle name="Note 9 3 3 4 2 3 2 2" xfId="39403"/>
    <cellStyle name="Note 9 3 3 4 2 3 3" xfId="27303"/>
    <cellStyle name="Note 9 3 3 4 2 4" xfId="9341"/>
    <cellStyle name="Note 9 3 3 4 2 4 2" xfId="21375"/>
    <cellStyle name="Note 9 3 3 4 2 4 2 2" xfId="45575"/>
    <cellStyle name="Note 9 3 3 4 2 4 3" xfId="33542"/>
    <cellStyle name="Note 9 3 3 4 2 5" xfId="11417"/>
    <cellStyle name="Note 9 3 3 4 2 5 2" xfId="23360"/>
    <cellStyle name="Note 9 3 3 4 2 5 2 2" xfId="47560"/>
    <cellStyle name="Note 9 3 3 4 2 5 3" xfId="35618"/>
    <cellStyle name="Note 9 3 3 4 2 6" xfId="13205"/>
    <cellStyle name="Note 9 3 3 4 2 6 2" xfId="24927"/>
    <cellStyle name="Note 9 3 3 4 2 6 2 2" xfId="49127"/>
    <cellStyle name="Note 9 3 3 4 2 6 3" xfId="37406"/>
    <cellStyle name="Note 9 3 3 4 2 7" xfId="14772"/>
    <cellStyle name="Note 9 3 3 4 2 7 2" xfId="38973"/>
    <cellStyle name="Note 9 3 3 4 2 8" xfId="26997"/>
    <cellStyle name="Note 9 3 3 4 3" xfId="2129"/>
    <cellStyle name="Note 9 3 3 4 3 2" xfId="4786"/>
    <cellStyle name="Note 9 3 3 4 3 2 2" xfId="16887"/>
    <cellStyle name="Note 9 3 3 4 3 2 2 2" xfId="41087"/>
    <cellStyle name="Note 9 3 3 4 3 2 3" xfId="28987"/>
    <cellStyle name="Note 9 3 3 4 3 3" xfId="4180"/>
    <cellStyle name="Note 9 3 3 4 3 3 2" xfId="16282"/>
    <cellStyle name="Note 9 3 3 4 3 3 2 2" xfId="40482"/>
    <cellStyle name="Note 9 3 3 4 3 3 3" xfId="28382"/>
    <cellStyle name="Note 9 3 3 4 3 4" xfId="8755"/>
    <cellStyle name="Note 9 3 3 4 3 4 2" xfId="20791"/>
    <cellStyle name="Note 9 3 3 4 3 4 2 2" xfId="44991"/>
    <cellStyle name="Note 9 3 3 4 3 4 3" xfId="32956"/>
    <cellStyle name="Note 9 3 3 4 3 5" xfId="10845"/>
    <cellStyle name="Note 9 3 3 4 3 5 2" xfId="22808"/>
    <cellStyle name="Note 9 3 3 4 3 5 2 2" xfId="47008"/>
    <cellStyle name="Note 9 3 3 4 3 5 3" xfId="35046"/>
    <cellStyle name="Note 9 3 3 4 3 6" xfId="12653"/>
    <cellStyle name="Note 9 3 3 4 3 6 2" xfId="24400"/>
    <cellStyle name="Note 9 3 3 4 3 6 2 2" xfId="48600"/>
    <cellStyle name="Note 9 3 3 4 3 6 3" xfId="36854"/>
    <cellStyle name="Note 9 3 3 4 3 7" xfId="14245"/>
    <cellStyle name="Note 9 3 3 4 3 7 2" xfId="38446"/>
    <cellStyle name="Note 9 3 3 4 3 8" xfId="26414"/>
    <cellStyle name="Note 9 3 3 4 4" xfId="3882"/>
    <cellStyle name="Note 9 3 3 4 4 2" xfId="15984"/>
    <cellStyle name="Note 9 3 3 4 4 2 2" xfId="40184"/>
    <cellStyle name="Note 9 3 3 4 4 3" xfId="28084"/>
    <cellStyle name="Note 9 3 3 4 5" xfId="4117"/>
    <cellStyle name="Note 9 3 3 4 5 2" xfId="16219"/>
    <cellStyle name="Note 9 3 3 4 5 2 2" xfId="40419"/>
    <cellStyle name="Note 9 3 3 4 5 3" xfId="28319"/>
    <cellStyle name="Note 9 3 3 4 6" xfId="7793"/>
    <cellStyle name="Note 9 3 3 4 6 2" xfId="19854"/>
    <cellStyle name="Note 9 3 3 4 6 2 2" xfId="44054"/>
    <cellStyle name="Note 9 3 3 4 6 3" xfId="31994"/>
    <cellStyle name="Note 9 3 3 4 7" xfId="9909"/>
    <cellStyle name="Note 9 3 3 4 7 2" xfId="21943"/>
    <cellStyle name="Note 9 3 3 4 7 2 2" xfId="46143"/>
    <cellStyle name="Note 9 3 3 4 7 3" xfId="34110"/>
    <cellStyle name="Note 9 3 3 4 8" xfId="11788"/>
    <cellStyle name="Note 9 3 3 4 8 2" xfId="23717"/>
    <cellStyle name="Note 9 3 3 4 8 2 2" xfId="47917"/>
    <cellStyle name="Note 9 3 3 4 8 3" xfId="35989"/>
    <cellStyle name="Note 9 3 3 4 9" xfId="13562"/>
    <cellStyle name="Note 9 3 3 4 9 2" xfId="37763"/>
    <cellStyle name="Note 9 3 3 5" xfId="1281"/>
    <cellStyle name="Note 9 3 3 5 2" xfId="4006"/>
    <cellStyle name="Note 9 3 3 5 2 2" xfId="16108"/>
    <cellStyle name="Note 9 3 3 5 2 2 2" xfId="40308"/>
    <cellStyle name="Note 9 3 3 5 2 3" xfId="28208"/>
    <cellStyle name="Note 9 3 3 5 3" xfId="5754"/>
    <cellStyle name="Note 9 3 3 5 3 2" xfId="17855"/>
    <cellStyle name="Note 9 3 3 5 3 2 2" xfId="42055"/>
    <cellStyle name="Note 9 3 3 5 3 3" xfId="29955"/>
    <cellStyle name="Note 9 3 3 5 4" xfId="7917"/>
    <cellStyle name="Note 9 3 3 5 4 2" xfId="19978"/>
    <cellStyle name="Note 9 3 3 5 4 2 2" xfId="44178"/>
    <cellStyle name="Note 9 3 3 5 4 3" xfId="32118"/>
    <cellStyle name="Note 9 3 3 5 5" xfId="10033"/>
    <cellStyle name="Note 9 3 3 5 5 2" xfId="22067"/>
    <cellStyle name="Note 9 3 3 5 5 2 2" xfId="46267"/>
    <cellStyle name="Note 9 3 3 5 5 3" xfId="34234"/>
    <cellStyle name="Note 9 3 3 5 6" xfId="11912"/>
    <cellStyle name="Note 9 3 3 5 6 2" xfId="23841"/>
    <cellStyle name="Note 9 3 3 5 6 2 2" xfId="48041"/>
    <cellStyle name="Note 9 3 3 5 6 3" xfId="36113"/>
    <cellStyle name="Note 9 3 3 5 7" xfId="13686"/>
    <cellStyle name="Note 9 3 3 5 7 2" xfId="37887"/>
    <cellStyle name="Note 9 3 3 5 8" xfId="25799"/>
    <cellStyle name="Note 9 3 3 6" xfId="3367"/>
    <cellStyle name="Note 9 3 3 6 2" xfId="15469"/>
    <cellStyle name="Note 9 3 3 6 2 2" xfId="39669"/>
    <cellStyle name="Note 9 3 3 6 3" xfId="27569"/>
    <cellStyle name="Note 9 3 3 7" xfId="6332"/>
    <cellStyle name="Note 9 3 3 7 2" xfId="18433"/>
    <cellStyle name="Note 9 3 3 7 2 2" xfId="42633"/>
    <cellStyle name="Note 9 3 3 7 3" xfId="30533"/>
    <cellStyle name="Note 9 3 3 8" xfId="7269"/>
    <cellStyle name="Note 9 3 3 8 2" xfId="19330"/>
    <cellStyle name="Note 9 3 3 8 2 2" xfId="43530"/>
    <cellStyle name="Note 9 3 3 8 3" xfId="31470"/>
    <cellStyle name="Note 9 3 3 9" xfId="6832"/>
    <cellStyle name="Note 9 3 3 9 2" xfId="18933"/>
    <cellStyle name="Note 9 3 3 9 2 2" xfId="43133"/>
    <cellStyle name="Note 9 3 3 9 3" xfId="31033"/>
    <cellStyle name="Note 9 3 4" xfId="733"/>
    <cellStyle name="Note 9 3 4 10" xfId="25251"/>
    <cellStyle name="Note 9 3 4 2" xfId="2303"/>
    <cellStyle name="Note 9 3 4 2 2" xfId="4955"/>
    <cellStyle name="Note 9 3 4 2 2 2" xfId="17056"/>
    <cellStyle name="Note 9 3 4 2 2 2 2" xfId="41256"/>
    <cellStyle name="Note 9 3 4 2 2 3" xfId="29156"/>
    <cellStyle name="Note 9 3 4 2 3" xfId="6790"/>
    <cellStyle name="Note 9 3 4 2 3 2" xfId="18891"/>
    <cellStyle name="Note 9 3 4 2 3 2 2" xfId="43091"/>
    <cellStyle name="Note 9 3 4 2 3 3" xfId="30991"/>
    <cellStyle name="Note 9 3 4 2 4" xfId="8929"/>
    <cellStyle name="Note 9 3 4 2 4 2" xfId="20963"/>
    <cellStyle name="Note 9 3 4 2 4 2 2" xfId="45163"/>
    <cellStyle name="Note 9 3 4 2 4 3" xfId="33130"/>
    <cellStyle name="Note 9 3 4 2 5" xfId="11005"/>
    <cellStyle name="Note 9 3 4 2 5 2" xfId="22948"/>
    <cellStyle name="Note 9 3 4 2 5 2 2" xfId="47148"/>
    <cellStyle name="Note 9 3 4 2 5 3" xfId="35206"/>
    <cellStyle name="Note 9 3 4 2 6" xfId="12793"/>
    <cellStyle name="Note 9 3 4 2 6 2" xfId="24515"/>
    <cellStyle name="Note 9 3 4 2 6 2 2" xfId="48715"/>
    <cellStyle name="Note 9 3 4 2 6 3" xfId="36994"/>
    <cellStyle name="Note 9 3 4 2 7" xfId="14360"/>
    <cellStyle name="Note 9 3 4 2 7 2" xfId="38561"/>
    <cellStyle name="Note 9 3 4 2 8" xfId="26585"/>
    <cellStyle name="Note 9 3 4 3" xfId="1717"/>
    <cellStyle name="Note 9 3 4 3 2" xfId="4379"/>
    <cellStyle name="Note 9 3 4 3 2 2" xfId="16480"/>
    <cellStyle name="Note 9 3 4 3 2 2 2" xfId="40680"/>
    <cellStyle name="Note 9 3 4 3 2 3" xfId="28580"/>
    <cellStyle name="Note 9 3 4 3 3" xfId="6756"/>
    <cellStyle name="Note 9 3 4 3 3 2" xfId="18857"/>
    <cellStyle name="Note 9 3 4 3 3 2 2" xfId="43057"/>
    <cellStyle name="Note 9 3 4 3 3 3" xfId="30957"/>
    <cellStyle name="Note 9 3 4 3 4" xfId="8343"/>
    <cellStyle name="Note 9 3 4 3 4 2" xfId="20379"/>
    <cellStyle name="Note 9 3 4 3 4 2 2" xfId="44579"/>
    <cellStyle name="Note 9 3 4 3 4 3" xfId="32544"/>
    <cellStyle name="Note 9 3 4 3 5" xfId="10433"/>
    <cellStyle name="Note 9 3 4 3 5 2" xfId="22396"/>
    <cellStyle name="Note 9 3 4 3 5 2 2" xfId="46596"/>
    <cellStyle name="Note 9 3 4 3 5 3" xfId="34634"/>
    <cellStyle name="Note 9 3 4 3 6" xfId="12241"/>
    <cellStyle name="Note 9 3 4 3 6 2" xfId="23988"/>
    <cellStyle name="Note 9 3 4 3 6 2 2" xfId="48188"/>
    <cellStyle name="Note 9 3 4 3 6 3" xfId="36442"/>
    <cellStyle name="Note 9 3 4 3 7" xfId="13833"/>
    <cellStyle name="Note 9 3 4 3 7 2" xfId="38034"/>
    <cellStyle name="Note 9 3 4 3 8" xfId="26002"/>
    <cellStyle name="Note 9 3 4 4" xfId="3466"/>
    <cellStyle name="Note 9 3 4 4 2" xfId="15568"/>
    <cellStyle name="Note 9 3 4 4 2 2" xfId="39768"/>
    <cellStyle name="Note 9 3 4 4 3" xfId="27668"/>
    <cellStyle name="Note 9 3 4 5" xfId="6155"/>
    <cellStyle name="Note 9 3 4 5 2" xfId="18256"/>
    <cellStyle name="Note 9 3 4 5 2 2" xfId="42456"/>
    <cellStyle name="Note 9 3 4 5 3" xfId="30356"/>
    <cellStyle name="Note 9 3 4 6" xfId="7369"/>
    <cellStyle name="Note 9 3 4 6 2" xfId="19430"/>
    <cellStyle name="Note 9 3 4 6 2 2" xfId="43630"/>
    <cellStyle name="Note 9 3 4 6 3" xfId="31570"/>
    <cellStyle name="Note 9 3 4 7" xfId="9485"/>
    <cellStyle name="Note 9 3 4 7 2" xfId="21519"/>
    <cellStyle name="Note 9 3 4 7 2 2" xfId="45719"/>
    <cellStyle name="Note 9 3 4 7 3" xfId="33686"/>
    <cellStyle name="Note 9 3 4 8" xfId="6978"/>
    <cellStyle name="Note 9 3 4 8 2" xfId="19061"/>
    <cellStyle name="Note 9 3 4 8 2 2" xfId="43261"/>
    <cellStyle name="Note 9 3 4 8 3" xfId="31179"/>
    <cellStyle name="Note 9 3 4 9" xfId="6907"/>
    <cellStyle name="Note 9 3 4 9 2" xfId="31108"/>
    <cellStyle name="Note 9 3 5" xfId="1015"/>
    <cellStyle name="Note 9 3 5 10" xfId="25533"/>
    <cellStyle name="Note 9 3 5 2" xfId="2573"/>
    <cellStyle name="Note 9 3 5 2 2" xfId="5222"/>
    <cellStyle name="Note 9 3 5 2 2 2" xfId="17323"/>
    <cellStyle name="Note 9 3 5 2 2 2 2" xfId="41523"/>
    <cellStyle name="Note 9 3 5 2 2 3" xfId="29423"/>
    <cellStyle name="Note 9 3 5 2 3" xfId="5495"/>
    <cellStyle name="Note 9 3 5 2 3 2" xfId="17596"/>
    <cellStyle name="Note 9 3 5 2 3 2 2" xfId="41796"/>
    <cellStyle name="Note 9 3 5 2 3 3" xfId="29696"/>
    <cellStyle name="Note 9 3 5 2 4" xfId="9199"/>
    <cellStyle name="Note 9 3 5 2 4 2" xfId="21233"/>
    <cellStyle name="Note 9 3 5 2 4 2 2" xfId="45433"/>
    <cellStyle name="Note 9 3 5 2 4 3" xfId="33400"/>
    <cellStyle name="Note 9 3 5 2 5" xfId="11275"/>
    <cellStyle name="Note 9 3 5 2 5 2" xfId="23218"/>
    <cellStyle name="Note 9 3 5 2 5 2 2" xfId="47418"/>
    <cellStyle name="Note 9 3 5 2 5 3" xfId="35476"/>
    <cellStyle name="Note 9 3 5 2 6" xfId="13063"/>
    <cellStyle name="Note 9 3 5 2 6 2" xfId="24785"/>
    <cellStyle name="Note 9 3 5 2 6 2 2" xfId="48985"/>
    <cellStyle name="Note 9 3 5 2 6 3" xfId="37264"/>
    <cellStyle name="Note 9 3 5 2 7" xfId="14630"/>
    <cellStyle name="Note 9 3 5 2 7 2" xfId="38831"/>
    <cellStyle name="Note 9 3 5 2 8" xfId="26855"/>
    <cellStyle name="Note 9 3 5 3" xfId="1987"/>
    <cellStyle name="Note 9 3 5 3 2" xfId="4646"/>
    <cellStyle name="Note 9 3 5 3 2 2" xfId="16747"/>
    <cellStyle name="Note 9 3 5 3 2 2 2" xfId="40947"/>
    <cellStyle name="Note 9 3 5 3 2 3" xfId="28847"/>
    <cellStyle name="Note 9 3 5 3 3" xfId="5205"/>
    <cellStyle name="Note 9 3 5 3 3 2" xfId="17306"/>
    <cellStyle name="Note 9 3 5 3 3 2 2" xfId="41506"/>
    <cellStyle name="Note 9 3 5 3 3 3" xfId="29406"/>
    <cellStyle name="Note 9 3 5 3 4" xfId="8613"/>
    <cellStyle name="Note 9 3 5 3 4 2" xfId="20649"/>
    <cellStyle name="Note 9 3 5 3 4 2 2" xfId="44849"/>
    <cellStyle name="Note 9 3 5 3 4 3" xfId="32814"/>
    <cellStyle name="Note 9 3 5 3 5" xfId="10703"/>
    <cellStyle name="Note 9 3 5 3 5 2" xfId="22666"/>
    <cellStyle name="Note 9 3 5 3 5 2 2" xfId="46866"/>
    <cellStyle name="Note 9 3 5 3 5 3" xfId="34904"/>
    <cellStyle name="Note 9 3 5 3 6" xfId="12511"/>
    <cellStyle name="Note 9 3 5 3 6 2" xfId="24258"/>
    <cellStyle name="Note 9 3 5 3 6 2 2" xfId="48458"/>
    <cellStyle name="Note 9 3 5 3 6 3" xfId="36712"/>
    <cellStyle name="Note 9 3 5 3 7" xfId="14103"/>
    <cellStyle name="Note 9 3 5 3 7 2" xfId="38304"/>
    <cellStyle name="Note 9 3 5 3 8" xfId="26272"/>
    <cellStyle name="Note 9 3 5 4" xfId="3742"/>
    <cellStyle name="Note 9 3 5 4 2" xfId="15844"/>
    <cellStyle name="Note 9 3 5 4 2 2" xfId="40044"/>
    <cellStyle name="Note 9 3 5 4 3" xfId="27944"/>
    <cellStyle name="Note 9 3 5 5" xfId="5417"/>
    <cellStyle name="Note 9 3 5 5 2" xfId="17518"/>
    <cellStyle name="Note 9 3 5 5 2 2" xfId="41718"/>
    <cellStyle name="Note 9 3 5 5 3" xfId="29618"/>
    <cellStyle name="Note 9 3 5 6" xfId="7651"/>
    <cellStyle name="Note 9 3 5 6 2" xfId="19712"/>
    <cellStyle name="Note 9 3 5 6 2 2" xfId="43912"/>
    <cellStyle name="Note 9 3 5 6 3" xfId="31852"/>
    <cellStyle name="Note 9 3 5 7" xfId="9767"/>
    <cellStyle name="Note 9 3 5 7 2" xfId="21801"/>
    <cellStyle name="Note 9 3 5 7 2 2" xfId="46001"/>
    <cellStyle name="Note 9 3 5 7 3" xfId="33968"/>
    <cellStyle name="Note 9 3 5 8" xfId="11646"/>
    <cellStyle name="Note 9 3 5 8 2" xfId="23575"/>
    <cellStyle name="Note 9 3 5 8 2 2" xfId="47775"/>
    <cellStyle name="Note 9 3 5 8 3" xfId="35847"/>
    <cellStyle name="Note 9 3 5 9" xfId="13420"/>
    <cellStyle name="Note 9 3 5 9 2" xfId="37621"/>
    <cellStyle name="Note 9 3 6" xfId="3228"/>
    <cellStyle name="Note 9 3 6 2" xfId="15330"/>
    <cellStyle name="Note 9 3 6 2 2" xfId="39530"/>
    <cellStyle name="Note 9 3 6 3" xfId="27430"/>
    <cellStyle name="Note 9 3 7" xfId="5593"/>
    <cellStyle name="Note 9 3 7 2" xfId="17694"/>
    <cellStyle name="Note 9 3 7 2 2" xfId="41894"/>
    <cellStyle name="Note 9 3 7 3" xfId="29794"/>
    <cellStyle name="Note 9 3 8" xfId="7127"/>
    <cellStyle name="Note 9 3 8 2" xfId="19188"/>
    <cellStyle name="Note 9 3 8 2 2" xfId="43388"/>
    <cellStyle name="Note 9 3 8 3" xfId="31328"/>
    <cellStyle name="Note 9 3 9" xfId="6868"/>
    <cellStyle name="Note 9 3 9 2" xfId="18969"/>
    <cellStyle name="Note 9 3 9 2 2" xfId="43169"/>
    <cellStyle name="Note 9 3 9 3" xfId="31069"/>
    <cellStyle name="Note 9 4" xfId="512"/>
    <cellStyle name="Note 9 4 10" xfId="25030"/>
    <cellStyle name="Note 9 4 2" xfId="611"/>
    <cellStyle name="Note 9 4 2 10" xfId="8089"/>
    <cellStyle name="Note 9 4 2 10 2" xfId="20138"/>
    <cellStyle name="Note 9 4 2 10 2 2" xfId="44338"/>
    <cellStyle name="Note 9 4 2 10 3" xfId="32290"/>
    <cellStyle name="Note 9 4 2 11" xfId="7075"/>
    <cellStyle name="Note 9 4 2 11 2" xfId="31276"/>
    <cellStyle name="Note 9 4 2 12" xfId="25129"/>
    <cellStyle name="Note 9 4 2 2" xfId="802"/>
    <cellStyle name="Note 9 4 2 2 10" xfId="25320"/>
    <cellStyle name="Note 9 4 2 2 2" xfId="2372"/>
    <cellStyle name="Note 9 4 2 2 2 2" xfId="5022"/>
    <cellStyle name="Note 9 4 2 2 2 2 2" xfId="17123"/>
    <cellStyle name="Note 9 4 2 2 2 2 2 2" xfId="41323"/>
    <cellStyle name="Note 9 4 2 2 2 2 3" xfId="29223"/>
    <cellStyle name="Note 9 4 2 2 2 3" xfId="3842"/>
    <cellStyle name="Note 9 4 2 2 2 3 2" xfId="15944"/>
    <cellStyle name="Note 9 4 2 2 2 3 2 2" xfId="40144"/>
    <cellStyle name="Note 9 4 2 2 2 3 3" xfId="28044"/>
    <cellStyle name="Note 9 4 2 2 2 4" xfId="8998"/>
    <cellStyle name="Note 9 4 2 2 2 4 2" xfId="21032"/>
    <cellStyle name="Note 9 4 2 2 2 4 2 2" xfId="45232"/>
    <cellStyle name="Note 9 4 2 2 2 4 3" xfId="33199"/>
    <cellStyle name="Note 9 4 2 2 2 5" xfId="11074"/>
    <cellStyle name="Note 9 4 2 2 2 5 2" xfId="23017"/>
    <cellStyle name="Note 9 4 2 2 2 5 2 2" xfId="47217"/>
    <cellStyle name="Note 9 4 2 2 2 5 3" xfId="35275"/>
    <cellStyle name="Note 9 4 2 2 2 6" xfId="12862"/>
    <cellStyle name="Note 9 4 2 2 2 6 2" xfId="24584"/>
    <cellStyle name="Note 9 4 2 2 2 6 2 2" xfId="48784"/>
    <cellStyle name="Note 9 4 2 2 2 6 3" xfId="37063"/>
    <cellStyle name="Note 9 4 2 2 2 7" xfId="14429"/>
    <cellStyle name="Note 9 4 2 2 2 7 2" xfId="38630"/>
    <cellStyle name="Note 9 4 2 2 2 8" xfId="26654"/>
    <cellStyle name="Note 9 4 2 2 3" xfId="1786"/>
    <cellStyle name="Note 9 4 2 2 3 2" xfId="4447"/>
    <cellStyle name="Note 9 4 2 2 3 2 2" xfId="16548"/>
    <cellStyle name="Note 9 4 2 2 3 2 2 2" xfId="40748"/>
    <cellStyle name="Note 9 4 2 2 3 2 3" xfId="28648"/>
    <cellStyle name="Note 9 4 2 2 3 3" xfId="5866"/>
    <cellStyle name="Note 9 4 2 2 3 3 2" xfId="17967"/>
    <cellStyle name="Note 9 4 2 2 3 3 2 2" xfId="42167"/>
    <cellStyle name="Note 9 4 2 2 3 3 3" xfId="30067"/>
    <cellStyle name="Note 9 4 2 2 3 4" xfId="8412"/>
    <cellStyle name="Note 9 4 2 2 3 4 2" xfId="20448"/>
    <cellStyle name="Note 9 4 2 2 3 4 2 2" xfId="44648"/>
    <cellStyle name="Note 9 4 2 2 3 4 3" xfId="32613"/>
    <cellStyle name="Note 9 4 2 2 3 5" xfId="10502"/>
    <cellStyle name="Note 9 4 2 2 3 5 2" xfId="22465"/>
    <cellStyle name="Note 9 4 2 2 3 5 2 2" xfId="46665"/>
    <cellStyle name="Note 9 4 2 2 3 5 3" xfId="34703"/>
    <cellStyle name="Note 9 4 2 2 3 6" xfId="12310"/>
    <cellStyle name="Note 9 4 2 2 3 6 2" xfId="24057"/>
    <cellStyle name="Note 9 4 2 2 3 6 2 2" xfId="48257"/>
    <cellStyle name="Note 9 4 2 2 3 6 3" xfId="36511"/>
    <cellStyle name="Note 9 4 2 2 3 7" xfId="13902"/>
    <cellStyle name="Note 9 4 2 2 3 7 2" xfId="38103"/>
    <cellStyle name="Note 9 4 2 2 3 8" xfId="26071"/>
    <cellStyle name="Note 9 4 2 2 4" xfId="3533"/>
    <cellStyle name="Note 9 4 2 2 4 2" xfId="15635"/>
    <cellStyle name="Note 9 4 2 2 4 2 2" xfId="39835"/>
    <cellStyle name="Note 9 4 2 2 4 3" xfId="27735"/>
    <cellStyle name="Note 9 4 2 2 5" xfId="6469"/>
    <cellStyle name="Note 9 4 2 2 5 2" xfId="18570"/>
    <cellStyle name="Note 9 4 2 2 5 2 2" xfId="42770"/>
    <cellStyle name="Note 9 4 2 2 5 3" xfId="30670"/>
    <cellStyle name="Note 9 4 2 2 6" xfId="7438"/>
    <cellStyle name="Note 9 4 2 2 6 2" xfId="19499"/>
    <cellStyle name="Note 9 4 2 2 6 2 2" xfId="43699"/>
    <cellStyle name="Note 9 4 2 2 6 3" xfId="31639"/>
    <cellStyle name="Note 9 4 2 2 7" xfId="9554"/>
    <cellStyle name="Note 9 4 2 2 7 2" xfId="21588"/>
    <cellStyle name="Note 9 4 2 2 7 2 2" xfId="45788"/>
    <cellStyle name="Note 9 4 2 2 7 3" xfId="33755"/>
    <cellStyle name="Note 9 4 2 2 8" xfId="10041"/>
    <cellStyle name="Note 9 4 2 2 8 2" xfId="22075"/>
    <cellStyle name="Note 9 4 2 2 8 2 2" xfId="46275"/>
    <cellStyle name="Note 9 4 2 2 8 3" xfId="34242"/>
    <cellStyle name="Note 9 4 2 2 9" xfId="11920"/>
    <cellStyle name="Note 9 4 2 2 9 2" xfId="36121"/>
    <cellStyle name="Note 9 4 2 3" xfId="912"/>
    <cellStyle name="Note 9 4 2 3 10" xfId="25430"/>
    <cellStyle name="Note 9 4 2 3 2" xfId="2482"/>
    <cellStyle name="Note 9 4 2 3 2 2" xfId="5132"/>
    <cellStyle name="Note 9 4 2 3 2 2 2" xfId="17233"/>
    <cellStyle name="Note 9 4 2 3 2 2 2 2" xfId="41433"/>
    <cellStyle name="Note 9 4 2 3 2 2 3" xfId="29333"/>
    <cellStyle name="Note 9 4 2 3 2 3" xfId="4183"/>
    <cellStyle name="Note 9 4 2 3 2 3 2" xfId="16285"/>
    <cellStyle name="Note 9 4 2 3 2 3 2 2" xfId="40485"/>
    <cellStyle name="Note 9 4 2 3 2 3 3" xfId="28385"/>
    <cellStyle name="Note 9 4 2 3 2 4" xfId="9108"/>
    <cellStyle name="Note 9 4 2 3 2 4 2" xfId="21142"/>
    <cellStyle name="Note 9 4 2 3 2 4 2 2" xfId="45342"/>
    <cellStyle name="Note 9 4 2 3 2 4 3" xfId="33309"/>
    <cellStyle name="Note 9 4 2 3 2 5" xfId="11184"/>
    <cellStyle name="Note 9 4 2 3 2 5 2" xfId="23127"/>
    <cellStyle name="Note 9 4 2 3 2 5 2 2" xfId="47327"/>
    <cellStyle name="Note 9 4 2 3 2 5 3" xfId="35385"/>
    <cellStyle name="Note 9 4 2 3 2 6" xfId="12972"/>
    <cellStyle name="Note 9 4 2 3 2 6 2" xfId="24694"/>
    <cellStyle name="Note 9 4 2 3 2 6 2 2" xfId="48894"/>
    <cellStyle name="Note 9 4 2 3 2 6 3" xfId="37173"/>
    <cellStyle name="Note 9 4 2 3 2 7" xfId="14539"/>
    <cellStyle name="Note 9 4 2 3 2 7 2" xfId="38740"/>
    <cellStyle name="Note 9 4 2 3 2 8" xfId="26764"/>
    <cellStyle name="Note 9 4 2 3 3" xfId="1896"/>
    <cellStyle name="Note 9 4 2 3 3 2" xfId="4556"/>
    <cellStyle name="Note 9 4 2 3 3 2 2" xfId="16657"/>
    <cellStyle name="Note 9 4 2 3 3 2 2 2" xfId="40857"/>
    <cellStyle name="Note 9 4 2 3 3 2 3" xfId="28757"/>
    <cellStyle name="Note 9 4 2 3 3 3" xfId="5792"/>
    <cellStyle name="Note 9 4 2 3 3 3 2" xfId="17893"/>
    <cellStyle name="Note 9 4 2 3 3 3 2 2" xfId="42093"/>
    <cellStyle name="Note 9 4 2 3 3 3 3" xfId="29993"/>
    <cellStyle name="Note 9 4 2 3 3 4" xfId="8522"/>
    <cellStyle name="Note 9 4 2 3 3 4 2" xfId="20558"/>
    <cellStyle name="Note 9 4 2 3 3 4 2 2" xfId="44758"/>
    <cellStyle name="Note 9 4 2 3 3 4 3" xfId="32723"/>
    <cellStyle name="Note 9 4 2 3 3 5" xfId="10612"/>
    <cellStyle name="Note 9 4 2 3 3 5 2" xfId="22575"/>
    <cellStyle name="Note 9 4 2 3 3 5 2 2" xfId="46775"/>
    <cellStyle name="Note 9 4 2 3 3 5 3" xfId="34813"/>
    <cellStyle name="Note 9 4 2 3 3 6" xfId="12420"/>
    <cellStyle name="Note 9 4 2 3 3 6 2" xfId="24167"/>
    <cellStyle name="Note 9 4 2 3 3 6 2 2" xfId="48367"/>
    <cellStyle name="Note 9 4 2 3 3 6 3" xfId="36621"/>
    <cellStyle name="Note 9 4 2 3 3 7" xfId="14012"/>
    <cellStyle name="Note 9 4 2 3 3 7 2" xfId="38213"/>
    <cellStyle name="Note 9 4 2 3 3 8" xfId="26181"/>
    <cellStyle name="Note 9 4 2 3 4" xfId="3641"/>
    <cellStyle name="Note 9 4 2 3 4 2" xfId="15743"/>
    <cellStyle name="Note 9 4 2 3 4 2 2" xfId="39943"/>
    <cellStyle name="Note 9 4 2 3 4 3" xfId="27843"/>
    <cellStyle name="Note 9 4 2 3 5" xfId="3185"/>
    <cellStyle name="Note 9 4 2 3 5 2" xfId="15287"/>
    <cellStyle name="Note 9 4 2 3 5 2 2" xfId="39487"/>
    <cellStyle name="Note 9 4 2 3 5 3" xfId="27387"/>
    <cellStyle name="Note 9 4 2 3 6" xfId="7548"/>
    <cellStyle name="Note 9 4 2 3 6 2" xfId="19609"/>
    <cellStyle name="Note 9 4 2 3 6 2 2" xfId="43809"/>
    <cellStyle name="Note 9 4 2 3 6 3" xfId="31749"/>
    <cellStyle name="Note 9 4 2 3 7" xfId="9664"/>
    <cellStyle name="Note 9 4 2 3 7 2" xfId="21698"/>
    <cellStyle name="Note 9 4 2 3 7 2 2" xfId="45898"/>
    <cellStyle name="Note 9 4 2 3 7 3" xfId="33865"/>
    <cellStyle name="Note 9 4 2 3 8" xfId="11543"/>
    <cellStyle name="Note 9 4 2 3 8 2" xfId="23472"/>
    <cellStyle name="Note 9 4 2 3 8 2 2" xfId="47672"/>
    <cellStyle name="Note 9 4 2 3 8 3" xfId="35744"/>
    <cellStyle name="Note 9 4 2 3 9" xfId="13317"/>
    <cellStyle name="Note 9 4 2 3 9 2" xfId="37518"/>
    <cellStyle name="Note 9 4 2 4" xfId="1135"/>
    <cellStyle name="Note 9 4 2 4 10" xfId="25653"/>
    <cellStyle name="Note 9 4 2 4 2" xfId="2693"/>
    <cellStyle name="Note 9 4 2 4 2 2" xfId="5339"/>
    <cellStyle name="Note 9 4 2 4 2 2 2" xfId="17440"/>
    <cellStyle name="Note 9 4 2 4 2 2 2 2" xfId="41640"/>
    <cellStyle name="Note 9 4 2 4 2 2 3" xfId="29540"/>
    <cellStyle name="Note 9 4 2 4 2 3" xfId="5814"/>
    <cellStyle name="Note 9 4 2 4 2 3 2" xfId="17915"/>
    <cellStyle name="Note 9 4 2 4 2 3 2 2" xfId="42115"/>
    <cellStyle name="Note 9 4 2 4 2 3 3" xfId="30015"/>
    <cellStyle name="Note 9 4 2 4 2 4" xfId="9319"/>
    <cellStyle name="Note 9 4 2 4 2 4 2" xfId="21353"/>
    <cellStyle name="Note 9 4 2 4 2 4 2 2" xfId="45553"/>
    <cellStyle name="Note 9 4 2 4 2 4 3" xfId="33520"/>
    <cellStyle name="Note 9 4 2 4 2 5" xfId="11395"/>
    <cellStyle name="Note 9 4 2 4 2 5 2" xfId="23338"/>
    <cellStyle name="Note 9 4 2 4 2 5 2 2" xfId="47538"/>
    <cellStyle name="Note 9 4 2 4 2 5 3" xfId="35596"/>
    <cellStyle name="Note 9 4 2 4 2 6" xfId="13183"/>
    <cellStyle name="Note 9 4 2 4 2 6 2" xfId="24905"/>
    <cellStyle name="Note 9 4 2 4 2 6 2 2" xfId="49105"/>
    <cellStyle name="Note 9 4 2 4 2 6 3" xfId="37384"/>
    <cellStyle name="Note 9 4 2 4 2 7" xfId="14750"/>
    <cellStyle name="Note 9 4 2 4 2 7 2" xfId="38951"/>
    <cellStyle name="Note 9 4 2 4 2 8" xfId="26975"/>
    <cellStyle name="Note 9 4 2 4 3" xfId="2107"/>
    <cellStyle name="Note 9 4 2 4 3 2" xfId="4764"/>
    <cellStyle name="Note 9 4 2 4 3 2 2" xfId="16865"/>
    <cellStyle name="Note 9 4 2 4 3 2 2 2" xfId="41065"/>
    <cellStyle name="Note 9 4 2 4 3 2 3" xfId="28965"/>
    <cellStyle name="Note 9 4 2 4 3 3" xfId="6133"/>
    <cellStyle name="Note 9 4 2 4 3 3 2" xfId="18234"/>
    <cellStyle name="Note 9 4 2 4 3 3 2 2" xfId="42434"/>
    <cellStyle name="Note 9 4 2 4 3 3 3" xfId="30334"/>
    <cellStyle name="Note 9 4 2 4 3 4" xfId="8733"/>
    <cellStyle name="Note 9 4 2 4 3 4 2" xfId="20769"/>
    <cellStyle name="Note 9 4 2 4 3 4 2 2" xfId="44969"/>
    <cellStyle name="Note 9 4 2 4 3 4 3" xfId="32934"/>
    <cellStyle name="Note 9 4 2 4 3 5" xfId="10823"/>
    <cellStyle name="Note 9 4 2 4 3 5 2" xfId="22786"/>
    <cellStyle name="Note 9 4 2 4 3 5 2 2" xfId="46986"/>
    <cellStyle name="Note 9 4 2 4 3 5 3" xfId="35024"/>
    <cellStyle name="Note 9 4 2 4 3 6" xfId="12631"/>
    <cellStyle name="Note 9 4 2 4 3 6 2" xfId="24378"/>
    <cellStyle name="Note 9 4 2 4 3 6 2 2" xfId="48578"/>
    <cellStyle name="Note 9 4 2 4 3 6 3" xfId="36832"/>
    <cellStyle name="Note 9 4 2 4 3 7" xfId="14223"/>
    <cellStyle name="Note 9 4 2 4 3 7 2" xfId="38424"/>
    <cellStyle name="Note 9 4 2 4 3 8" xfId="26392"/>
    <cellStyle name="Note 9 4 2 4 4" xfId="3860"/>
    <cellStyle name="Note 9 4 2 4 4 2" xfId="15962"/>
    <cellStyle name="Note 9 4 2 4 4 2 2" xfId="40162"/>
    <cellStyle name="Note 9 4 2 4 4 3" xfId="28062"/>
    <cellStyle name="Note 9 4 2 4 5" xfId="6596"/>
    <cellStyle name="Note 9 4 2 4 5 2" xfId="18697"/>
    <cellStyle name="Note 9 4 2 4 5 2 2" xfId="42897"/>
    <cellStyle name="Note 9 4 2 4 5 3" xfId="30797"/>
    <cellStyle name="Note 9 4 2 4 6" xfId="7771"/>
    <cellStyle name="Note 9 4 2 4 6 2" xfId="19832"/>
    <cellStyle name="Note 9 4 2 4 6 2 2" xfId="44032"/>
    <cellStyle name="Note 9 4 2 4 6 3" xfId="31972"/>
    <cellStyle name="Note 9 4 2 4 7" xfId="9887"/>
    <cellStyle name="Note 9 4 2 4 7 2" xfId="21921"/>
    <cellStyle name="Note 9 4 2 4 7 2 2" xfId="46121"/>
    <cellStyle name="Note 9 4 2 4 7 3" xfId="34088"/>
    <cellStyle name="Note 9 4 2 4 8" xfId="11766"/>
    <cellStyle name="Note 9 4 2 4 8 2" xfId="23695"/>
    <cellStyle name="Note 9 4 2 4 8 2 2" xfId="47895"/>
    <cellStyle name="Note 9 4 2 4 8 3" xfId="35967"/>
    <cellStyle name="Note 9 4 2 4 9" xfId="13540"/>
    <cellStyle name="Note 9 4 2 4 9 2" xfId="37741"/>
    <cellStyle name="Note 9 4 2 5" xfId="1261"/>
    <cellStyle name="Note 9 4 2 5 2" xfId="3986"/>
    <cellStyle name="Note 9 4 2 5 2 2" xfId="16088"/>
    <cellStyle name="Note 9 4 2 5 2 2 2" xfId="40288"/>
    <cellStyle name="Note 9 4 2 5 2 3" xfId="28188"/>
    <cellStyle name="Note 9 4 2 5 3" xfId="5976"/>
    <cellStyle name="Note 9 4 2 5 3 2" xfId="18077"/>
    <cellStyle name="Note 9 4 2 5 3 2 2" xfId="42277"/>
    <cellStyle name="Note 9 4 2 5 3 3" xfId="30177"/>
    <cellStyle name="Note 9 4 2 5 4" xfId="7897"/>
    <cellStyle name="Note 9 4 2 5 4 2" xfId="19958"/>
    <cellStyle name="Note 9 4 2 5 4 2 2" xfId="44158"/>
    <cellStyle name="Note 9 4 2 5 4 3" xfId="32098"/>
    <cellStyle name="Note 9 4 2 5 5" xfId="10013"/>
    <cellStyle name="Note 9 4 2 5 5 2" xfId="22047"/>
    <cellStyle name="Note 9 4 2 5 5 2 2" xfId="46247"/>
    <cellStyle name="Note 9 4 2 5 5 3" xfId="34214"/>
    <cellStyle name="Note 9 4 2 5 6" xfId="11892"/>
    <cellStyle name="Note 9 4 2 5 6 2" xfId="23821"/>
    <cellStyle name="Note 9 4 2 5 6 2 2" xfId="48021"/>
    <cellStyle name="Note 9 4 2 5 6 3" xfId="36093"/>
    <cellStyle name="Note 9 4 2 5 7" xfId="13666"/>
    <cellStyle name="Note 9 4 2 5 7 2" xfId="37867"/>
    <cellStyle name="Note 9 4 2 5 8" xfId="25779"/>
    <cellStyle name="Note 9 4 2 6" xfId="3346"/>
    <cellStyle name="Note 9 4 2 6 2" xfId="15448"/>
    <cellStyle name="Note 9 4 2 6 2 2" xfId="39648"/>
    <cellStyle name="Note 9 4 2 6 3" xfId="27548"/>
    <cellStyle name="Note 9 4 2 7" xfId="6250"/>
    <cellStyle name="Note 9 4 2 7 2" xfId="18351"/>
    <cellStyle name="Note 9 4 2 7 2 2" xfId="42551"/>
    <cellStyle name="Note 9 4 2 7 3" xfId="30451"/>
    <cellStyle name="Note 9 4 2 8" xfId="7247"/>
    <cellStyle name="Note 9 4 2 8 2" xfId="19308"/>
    <cellStyle name="Note 9 4 2 8 2 2" xfId="43508"/>
    <cellStyle name="Note 9 4 2 8 3" xfId="31448"/>
    <cellStyle name="Note 9 4 2 9" xfId="6839"/>
    <cellStyle name="Note 9 4 2 9 2" xfId="18940"/>
    <cellStyle name="Note 9 4 2 9 2 2" xfId="43140"/>
    <cellStyle name="Note 9 4 2 9 3" xfId="31040"/>
    <cellStyle name="Note 9 4 3" xfId="1036"/>
    <cellStyle name="Note 9 4 3 10" xfId="25554"/>
    <cellStyle name="Note 9 4 3 2" xfId="2594"/>
    <cellStyle name="Note 9 4 3 2 2" xfId="5242"/>
    <cellStyle name="Note 9 4 3 2 2 2" xfId="17343"/>
    <cellStyle name="Note 9 4 3 2 2 2 2" xfId="41543"/>
    <cellStyle name="Note 9 4 3 2 2 3" xfId="29443"/>
    <cellStyle name="Note 9 4 3 2 3" xfId="5839"/>
    <cellStyle name="Note 9 4 3 2 3 2" xfId="17940"/>
    <cellStyle name="Note 9 4 3 2 3 2 2" xfId="42140"/>
    <cellStyle name="Note 9 4 3 2 3 3" xfId="30040"/>
    <cellStyle name="Note 9 4 3 2 4" xfId="9220"/>
    <cellStyle name="Note 9 4 3 2 4 2" xfId="21254"/>
    <cellStyle name="Note 9 4 3 2 4 2 2" xfId="45454"/>
    <cellStyle name="Note 9 4 3 2 4 3" xfId="33421"/>
    <cellStyle name="Note 9 4 3 2 5" xfId="11296"/>
    <cellStyle name="Note 9 4 3 2 5 2" xfId="23239"/>
    <cellStyle name="Note 9 4 3 2 5 2 2" xfId="47439"/>
    <cellStyle name="Note 9 4 3 2 5 3" xfId="35497"/>
    <cellStyle name="Note 9 4 3 2 6" xfId="13084"/>
    <cellStyle name="Note 9 4 3 2 6 2" xfId="24806"/>
    <cellStyle name="Note 9 4 3 2 6 2 2" xfId="49006"/>
    <cellStyle name="Note 9 4 3 2 6 3" xfId="37285"/>
    <cellStyle name="Note 9 4 3 2 7" xfId="14651"/>
    <cellStyle name="Note 9 4 3 2 7 2" xfId="38852"/>
    <cellStyle name="Note 9 4 3 2 8" xfId="26876"/>
    <cellStyle name="Note 9 4 3 3" xfId="2008"/>
    <cellStyle name="Note 9 4 3 3 2" xfId="4667"/>
    <cellStyle name="Note 9 4 3 3 2 2" xfId="16768"/>
    <cellStyle name="Note 9 4 3 3 2 2 2" xfId="40968"/>
    <cellStyle name="Note 9 4 3 3 2 3" xfId="28868"/>
    <cellStyle name="Note 9 4 3 3 3" xfId="5878"/>
    <cellStyle name="Note 9 4 3 3 3 2" xfId="17979"/>
    <cellStyle name="Note 9 4 3 3 3 2 2" xfId="42179"/>
    <cellStyle name="Note 9 4 3 3 3 3" xfId="30079"/>
    <cellStyle name="Note 9 4 3 3 4" xfId="8634"/>
    <cellStyle name="Note 9 4 3 3 4 2" xfId="20670"/>
    <cellStyle name="Note 9 4 3 3 4 2 2" xfId="44870"/>
    <cellStyle name="Note 9 4 3 3 4 3" xfId="32835"/>
    <cellStyle name="Note 9 4 3 3 5" xfId="10724"/>
    <cellStyle name="Note 9 4 3 3 5 2" xfId="22687"/>
    <cellStyle name="Note 9 4 3 3 5 2 2" xfId="46887"/>
    <cellStyle name="Note 9 4 3 3 5 3" xfId="34925"/>
    <cellStyle name="Note 9 4 3 3 6" xfId="12532"/>
    <cellStyle name="Note 9 4 3 3 6 2" xfId="24279"/>
    <cellStyle name="Note 9 4 3 3 6 2 2" xfId="48479"/>
    <cellStyle name="Note 9 4 3 3 6 3" xfId="36733"/>
    <cellStyle name="Note 9 4 3 3 7" xfId="14124"/>
    <cellStyle name="Note 9 4 3 3 7 2" xfId="38325"/>
    <cellStyle name="Note 9 4 3 3 8" xfId="26293"/>
    <cellStyle name="Note 9 4 3 4" xfId="3762"/>
    <cellStyle name="Note 9 4 3 4 2" xfId="15864"/>
    <cellStyle name="Note 9 4 3 4 2 2" xfId="40064"/>
    <cellStyle name="Note 9 4 3 4 3" xfId="27964"/>
    <cellStyle name="Note 9 4 3 5" xfId="4014"/>
    <cellStyle name="Note 9 4 3 5 2" xfId="16116"/>
    <cellStyle name="Note 9 4 3 5 2 2" xfId="40316"/>
    <cellStyle name="Note 9 4 3 5 3" xfId="28216"/>
    <cellStyle name="Note 9 4 3 6" xfId="7672"/>
    <cellStyle name="Note 9 4 3 6 2" xfId="19733"/>
    <cellStyle name="Note 9 4 3 6 2 2" xfId="43933"/>
    <cellStyle name="Note 9 4 3 6 3" xfId="31873"/>
    <cellStyle name="Note 9 4 3 7" xfId="9788"/>
    <cellStyle name="Note 9 4 3 7 2" xfId="21822"/>
    <cellStyle name="Note 9 4 3 7 2 2" xfId="46022"/>
    <cellStyle name="Note 9 4 3 7 3" xfId="33989"/>
    <cellStyle name="Note 9 4 3 8" xfId="11667"/>
    <cellStyle name="Note 9 4 3 8 2" xfId="23596"/>
    <cellStyle name="Note 9 4 3 8 2 2" xfId="47796"/>
    <cellStyle name="Note 9 4 3 8 3" xfId="35868"/>
    <cellStyle name="Note 9 4 3 9" xfId="13441"/>
    <cellStyle name="Note 9 4 3 9 2" xfId="37642"/>
    <cellStyle name="Note 9 4 4" xfId="3249"/>
    <cellStyle name="Note 9 4 4 2" xfId="15351"/>
    <cellStyle name="Note 9 4 4 2 2" xfId="39551"/>
    <cellStyle name="Note 9 4 4 3" xfId="27451"/>
    <cellStyle name="Note 9 4 5" xfId="6146"/>
    <cellStyle name="Note 9 4 5 2" xfId="18247"/>
    <cellStyle name="Note 9 4 5 2 2" xfId="42447"/>
    <cellStyle name="Note 9 4 5 3" xfId="30347"/>
    <cellStyle name="Note 9 4 6" xfId="7148"/>
    <cellStyle name="Note 9 4 6 2" xfId="19209"/>
    <cellStyle name="Note 9 4 6 2 2" xfId="43409"/>
    <cellStyle name="Note 9 4 6 3" xfId="31349"/>
    <cellStyle name="Note 9 4 7" xfId="8074"/>
    <cellStyle name="Note 9 4 7 2" xfId="20124"/>
    <cellStyle name="Note 9 4 7 2 2" xfId="44324"/>
    <cellStyle name="Note 9 4 7 3" xfId="32275"/>
    <cellStyle name="Note 9 4 8" xfId="10099"/>
    <cellStyle name="Note 9 4 8 2" xfId="22132"/>
    <cellStyle name="Note 9 4 8 2 2" xfId="46332"/>
    <cellStyle name="Note 9 4 8 3" xfId="34300"/>
    <cellStyle name="Note 9 4 9" xfId="11977"/>
    <cellStyle name="Note 9 4 9 2" xfId="36178"/>
    <cellStyle name="Note 9 5" xfId="537"/>
    <cellStyle name="Note 9 5 10" xfId="11441"/>
    <cellStyle name="Note 9 5 10 2" xfId="23374"/>
    <cellStyle name="Note 9 5 10 2 2" xfId="47574"/>
    <cellStyle name="Note 9 5 10 3" xfId="35642"/>
    <cellStyle name="Note 9 5 11" xfId="13219"/>
    <cellStyle name="Note 9 5 11 2" xfId="37420"/>
    <cellStyle name="Note 9 5 12" xfId="25055"/>
    <cellStyle name="Note 9 5 2" xfId="754"/>
    <cellStyle name="Note 9 5 2 10" xfId="25272"/>
    <cellStyle name="Note 9 5 2 2" xfId="2324"/>
    <cellStyle name="Note 9 5 2 2 2" xfId="4975"/>
    <cellStyle name="Note 9 5 2 2 2 2" xfId="17076"/>
    <cellStyle name="Note 9 5 2 2 2 2 2" xfId="41276"/>
    <cellStyle name="Note 9 5 2 2 2 3" xfId="29176"/>
    <cellStyle name="Note 9 5 2 2 3" xfId="6379"/>
    <cellStyle name="Note 9 5 2 2 3 2" xfId="18480"/>
    <cellStyle name="Note 9 5 2 2 3 2 2" xfId="42680"/>
    <cellStyle name="Note 9 5 2 2 3 3" xfId="30580"/>
    <cellStyle name="Note 9 5 2 2 4" xfId="8950"/>
    <cellStyle name="Note 9 5 2 2 4 2" xfId="20984"/>
    <cellStyle name="Note 9 5 2 2 4 2 2" xfId="45184"/>
    <cellStyle name="Note 9 5 2 2 4 3" xfId="33151"/>
    <cellStyle name="Note 9 5 2 2 5" xfId="11026"/>
    <cellStyle name="Note 9 5 2 2 5 2" xfId="22969"/>
    <cellStyle name="Note 9 5 2 2 5 2 2" xfId="47169"/>
    <cellStyle name="Note 9 5 2 2 5 3" xfId="35227"/>
    <cellStyle name="Note 9 5 2 2 6" xfId="12814"/>
    <cellStyle name="Note 9 5 2 2 6 2" xfId="24536"/>
    <cellStyle name="Note 9 5 2 2 6 2 2" xfId="48736"/>
    <cellStyle name="Note 9 5 2 2 6 3" xfId="37015"/>
    <cellStyle name="Note 9 5 2 2 7" xfId="14381"/>
    <cellStyle name="Note 9 5 2 2 7 2" xfId="38582"/>
    <cellStyle name="Note 9 5 2 2 8" xfId="26606"/>
    <cellStyle name="Note 9 5 2 3" xfId="1738"/>
    <cellStyle name="Note 9 5 2 3 2" xfId="4400"/>
    <cellStyle name="Note 9 5 2 3 2 2" xfId="16501"/>
    <cellStyle name="Note 9 5 2 3 2 2 2" xfId="40701"/>
    <cellStyle name="Note 9 5 2 3 2 3" xfId="28601"/>
    <cellStyle name="Note 9 5 2 3 3" xfId="5622"/>
    <cellStyle name="Note 9 5 2 3 3 2" xfId="17723"/>
    <cellStyle name="Note 9 5 2 3 3 2 2" xfId="41923"/>
    <cellStyle name="Note 9 5 2 3 3 3" xfId="29823"/>
    <cellStyle name="Note 9 5 2 3 4" xfId="8364"/>
    <cellStyle name="Note 9 5 2 3 4 2" xfId="20400"/>
    <cellStyle name="Note 9 5 2 3 4 2 2" xfId="44600"/>
    <cellStyle name="Note 9 5 2 3 4 3" xfId="32565"/>
    <cellStyle name="Note 9 5 2 3 5" xfId="10454"/>
    <cellStyle name="Note 9 5 2 3 5 2" xfId="22417"/>
    <cellStyle name="Note 9 5 2 3 5 2 2" xfId="46617"/>
    <cellStyle name="Note 9 5 2 3 5 3" xfId="34655"/>
    <cellStyle name="Note 9 5 2 3 6" xfId="12262"/>
    <cellStyle name="Note 9 5 2 3 6 2" xfId="24009"/>
    <cellStyle name="Note 9 5 2 3 6 2 2" xfId="48209"/>
    <cellStyle name="Note 9 5 2 3 6 3" xfId="36463"/>
    <cellStyle name="Note 9 5 2 3 7" xfId="13854"/>
    <cellStyle name="Note 9 5 2 3 7 2" xfId="38055"/>
    <cellStyle name="Note 9 5 2 3 8" xfId="26023"/>
    <cellStyle name="Note 9 5 2 4" xfId="3486"/>
    <cellStyle name="Note 9 5 2 4 2" xfId="15588"/>
    <cellStyle name="Note 9 5 2 4 2 2" xfId="39788"/>
    <cellStyle name="Note 9 5 2 4 3" xfId="27688"/>
    <cellStyle name="Note 9 5 2 5" xfId="5577"/>
    <cellStyle name="Note 9 5 2 5 2" xfId="17678"/>
    <cellStyle name="Note 9 5 2 5 2 2" xfId="41878"/>
    <cellStyle name="Note 9 5 2 5 3" xfId="29778"/>
    <cellStyle name="Note 9 5 2 6" xfId="7390"/>
    <cellStyle name="Note 9 5 2 6 2" xfId="19451"/>
    <cellStyle name="Note 9 5 2 6 2 2" xfId="43651"/>
    <cellStyle name="Note 9 5 2 6 3" xfId="31591"/>
    <cellStyle name="Note 9 5 2 7" xfId="9506"/>
    <cellStyle name="Note 9 5 2 7 2" xfId="21540"/>
    <cellStyle name="Note 9 5 2 7 2 2" xfId="45740"/>
    <cellStyle name="Note 9 5 2 7 3" xfId="33707"/>
    <cellStyle name="Note 9 5 2 8" xfId="10098"/>
    <cellStyle name="Note 9 5 2 8 2" xfId="22131"/>
    <cellStyle name="Note 9 5 2 8 2 2" xfId="46331"/>
    <cellStyle name="Note 9 5 2 8 3" xfId="34299"/>
    <cellStyle name="Note 9 5 2 9" xfId="11976"/>
    <cellStyle name="Note 9 5 2 9 2" xfId="36177"/>
    <cellStyle name="Note 9 5 3" xfId="838"/>
    <cellStyle name="Note 9 5 3 10" xfId="25356"/>
    <cellStyle name="Note 9 5 3 2" xfId="2408"/>
    <cellStyle name="Note 9 5 3 2 2" xfId="5058"/>
    <cellStyle name="Note 9 5 3 2 2 2" xfId="17159"/>
    <cellStyle name="Note 9 5 3 2 2 2 2" xfId="41359"/>
    <cellStyle name="Note 9 5 3 2 2 3" xfId="29259"/>
    <cellStyle name="Note 9 5 3 2 3" xfId="6754"/>
    <cellStyle name="Note 9 5 3 2 3 2" xfId="18855"/>
    <cellStyle name="Note 9 5 3 2 3 2 2" xfId="43055"/>
    <cellStyle name="Note 9 5 3 2 3 3" xfId="30955"/>
    <cellStyle name="Note 9 5 3 2 4" xfId="9034"/>
    <cellStyle name="Note 9 5 3 2 4 2" xfId="21068"/>
    <cellStyle name="Note 9 5 3 2 4 2 2" xfId="45268"/>
    <cellStyle name="Note 9 5 3 2 4 3" xfId="33235"/>
    <cellStyle name="Note 9 5 3 2 5" xfId="11110"/>
    <cellStyle name="Note 9 5 3 2 5 2" xfId="23053"/>
    <cellStyle name="Note 9 5 3 2 5 2 2" xfId="47253"/>
    <cellStyle name="Note 9 5 3 2 5 3" xfId="35311"/>
    <cellStyle name="Note 9 5 3 2 6" xfId="12898"/>
    <cellStyle name="Note 9 5 3 2 6 2" xfId="24620"/>
    <cellStyle name="Note 9 5 3 2 6 2 2" xfId="48820"/>
    <cellStyle name="Note 9 5 3 2 6 3" xfId="37099"/>
    <cellStyle name="Note 9 5 3 2 7" xfId="14465"/>
    <cellStyle name="Note 9 5 3 2 7 2" xfId="38666"/>
    <cellStyle name="Note 9 5 3 2 8" xfId="26690"/>
    <cellStyle name="Note 9 5 3 3" xfId="1822"/>
    <cellStyle name="Note 9 5 3 3 2" xfId="4483"/>
    <cellStyle name="Note 9 5 3 3 2 2" xfId="16584"/>
    <cellStyle name="Note 9 5 3 3 2 2 2" xfId="40784"/>
    <cellStyle name="Note 9 5 3 3 2 3" xfId="28684"/>
    <cellStyle name="Note 9 5 3 3 3" xfId="6374"/>
    <cellStyle name="Note 9 5 3 3 3 2" xfId="18475"/>
    <cellStyle name="Note 9 5 3 3 3 2 2" xfId="42675"/>
    <cellStyle name="Note 9 5 3 3 3 3" xfId="30575"/>
    <cellStyle name="Note 9 5 3 3 4" xfId="8448"/>
    <cellStyle name="Note 9 5 3 3 4 2" xfId="20484"/>
    <cellStyle name="Note 9 5 3 3 4 2 2" xfId="44684"/>
    <cellStyle name="Note 9 5 3 3 4 3" xfId="32649"/>
    <cellStyle name="Note 9 5 3 3 5" xfId="10538"/>
    <cellStyle name="Note 9 5 3 3 5 2" xfId="22501"/>
    <cellStyle name="Note 9 5 3 3 5 2 2" xfId="46701"/>
    <cellStyle name="Note 9 5 3 3 5 3" xfId="34739"/>
    <cellStyle name="Note 9 5 3 3 6" xfId="12346"/>
    <cellStyle name="Note 9 5 3 3 6 2" xfId="24093"/>
    <cellStyle name="Note 9 5 3 3 6 2 2" xfId="48293"/>
    <cellStyle name="Note 9 5 3 3 6 3" xfId="36547"/>
    <cellStyle name="Note 9 5 3 3 7" xfId="13938"/>
    <cellStyle name="Note 9 5 3 3 7 2" xfId="38139"/>
    <cellStyle name="Note 9 5 3 3 8" xfId="26107"/>
    <cellStyle name="Note 9 5 3 4" xfId="3569"/>
    <cellStyle name="Note 9 5 3 4 2" xfId="15671"/>
    <cellStyle name="Note 9 5 3 4 2 2" xfId="39871"/>
    <cellStyle name="Note 9 5 3 4 3" xfId="27771"/>
    <cellStyle name="Note 9 5 3 5" xfId="6289"/>
    <cellStyle name="Note 9 5 3 5 2" xfId="18390"/>
    <cellStyle name="Note 9 5 3 5 2 2" xfId="42590"/>
    <cellStyle name="Note 9 5 3 5 3" xfId="30490"/>
    <cellStyle name="Note 9 5 3 6" xfId="7474"/>
    <cellStyle name="Note 9 5 3 6 2" xfId="19535"/>
    <cellStyle name="Note 9 5 3 6 2 2" xfId="43735"/>
    <cellStyle name="Note 9 5 3 6 3" xfId="31675"/>
    <cellStyle name="Note 9 5 3 7" xfId="9590"/>
    <cellStyle name="Note 9 5 3 7 2" xfId="21624"/>
    <cellStyle name="Note 9 5 3 7 2 2" xfId="45824"/>
    <cellStyle name="Note 9 5 3 7 3" xfId="33791"/>
    <cellStyle name="Note 9 5 3 8" xfId="11469"/>
    <cellStyle name="Note 9 5 3 8 2" xfId="23398"/>
    <cellStyle name="Note 9 5 3 8 2 2" xfId="47598"/>
    <cellStyle name="Note 9 5 3 8 3" xfId="35670"/>
    <cellStyle name="Note 9 5 3 9" xfId="13243"/>
    <cellStyle name="Note 9 5 3 9 2" xfId="37444"/>
    <cellStyle name="Note 9 5 4" xfId="1061"/>
    <cellStyle name="Note 9 5 4 10" xfId="25579"/>
    <cellStyle name="Note 9 5 4 2" xfId="2619"/>
    <cellStyle name="Note 9 5 4 2 2" xfId="5265"/>
    <cellStyle name="Note 9 5 4 2 2 2" xfId="17366"/>
    <cellStyle name="Note 9 5 4 2 2 2 2" xfId="41566"/>
    <cellStyle name="Note 9 5 4 2 2 3" xfId="29466"/>
    <cellStyle name="Note 9 5 4 2 3" xfId="5734"/>
    <cellStyle name="Note 9 5 4 2 3 2" xfId="17835"/>
    <cellStyle name="Note 9 5 4 2 3 2 2" xfId="42035"/>
    <cellStyle name="Note 9 5 4 2 3 3" xfId="29935"/>
    <cellStyle name="Note 9 5 4 2 4" xfId="9245"/>
    <cellStyle name="Note 9 5 4 2 4 2" xfId="21279"/>
    <cellStyle name="Note 9 5 4 2 4 2 2" xfId="45479"/>
    <cellStyle name="Note 9 5 4 2 4 3" xfId="33446"/>
    <cellStyle name="Note 9 5 4 2 5" xfId="11321"/>
    <cellStyle name="Note 9 5 4 2 5 2" xfId="23264"/>
    <cellStyle name="Note 9 5 4 2 5 2 2" xfId="47464"/>
    <cellStyle name="Note 9 5 4 2 5 3" xfId="35522"/>
    <cellStyle name="Note 9 5 4 2 6" xfId="13109"/>
    <cellStyle name="Note 9 5 4 2 6 2" xfId="24831"/>
    <cellStyle name="Note 9 5 4 2 6 2 2" xfId="49031"/>
    <cellStyle name="Note 9 5 4 2 6 3" xfId="37310"/>
    <cellStyle name="Note 9 5 4 2 7" xfId="14676"/>
    <cellStyle name="Note 9 5 4 2 7 2" xfId="38877"/>
    <cellStyle name="Note 9 5 4 2 8" xfId="26901"/>
    <cellStyle name="Note 9 5 4 3" xfId="2033"/>
    <cellStyle name="Note 9 5 4 3 2" xfId="4691"/>
    <cellStyle name="Note 9 5 4 3 2 2" xfId="16792"/>
    <cellStyle name="Note 9 5 4 3 2 2 2" xfId="40992"/>
    <cellStyle name="Note 9 5 4 3 2 3" xfId="28892"/>
    <cellStyle name="Note 9 5 4 3 3" xfId="6766"/>
    <cellStyle name="Note 9 5 4 3 3 2" xfId="18867"/>
    <cellStyle name="Note 9 5 4 3 3 2 2" xfId="43067"/>
    <cellStyle name="Note 9 5 4 3 3 3" xfId="30967"/>
    <cellStyle name="Note 9 5 4 3 4" xfId="8659"/>
    <cellStyle name="Note 9 5 4 3 4 2" xfId="20695"/>
    <cellStyle name="Note 9 5 4 3 4 2 2" xfId="44895"/>
    <cellStyle name="Note 9 5 4 3 4 3" xfId="32860"/>
    <cellStyle name="Note 9 5 4 3 5" xfId="10749"/>
    <cellStyle name="Note 9 5 4 3 5 2" xfId="22712"/>
    <cellStyle name="Note 9 5 4 3 5 2 2" xfId="46912"/>
    <cellStyle name="Note 9 5 4 3 5 3" xfId="34950"/>
    <cellStyle name="Note 9 5 4 3 6" xfId="12557"/>
    <cellStyle name="Note 9 5 4 3 6 2" xfId="24304"/>
    <cellStyle name="Note 9 5 4 3 6 2 2" xfId="48504"/>
    <cellStyle name="Note 9 5 4 3 6 3" xfId="36758"/>
    <cellStyle name="Note 9 5 4 3 7" xfId="14149"/>
    <cellStyle name="Note 9 5 4 3 7 2" xfId="38350"/>
    <cellStyle name="Note 9 5 4 3 8" xfId="26318"/>
    <cellStyle name="Note 9 5 4 4" xfId="3786"/>
    <cellStyle name="Note 9 5 4 4 2" xfId="15888"/>
    <cellStyle name="Note 9 5 4 4 2 2" xfId="40088"/>
    <cellStyle name="Note 9 5 4 4 3" xfId="27988"/>
    <cellStyle name="Note 9 5 4 5" xfId="4133"/>
    <cellStyle name="Note 9 5 4 5 2" xfId="16235"/>
    <cellStyle name="Note 9 5 4 5 2 2" xfId="40435"/>
    <cellStyle name="Note 9 5 4 5 3" xfId="28335"/>
    <cellStyle name="Note 9 5 4 6" xfId="7697"/>
    <cellStyle name="Note 9 5 4 6 2" xfId="19758"/>
    <cellStyle name="Note 9 5 4 6 2 2" xfId="43958"/>
    <cellStyle name="Note 9 5 4 6 3" xfId="31898"/>
    <cellStyle name="Note 9 5 4 7" xfId="9813"/>
    <cellStyle name="Note 9 5 4 7 2" xfId="21847"/>
    <cellStyle name="Note 9 5 4 7 2 2" xfId="46047"/>
    <cellStyle name="Note 9 5 4 7 3" xfId="34014"/>
    <cellStyle name="Note 9 5 4 8" xfId="11692"/>
    <cellStyle name="Note 9 5 4 8 2" xfId="23621"/>
    <cellStyle name="Note 9 5 4 8 2 2" xfId="47821"/>
    <cellStyle name="Note 9 5 4 8 3" xfId="35893"/>
    <cellStyle name="Note 9 5 4 9" xfId="13466"/>
    <cellStyle name="Note 9 5 4 9 2" xfId="37667"/>
    <cellStyle name="Note 9 5 5" xfId="1196"/>
    <cellStyle name="Note 9 5 5 2" xfId="3921"/>
    <cellStyle name="Note 9 5 5 2 2" xfId="16023"/>
    <cellStyle name="Note 9 5 5 2 2 2" xfId="40223"/>
    <cellStyle name="Note 9 5 5 2 3" xfId="28123"/>
    <cellStyle name="Note 9 5 5 3" xfId="6190"/>
    <cellStyle name="Note 9 5 5 3 2" xfId="18291"/>
    <cellStyle name="Note 9 5 5 3 2 2" xfId="42491"/>
    <cellStyle name="Note 9 5 5 3 3" xfId="30391"/>
    <cellStyle name="Note 9 5 5 4" xfId="7832"/>
    <cellStyle name="Note 9 5 5 4 2" xfId="19893"/>
    <cellStyle name="Note 9 5 5 4 2 2" xfId="44093"/>
    <cellStyle name="Note 9 5 5 4 3" xfId="32033"/>
    <cellStyle name="Note 9 5 5 5" xfId="9948"/>
    <cellStyle name="Note 9 5 5 5 2" xfId="21982"/>
    <cellStyle name="Note 9 5 5 5 2 2" xfId="46182"/>
    <cellStyle name="Note 9 5 5 5 3" xfId="34149"/>
    <cellStyle name="Note 9 5 5 6" xfId="11827"/>
    <cellStyle name="Note 9 5 5 6 2" xfId="23756"/>
    <cellStyle name="Note 9 5 5 6 2 2" xfId="47956"/>
    <cellStyle name="Note 9 5 5 6 3" xfId="36028"/>
    <cellStyle name="Note 9 5 5 7" xfId="13601"/>
    <cellStyle name="Note 9 5 5 7 2" xfId="37802"/>
    <cellStyle name="Note 9 5 5 8" xfId="25714"/>
    <cellStyle name="Note 9 5 6" xfId="3273"/>
    <cellStyle name="Note 9 5 6 2" xfId="15375"/>
    <cellStyle name="Note 9 5 6 2 2" xfId="39575"/>
    <cellStyle name="Note 9 5 6 3" xfId="27475"/>
    <cellStyle name="Note 9 5 7" xfId="6389"/>
    <cellStyle name="Note 9 5 7 2" xfId="18490"/>
    <cellStyle name="Note 9 5 7 2 2" xfId="42690"/>
    <cellStyle name="Note 9 5 7 3" xfId="30590"/>
    <cellStyle name="Note 9 5 8" xfId="7173"/>
    <cellStyle name="Note 9 5 8 2" xfId="19234"/>
    <cellStyle name="Note 9 5 8 2 2" xfId="43434"/>
    <cellStyle name="Note 9 5 8 3" xfId="31374"/>
    <cellStyle name="Note 9 5 9" xfId="7945"/>
    <cellStyle name="Note 9 5 9 2" xfId="20006"/>
    <cellStyle name="Note 9 5 9 2 2" xfId="44206"/>
    <cellStyle name="Note 9 5 9 3" xfId="32146"/>
    <cellStyle name="Note 9 6" xfId="675"/>
    <cellStyle name="Note 9 6 10" xfId="25193"/>
    <cellStyle name="Note 9 6 2" xfId="2245"/>
    <cellStyle name="Note 9 6 2 2" xfId="4897"/>
    <cellStyle name="Note 9 6 2 2 2" xfId="16998"/>
    <cellStyle name="Note 9 6 2 2 2 2" xfId="41198"/>
    <cellStyle name="Note 9 6 2 2 3" xfId="29098"/>
    <cellStyle name="Note 9 6 2 3" xfId="4106"/>
    <cellStyle name="Note 9 6 2 3 2" xfId="16208"/>
    <cellStyle name="Note 9 6 2 3 2 2" xfId="40408"/>
    <cellStyle name="Note 9 6 2 3 3" xfId="28308"/>
    <cellStyle name="Note 9 6 2 4" xfId="8871"/>
    <cellStyle name="Note 9 6 2 4 2" xfId="20905"/>
    <cellStyle name="Note 9 6 2 4 2 2" xfId="45105"/>
    <cellStyle name="Note 9 6 2 4 3" xfId="33072"/>
    <cellStyle name="Note 9 6 2 5" xfId="10947"/>
    <cellStyle name="Note 9 6 2 5 2" xfId="22890"/>
    <cellStyle name="Note 9 6 2 5 2 2" xfId="47090"/>
    <cellStyle name="Note 9 6 2 5 3" xfId="35148"/>
    <cellStyle name="Note 9 6 2 6" xfId="12735"/>
    <cellStyle name="Note 9 6 2 6 2" xfId="24457"/>
    <cellStyle name="Note 9 6 2 6 2 2" xfId="48657"/>
    <cellStyle name="Note 9 6 2 6 3" xfId="36936"/>
    <cellStyle name="Note 9 6 2 7" xfId="14302"/>
    <cellStyle name="Note 9 6 2 7 2" xfId="38503"/>
    <cellStyle name="Note 9 6 2 8" xfId="26527"/>
    <cellStyle name="Note 9 6 3" xfId="1659"/>
    <cellStyle name="Note 9 6 3 2" xfId="4321"/>
    <cellStyle name="Note 9 6 3 2 2" xfId="16422"/>
    <cellStyle name="Note 9 6 3 2 2 2" xfId="40622"/>
    <cellStyle name="Note 9 6 3 2 3" xfId="28522"/>
    <cellStyle name="Note 9 6 3 3" xfId="6019"/>
    <cellStyle name="Note 9 6 3 3 2" xfId="18120"/>
    <cellStyle name="Note 9 6 3 3 2 2" xfId="42320"/>
    <cellStyle name="Note 9 6 3 3 3" xfId="30220"/>
    <cellStyle name="Note 9 6 3 4" xfId="8285"/>
    <cellStyle name="Note 9 6 3 4 2" xfId="20321"/>
    <cellStyle name="Note 9 6 3 4 2 2" xfId="44521"/>
    <cellStyle name="Note 9 6 3 4 3" xfId="32486"/>
    <cellStyle name="Note 9 6 3 5" xfId="10375"/>
    <cellStyle name="Note 9 6 3 5 2" xfId="22338"/>
    <cellStyle name="Note 9 6 3 5 2 2" xfId="46538"/>
    <cellStyle name="Note 9 6 3 5 3" xfId="34576"/>
    <cellStyle name="Note 9 6 3 6" xfId="12183"/>
    <cellStyle name="Note 9 6 3 6 2" xfId="23930"/>
    <cellStyle name="Note 9 6 3 6 2 2" xfId="48130"/>
    <cellStyle name="Note 9 6 3 6 3" xfId="36384"/>
    <cellStyle name="Note 9 6 3 7" xfId="13775"/>
    <cellStyle name="Note 9 6 3 7 2" xfId="37976"/>
    <cellStyle name="Note 9 6 3 8" xfId="25944"/>
    <cellStyle name="Note 9 6 4" xfId="3408"/>
    <cellStyle name="Note 9 6 4 2" xfId="15510"/>
    <cellStyle name="Note 9 6 4 2 2" xfId="39710"/>
    <cellStyle name="Note 9 6 4 3" xfId="27610"/>
    <cellStyle name="Note 9 6 5" xfId="4048"/>
    <cellStyle name="Note 9 6 5 2" xfId="16150"/>
    <cellStyle name="Note 9 6 5 2 2" xfId="40350"/>
    <cellStyle name="Note 9 6 5 3" xfId="28250"/>
    <cellStyle name="Note 9 6 6" xfId="7311"/>
    <cellStyle name="Note 9 6 6 2" xfId="19372"/>
    <cellStyle name="Note 9 6 6 2 2" xfId="43572"/>
    <cellStyle name="Note 9 6 6 3" xfId="31512"/>
    <cellStyle name="Note 9 6 7" xfId="9427"/>
    <cellStyle name="Note 9 6 7 2" xfId="21461"/>
    <cellStyle name="Note 9 6 7 2 2" xfId="45661"/>
    <cellStyle name="Note 9 6 7 3" xfId="33628"/>
    <cellStyle name="Note 9 6 8" xfId="10072"/>
    <cellStyle name="Note 9 6 8 2" xfId="22106"/>
    <cellStyle name="Note 9 6 8 2 2" xfId="46306"/>
    <cellStyle name="Note 9 6 8 3" xfId="34273"/>
    <cellStyle name="Note 9 6 9" xfId="11951"/>
    <cellStyle name="Note 9 6 9 2" xfId="36152"/>
    <cellStyle name="Note 9 7" xfId="958"/>
    <cellStyle name="Note 9 7 10" xfId="25476"/>
    <cellStyle name="Note 9 7 2" xfId="2520"/>
    <cellStyle name="Note 9 7 2 2" xfId="5169"/>
    <cellStyle name="Note 9 7 2 2 2" xfId="17270"/>
    <cellStyle name="Note 9 7 2 2 2 2" xfId="41470"/>
    <cellStyle name="Note 9 7 2 2 3" xfId="29370"/>
    <cellStyle name="Note 9 7 2 3" xfId="4267"/>
    <cellStyle name="Note 9 7 2 3 2" xfId="16368"/>
    <cellStyle name="Note 9 7 2 3 2 2" xfId="40568"/>
    <cellStyle name="Note 9 7 2 3 3" xfId="28468"/>
    <cellStyle name="Note 9 7 2 4" xfId="9146"/>
    <cellStyle name="Note 9 7 2 4 2" xfId="21180"/>
    <cellStyle name="Note 9 7 2 4 2 2" xfId="45380"/>
    <cellStyle name="Note 9 7 2 4 3" xfId="33347"/>
    <cellStyle name="Note 9 7 2 5" xfId="11222"/>
    <cellStyle name="Note 9 7 2 5 2" xfId="23165"/>
    <cellStyle name="Note 9 7 2 5 2 2" xfId="47365"/>
    <cellStyle name="Note 9 7 2 5 3" xfId="35423"/>
    <cellStyle name="Note 9 7 2 6" xfId="13010"/>
    <cellStyle name="Note 9 7 2 6 2" xfId="24732"/>
    <cellStyle name="Note 9 7 2 6 2 2" xfId="48932"/>
    <cellStyle name="Note 9 7 2 6 3" xfId="37211"/>
    <cellStyle name="Note 9 7 2 7" xfId="14577"/>
    <cellStyle name="Note 9 7 2 7 2" xfId="38778"/>
    <cellStyle name="Note 9 7 2 8" xfId="26802"/>
    <cellStyle name="Note 9 7 3" xfId="1934"/>
    <cellStyle name="Note 9 7 3 2" xfId="4593"/>
    <cellStyle name="Note 9 7 3 2 2" xfId="16694"/>
    <cellStyle name="Note 9 7 3 2 2 2" xfId="40894"/>
    <cellStyle name="Note 9 7 3 2 3" xfId="28794"/>
    <cellStyle name="Note 9 7 3 3" xfId="4727"/>
    <cellStyle name="Note 9 7 3 3 2" xfId="16828"/>
    <cellStyle name="Note 9 7 3 3 2 2" xfId="41028"/>
    <cellStyle name="Note 9 7 3 3 3" xfId="28928"/>
    <cellStyle name="Note 9 7 3 4" xfId="8560"/>
    <cellStyle name="Note 9 7 3 4 2" xfId="20596"/>
    <cellStyle name="Note 9 7 3 4 2 2" xfId="44796"/>
    <cellStyle name="Note 9 7 3 4 3" xfId="32761"/>
    <cellStyle name="Note 9 7 3 5" xfId="10650"/>
    <cellStyle name="Note 9 7 3 5 2" xfId="22613"/>
    <cellStyle name="Note 9 7 3 5 2 2" xfId="46813"/>
    <cellStyle name="Note 9 7 3 5 3" xfId="34851"/>
    <cellStyle name="Note 9 7 3 6" xfId="12458"/>
    <cellStyle name="Note 9 7 3 6 2" xfId="24205"/>
    <cellStyle name="Note 9 7 3 6 2 2" xfId="48405"/>
    <cellStyle name="Note 9 7 3 6 3" xfId="36659"/>
    <cellStyle name="Note 9 7 3 7" xfId="14050"/>
    <cellStyle name="Note 9 7 3 7 2" xfId="38251"/>
    <cellStyle name="Note 9 7 3 8" xfId="26219"/>
    <cellStyle name="Note 9 7 4" xfId="3685"/>
    <cellStyle name="Note 9 7 4 2" xfId="15787"/>
    <cellStyle name="Note 9 7 4 2 2" xfId="39987"/>
    <cellStyle name="Note 9 7 4 3" xfId="27887"/>
    <cellStyle name="Note 9 7 5" xfId="5690"/>
    <cellStyle name="Note 9 7 5 2" xfId="17791"/>
    <cellStyle name="Note 9 7 5 2 2" xfId="41991"/>
    <cellStyle name="Note 9 7 5 3" xfId="29891"/>
    <cellStyle name="Note 9 7 6" xfId="7594"/>
    <cellStyle name="Note 9 7 6 2" xfId="19655"/>
    <cellStyle name="Note 9 7 6 2 2" xfId="43855"/>
    <cellStyle name="Note 9 7 6 3" xfId="31795"/>
    <cellStyle name="Note 9 7 7" xfId="9710"/>
    <cellStyle name="Note 9 7 7 2" xfId="21744"/>
    <cellStyle name="Note 9 7 7 2 2" xfId="45944"/>
    <cellStyle name="Note 9 7 7 3" xfId="33911"/>
    <cellStyle name="Note 9 7 8" xfId="11589"/>
    <cellStyle name="Note 9 7 8 2" xfId="23518"/>
    <cellStyle name="Note 9 7 8 2 2" xfId="47718"/>
    <cellStyle name="Note 9 7 8 3" xfId="35790"/>
    <cellStyle name="Note 9 7 9" xfId="13363"/>
    <cellStyle name="Note 9 7 9 2" xfId="37564"/>
    <cellStyle name="Note 9 8" xfId="1403"/>
    <cellStyle name="Note 9 8 2" xfId="4098"/>
    <cellStyle name="Note 9 8 2 2" xfId="16200"/>
    <cellStyle name="Note 9 8 2 2 2" xfId="40400"/>
    <cellStyle name="Note 9 8 2 3" xfId="28300"/>
    <cellStyle name="Note 9 8 3" xfId="6409"/>
    <cellStyle name="Note 9 8 3 2" xfId="18510"/>
    <cellStyle name="Note 9 8 3 2 2" xfId="42710"/>
    <cellStyle name="Note 9 8 3 3" xfId="30610"/>
    <cellStyle name="Note 9 8 4" xfId="8034"/>
    <cellStyle name="Note 9 8 4 2" xfId="20085"/>
    <cellStyle name="Note 9 8 4 2 2" xfId="44285"/>
    <cellStyle name="Note 9 8 4 3" xfId="32235"/>
    <cellStyle name="Note 9 8 5" xfId="10143"/>
    <cellStyle name="Note 9 8 5 2" xfId="22158"/>
    <cellStyle name="Note 9 8 5 2 2" xfId="46358"/>
    <cellStyle name="Note 9 8 5 3" xfId="34344"/>
    <cellStyle name="Note 9 8 6" xfId="12003"/>
    <cellStyle name="Note 9 8 6 2" xfId="23857"/>
    <cellStyle name="Note 9 8 6 2 2" xfId="48057"/>
    <cellStyle name="Note 9 8 6 3" xfId="36204"/>
    <cellStyle name="Note 9 8 7" xfId="13702"/>
    <cellStyle name="Note 9 8 7 2" xfId="37903"/>
    <cellStyle name="Note 9 8 8" xfId="25822"/>
    <cellStyle name="Note 9 9" xfId="1540"/>
    <cellStyle name="Note 9 9 2" xfId="4207"/>
    <cellStyle name="Note 9 9 2 2" xfId="16309"/>
    <cellStyle name="Note 9 9 2 2 2" xfId="40509"/>
    <cellStyle name="Note 9 9 2 3" xfId="28409"/>
    <cellStyle name="Note 9 9 3" xfId="6659"/>
    <cellStyle name="Note 9 9 3 2" xfId="18760"/>
    <cellStyle name="Note 9 9 3 2 2" xfId="42960"/>
    <cellStyle name="Note 9 9 3 3" xfId="30860"/>
    <cellStyle name="Note 9 9 4" xfId="8166"/>
    <cellStyle name="Note 9 9 4 2" xfId="20205"/>
    <cellStyle name="Note 9 9 4 2 2" xfId="44405"/>
    <cellStyle name="Note 9 9 4 3" xfId="32367"/>
    <cellStyle name="Note 9 9 5" xfId="10263"/>
    <cellStyle name="Note 9 9 5 2" xfId="22252"/>
    <cellStyle name="Note 9 9 5 2 2" xfId="46452"/>
    <cellStyle name="Note 9 9 5 3" xfId="34464"/>
    <cellStyle name="Note 9 9 6" xfId="12097"/>
    <cellStyle name="Note 9 9 6 2" xfId="23873"/>
    <cellStyle name="Note 9 9 6 2 2" xfId="48073"/>
    <cellStyle name="Note 9 9 6 3" xfId="36298"/>
    <cellStyle name="Note 9 9 7" xfId="13718"/>
    <cellStyle name="Note 9 9 7 2" xfId="37919"/>
    <cellStyle name="Note 9 9 8" xfId="25851"/>
    <cellStyle name="Output" xfId="69" builtinId="21" customBuiltin="1"/>
    <cellStyle name="Output 2" xfId="256"/>
    <cellStyle name="Output 2 10" xfId="5638"/>
    <cellStyle name="Output 2 10 2" xfId="17739"/>
    <cellStyle name="Output 2 10 2 2" xfId="41939"/>
    <cellStyle name="Output 2 10 3" xfId="29839"/>
    <cellStyle name="Output 2 11" xfId="6888"/>
    <cellStyle name="Output 2 11 2" xfId="18988"/>
    <cellStyle name="Output 2 11 2 2" xfId="43188"/>
    <cellStyle name="Output 2 11 3" xfId="31089"/>
    <cellStyle name="Output 2 12" xfId="8106"/>
    <cellStyle name="Output 2 12 2" xfId="20154"/>
    <cellStyle name="Output 2 12 2 2" xfId="44354"/>
    <cellStyle name="Output 2 12 3" xfId="32307"/>
    <cellStyle name="Output 2 13" xfId="10132"/>
    <cellStyle name="Output 2 13 2" xfId="22147"/>
    <cellStyle name="Output 2 13 2 2" xfId="46347"/>
    <cellStyle name="Output 2 13 3" xfId="34333"/>
    <cellStyle name="Output 2 14" xfId="11992"/>
    <cellStyle name="Output 2 14 2" xfId="36193"/>
    <cellStyle name="Output 2 15" xfId="24932"/>
    <cellStyle name="Output 2 2" xfId="471"/>
    <cellStyle name="Output 2 2 10" xfId="8201"/>
    <cellStyle name="Output 2 2 10 2" xfId="20238"/>
    <cellStyle name="Output 2 2 10 2 2" xfId="44438"/>
    <cellStyle name="Output 2 2 10 3" xfId="32402"/>
    <cellStyle name="Output 2 2 11" xfId="10126"/>
    <cellStyle name="Output 2 2 11 2" xfId="34327"/>
    <cellStyle name="Output 2 2 12" xfId="24992"/>
    <cellStyle name="Output 2 2 2" xfId="573"/>
    <cellStyle name="Output 2 2 2 10" xfId="12675"/>
    <cellStyle name="Output 2 2 2 10 2" xfId="36876"/>
    <cellStyle name="Output 2 2 2 11" xfId="25091"/>
    <cellStyle name="Output 2 2 2 2" xfId="874"/>
    <cellStyle name="Output 2 2 2 2 2" xfId="2444"/>
    <cellStyle name="Output 2 2 2 2 2 2" xfId="5660"/>
    <cellStyle name="Output 2 2 2 2 2 2 2" xfId="17761"/>
    <cellStyle name="Output 2 2 2 2 2 2 2 2" xfId="41961"/>
    <cellStyle name="Output 2 2 2 2 2 2 3" xfId="29861"/>
    <cellStyle name="Output 2 2 2 2 2 3" xfId="9070"/>
    <cellStyle name="Output 2 2 2 2 2 3 2" xfId="21104"/>
    <cellStyle name="Output 2 2 2 2 2 3 2 2" xfId="45304"/>
    <cellStyle name="Output 2 2 2 2 2 3 3" xfId="33271"/>
    <cellStyle name="Output 2 2 2 2 2 4" xfId="11146"/>
    <cellStyle name="Output 2 2 2 2 2 4 2" xfId="23089"/>
    <cellStyle name="Output 2 2 2 2 2 4 2 2" xfId="47289"/>
    <cellStyle name="Output 2 2 2 2 2 4 3" xfId="35347"/>
    <cellStyle name="Output 2 2 2 2 2 5" xfId="12934"/>
    <cellStyle name="Output 2 2 2 2 2 5 2" xfId="24656"/>
    <cellStyle name="Output 2 2 2 2 2 5 2 2" xfId="48856"/>
    <cellStyle name="Output 2 2 2 2 2 5 3" xfId="37135"/>
    <cellStyle name="Output 2 2 2 2 2 6" xfId="14501"/>
    <cellStyle name="Output 2 2 2 2 2 6 2" xfId="38702"/>
    <cellStyle name="Output 2 2 2 2 2 7" xfId="26726"/>
    <cellStyle name="Output 2 2 2 2 3" xfId="1858"/>
    <cellStyle name="Output 2 2 2 2 3 2" xfId="6349"/>
    <cellStyle name="Output 2 2 2 2 3 2 2" xfId="18450"/>
    <cellStyle name="Output 2 2 2 2 3 2 2 2" xfId="42650"/>
    <cellStyle name="Output 2 2 2 2 3 2 3" xfId="30550"/>
    <cellStyle name="Output 2 2 2 2 3 3" xfId="8484"/>
    <cellStyle name="Output 2 2 2 2 3 3 2" xfId="20520"/>
    <cellStyle name="Output 2 2 2 2 3 3 2 2" xfId="44720"/>
    <cellStyle name="Output 2 2 2 2 3 3 3" xfId="32685"/>
    <cellStyle name="Output 2 2 2 2 3 4" xfId="10574"/>
    <cellStyle name="Output 2 2 2 2 3 4 2" xfId="22537"/>
    <cellStyle name="Output 2 2 2 2 3 4 2 2" xfId="46737"/>
    <cellStyle name="Output 2 2 2 2 3 4 3" xfId="34775"/>
    <cellStyle name="Output 2 2 2 2 3 5" xfId="12382"/>
    <cellStyle name="Output 2 2 2 2 3 5 2" xfId="24129"/>
    <cellStyle name="Output 2 2 2 2 3 5 2 2" xfId="48329"/>
    <cellStyle name="Output 2 2 2 2 3 5 3" xfId="36583"/>
    <cellStyle name="Output 2 2 2 2 3 6" xfId="13974"/>
    <cellStyle name="Output 2 2 2 2 3 6 2" xfId="38175"/>
    <cellStyle name="Output 2 2 2 2 3 7" xfId="26143"/>
    <cellStyle name="Output 2 2 2 2 4" xfId="6748"/>
    <cellStyle name="Output 2 2 2 2 4 2" xfId="18849"/>
    <cellStyle name="Output 2 2 2 2 4 2 2" xfId="43049"/>
    <cellStyle name="Output 2 2 2 2 4 3" xfId="30949"/>
    <cellStyle name="Output 2 2 2 2 5" xfId="7510"/>
    <cellStyle name="Output 2 2 2 2 5 2" xfId="19571"/>
    <cellStyle name="Output 2 2 2 2 5 2 2" xfId="43771"/>
    <cellStyle name="Output 2 2 2 2 5 3" xfId="31711"/>
    <cellStyle name="Output 2 2 2 2 6" xfId="9626"/>
    <cellStyle name="Output 2 2 2 2 6 2" xfId="21660"/>
    <cellStyle name="Output 2 2 2 2 6 2 2" xfId="45860"/>
    <cellStyle name="Output 2 2 2 2 6 3" xfId="33827"/>
    <cellStyle name="Output 2 2 2 2 7" xfId="11505"/>
    <cellStyle name="Output 2 2 2 2 7 2" xfId="23434"/>
    <cellStyle name="Output 2 2 2 2 7 2 2" xfId="47634"/>
    <cellStyle name="Output 2 2 2 2 7 3" xfId="35706"/>
    <cellStyle name="Output 2 2 2 2 8" xfId="13279"/>
    <cellStyle name="Output 2 2 2 2 8 2" xfId="37480"/>
    <cellStyle name="Output 2 2 2 2 9" xfId="25392"/>
    <cellStyle name="Output 2 2 2 3" xfId="1097"/>
    <cellStyle name="Output 2 2 2 3 2" xfId="2655"/>
    <cellStyle name="Output 2 2 2 3 2 2" xfId="5725"/>
    <cellStyle name="Output 2 2 2 3 2 2 2" xfId="17826"/>
    <cellStyle name="Output 2 2 2 3 2 2 2 2" xfId="42026"/>
    <cellStyle name="Output 2 2 2 3 2 2 3" xfId="29926"/>
    <cellStyle name="Output 2 2 2 3 2 3" xfId="9281"/>
    <cellStyle name="Output 2 2 2 3 2 3 2" xfId="21315"/>
    <cellStyle name="Output 2 2 2 3 2 3 2 2" xfId="45515"/>
    <cellStyle name="Output 2 2 2 3 2 3 3" xfId="33482"/>
    <cellStyle name="Output 2 2 2 3 2 4" xfId="11357"/>
    <cellStyle name="Output 2 2 2 3 2 4 2" xfId="23300"/>
    <cellStyle name="Output 2 2 2 3 2 4 2 2" xfId="47500"/>
    <cellStyle name="Output 2 2 2 3 2 4 3" xfId="35558"/>
    <cellStyle name="Output 2 2 2 3 2 5" xfId="13145"/>
    <cellStyle name="Output 2 2 2 3 2 5 2" xfId="24867"/>
    <cellStyle name="Output 2 2 2 3 2 5 2 2" xfId="49067"/>
    <cellStyle name="Output 2 2 2 3 2 5 3" xfId="37346"/>
    <cellStyle name="Output 2 2 2 3 2 6" xfId="14712"/>
    <cellStyle name="Output 2 2 2 3 2 6 2" xfId="38913"/>
    <cellStyle name="Output 2 2 2 3 2 7" xfId="26937"/>
    <cellStyle name="Output 2 2 2 3 3" xfId="2069"/>
    <cellStyle name="Output 2 2 2 3 3 2" xfId="6176"/>
    <cellStyle name="Output 2 2 2 3 3 2 2" xfId="18277"/>
    <cellStyle name="Output 2 2 2 3 3 2 2 2" xfId="42477"/>
    <cellStyle name="Output 2 2 2 3 3 2 3" xfId="30377"/>
    <cellStyle name="Output 2 2 2 3 3 3" xfId="8695"/>
    <cellStyle name="Output 2 2 2 3 3 3 2" xfId="20731"/>
    <cellStyle name="Output 2 2 2 3 3 3 2 2" xfId="44931"/>
    <cellStyle name="Output 2 2 2 3 3 3 3" xfId="32896"/>
    <cellStyle name="Output 2 2 2 3 3 4" xfId="10785"/>
    <cellStyle name="Output 2 2 2 3 3 4 2" xfId="22748"/>
    <cellStyle name="Output 2 2 2 3 3 4 2 2" xfId="46948"/>
    <cellStyle name="Output 2 2 2 3 3 4 3" xfId="34986"/>
    <cellStyle name="Output 2 2 2 3 3 5" xfId="12593"/>
    <cellStyle name="Output 2 2 2 3 3 5 2" xfId="24340"/>
    <cellStyle name="Output 2 2 2 3 3 5 2 2" xfId="48540"/>
    <cellStyle name="Output 2 2 2 3 3 5 3" xfId="36794"/>
    <cellStyle name="Output 2 2 2 3 3 6" xfId="14185"/>
    <cellStyle name="Output 2 2 2 3 3 6 2" xfId="38386"/>
    <cellStyle name="Output 2 2 2 3 3 7" xfId="26354"/>
    <cellStyle name="Output 2 2 2 3 4" xfId="6718"/>
    <cellStyle name="Output 2 2 2 3 4 2" xfId="18819"/>
    <cellStyle name="Output 2 2 2 3 4 2 2" xfId="43019"/>
    <cellStyle name="Output 2 2 2 3 4 3" xfId="30919"/>
    <cellStyle name="Output 2 2 2 3 5" xfId="7733"/>
    <cellStyle name="Output 2 2 2 3 5 2" xfId="19794"/>
    <cellStyle name="Output 2 2 2 3 5 2 2" xfId="43994"/>
    <cellStyle name="Output 2 2 2 3 5 3" xfId="31934"/>
    <cellStyle name="Output 2 2 2 3 6" xfId="9849"/>
    <cellStyle name="Output 2 2 2 3 6 2" xfId="21883"/>
    <cellStyle name="Output 2 2 2 3 6 2 2" xfId="46083"/>
    <cellStyle name="Output 2 2 2 3 6 3" xfId="34050"/>
    <cellStyle name="Output 2 2 2 3 7" xfId="11728"/>
    <cellStyle name="Output 2 2 2 3 7 2" xfId="23657"/>
    <cellStyle name="Output 2 2 2 3 7 2 2" xfId="47857"/>
    <cellStyle name="Output 2 2 2 3 7 3" xfId="35929"/>
    <cellStyle name="Output 2 2 2 3 8" xfId="13502"/>
    <cellStyle name="Output 2 2 2 3 8 2" xfId="37703"/>
    <cellStyle name="Output 2 2 2 3 9" xfId="25615"/>
    <cellStyle name="Output 2 2 2 4" xfId="2195"/>
    <cellStyle name="Output 2 2 2 4 2" xfId="6475"/>
    <cellStyle name="Output 2 2 2 4 2 2" xfId="18576"/>
    <cellStyle name="Output 2 2 2 4 2 2 2" xfId="42776"/>
    <cellStyle name="Output 2 2 2 4 2 3" xfId="30676"/>
    <cellStyle name="Output 2 2 2 4 3" xfId="8821"/>
    <cellStyle name="Output 2 2 2 4 3 2" xfId="20855"/>
    <cellStyle name="Output 2 2 2 4 3 2 2" xfId="45055"/>
    <cellStyle name="Output 2 2 2 4 3 3" xfId="33022"/>
    <cellStyle name="Output 2 2 2 4 4" xfId="10897"/>
    <cellStyle name="Output 2 2 2 4 4 2" xfId="22840"/>
    <cellStyle name="Output 2 2 2 4 4 2 2" xfId="47040"/>
    <cellStyle name="Output 2 2 2 4 4 3" xfId="35098"/>
    <cellStyle name="Output 2 2 2 4 5" xfId="12685"/>
    <cellStyle name="Output 2 2 2 4 5 2" xfId="24407"/>
    <cellStyle name="Output 2 2 2 4 5 2 2" xfId="48607"/>
    <cellStyle name="Output 2 2 2 4 5 3" xfId="36886"/>
    <cellStyle name="Output 2 2 2 4 6" xfId="14252"/>
    <cellStyle name="Output 2 2 2 4 6 2" xfId="38453"/>
    <cellStyle name="Output 2 2 2 4 7" xfId="26477"/>
    <cellStyle name="Output 2 2 2 5" xfId="1609"/>
    <cellStyle name="Output 2 2 2 5 2" xfId="6674"/>
    <cellStyle name="Output 2 2 2 5 2 2" xfId="18775"/>
    <cellStyle name="Output 2 2 2 5 2 2 2" xfId="42975"/>
    <cellStyle name="Output 2 2 2 5 2 3" xfId="30875"/>
    <cellStyle name="Output 2 2 2 5 3" xfId="8235"/>
    <cellStyle name="Output 2 2 2 5 3 2" xfId="20271"/>
    <cellStyle name="Output 2 2 2 5 3 2 2" xfId="44471"/>
    <cellStyle name="Output 2 2 2 5 3 3" xfId="32436"/>
    <cellStyle name="Output 2 2 2 5 4" xfId="10325"/>
    <cellStyle name="Output 2 2 2 5 4 2" xfId="22288"/>
    <cellStyle name="Output 2 2 2 5 4 2 2" xfId="46488"/>
    <cellStyle name="Output 2 2 2 5 4 3" xfId="34526"/>
    <cellStyle name="Output 2 2 2 5 5" xfId="12133"/>
    <cellStyle name="Output 2 2 2 5 5 2" xfId="23880"/>
    <cellStyle name="Output 2 2 2 5 5 2 2" xfId="48080"/>
    <cellStyle name="Output 2 2 2 5 5 3" xfId="36334"/>
    <cellStyle name="Output 2 2 2 5 6" xfId="13725"/>
    <cellStyle name="Output 2 2 2 5 6 2" xfId="37926"/>
    <cellStyle name="Output 2 2 2 5 7" xfId="25894"/>
    <cellStyle name="Output 2 2 2 6" xfId="6655"/>
    <cellStyle name="Output 2 2 2 6 2" xfId="18756"/>
    <cellStyle name="Output 2 2 2 6 2 2" xfId="42956"/>
    <cellStyle name="Output 2 2 2 6 3" xfId="30856"/>
    <cellStyle name="Output 2 2 2 7" xfId="7209"/>
    <cellStyle name="Output 2 2 2 7 2" xfId="19270"/>
    <cellStyle name="Output 2 2 2 7 2 2" xfId="43470"/>
    <cellStyle name="Output 2 2 2 7 3" xfId="31410"/>
    <cellStyle name="Output 2 2 2 8" xfId="6898"/>
    <cellStyle name="Output 2 2 2 8 2" xfId="18997"/>
    <cellStyle name="Output 2 2 2 8 2 2" xfId="43197"/>
    <cellStyle name="Output 2 2 2 8 3" xfId="31099"/>
    <cellStyle name="Output 2 2 2 9" xfId="10882"/>
    <cellStyle name="Output 2 2 2 9 2" xfId="22830"/>
    <cellStyle name="Output 2 2 2 9 2 2" xfId="47030"/>
    <cellStyle name="Output 2 2 2 9 3" xfId="35083"/>
    <cellStyle name="Output 2 2 3" xfId="716"/>
    <cellStyle name="Output 2 2 3 2" xfId="2286"/>
    <cellStyle name="Output 2 2 3 2 2" xfId="6371"/>
    <cellStyle name="Output 2 2 3 2 2 2" xfId="18472"/>
    <cellStyle name="Output 2 2 3 2 2 2 2" xfId="42672"/>
    <cellStyle name="Output 2 2 3 2 2 3" xfId="30572"/>
    <cellStyle name="Output 2 2 3 2 3" xfId="8912"/>
    <cellStyle name="Output 2 2 3 2 3 2" xfId="20946"/>
    <cellStyle name="Output 2 2 3 2 3 2 2" xfId="45146"/>
    <cellStyle name="Output 2 2 3 2 3 3" xfId="33113"/>
    <cellStyle name="Output 2 2 3 2 4" xfId="10988"/>
    <cellStyle name="Output 2 2 3 2 4 2" xfId="22931"/>
    <cellStyle name="Output 2 2 3 2 4 2 2" xfId="47131"/>
    <cellStyle name="Output 2 2 3 2 4 3" xfId="35189"/>
    <cellStyle name="Output 2 2 3 2 5" xfId="12776"/>
    <cellStyle name="Output 2 2 3 2 5 2" xfId="24498"/>
    <cellStyle name="Output 2 2 3 2 5 2 2" xfId="48698"/>
    <cellStyle name="Output 2 2 3 2 5 3" xfId="36977"/>
    <cellStyle name="Output 2 2 3 2 6" xfId="14343"/>
    <cellStyle name="Output 2 2 3 2 6 2" xfId="38544"/>
    <cellStyle name="Output 2 2 3 2 7" xfId="26568"/>
    <cellStyle name="Output 2 2 3 3" xfId="1700"/>
    <cellStyle name="Output 2 2 3 3 2" xfId="5597"/>
    <cellStyle name="Output 2 2 3 3 2 2" xfId="17698"/>
    <cellStyle name="Output 2 2 3 3 2 2 2" xfId="41898"/>
    <cellStyle name="Output 2 2 3 3 2 3" xfId="29798"/>
    <cellStyle name="Output 2 2 3 3 3" xfId="8326"/>
    <cellStyle name="Output 2 2 3 3 3 2" xfId="20362"/>
    <cellStyle name="Output 2 2 3 3 3 2 2" xfId="44562"/>
    <cellStyle name="Output 2 2 3 3 3 3" xfId="32527"/>
    <cellStyle name="Output 2 2 3 3 4" xfId="10416"/>
    <cellStyle name="Output 2 2 3 3 4 2" xfId="22379"/>
    <cellStyle name="Output 2 2 3 3 4 2 2" xfId="46579"/>
    <cellStyle name="Output 2 2 3 3 4 3" xfId="34617"/>
    <cellStyle name="Output 2 2 3 3 5" xfId="12224"/>
    <cellStyle name="Output 2 2 3 3 5 2" xfId="23971"/>
    <cellStyle name="Output 2 2 3 3 5 2 2" xfId="48171"/>
    <cellStyle name="Output 2 2 3 3 5 3" xfId="36425"/>
    <cellStyle name="Output 2 2 3 3 6" xfId="13816"/>
    <cellStyle name="Output 2 2 3 3 6 2" xfId="38017"/>
    <cellStyle name="Output 2 2 3 3 7" xfId="25985"/>
    <cellStyle name="Output 2 2 3 4" xfId="6470"/>
    <cellStyle name="Output 2 2 3 4 2" xfId="18571"/>
    <cellStyle name="Output 2 2 3 4 2 2" xfId="42771"/>
    <cellStyle name="Output 2 2 3 4 3" xfId="30671"/>
    <cellStyle name="Output 2 2 3 5" xfId="7352"/>
    <cellStyle name="Output 2 2 3 5 2" xfId="19413"/>
    <cellStyle name="Output 2 2 3 5 2 2" xfId="43613"/>
    <cellStyle name="Output 2 2 3 5 3" xfId="31553"/>
    <cellStyle name="Output 2 2 3 6" xfId="9468"/>
    <cellStyle name="Output 2 2 3 6 2" xfId="21502"/>
    <cellStyle name="Output 2 2 3 6 2 2" xfId="45702"/>
    <cellStyle name="Output 2 2 3 6 3" xfId="33669"/>
    <cellStyle name="Output 2 2 3 7" xfId="6821"/>
    <cellStyle name="Output 2 2 3 7 2" xfId="18922"/>
    <cellStyle name="Output 2 2 3 7 2 2" xfId="43122"/>
    <cellStyle name="Output 2 2 3 7 3" xfId="31022"/>
    <cellStyle name="Output 2 2 3 8" xfId="7037"/>
    <cellStyle name="Output 2 2 3 8 2" xfId="31238"/>
    <cellStyle name="Output 2 2 3 9" xfId="25234"/>
    <cellStyle name="Output 2 2 4" xfId="638"/>
    <cellStyle name="Output 2 2 4 2" xfId="2208"/>
    <cellStyle name="Output 2 2 4 2 2" xfId="3103"/>
    <cellStyle name="Output 2 2 4 2 2 2" xfId="15205"/>
    <cellStyle name="Output 2 2 4 2 2 2 2" xfId="39405"/>
    <cellStyle name="Output 2 2 4 2 2 3" xfId="27305"/>
    <cellStyle name="Output 2 2 4 2 3" xfId="8834"/>
    <cellStyle name="Output 2 2 4 2 3 2" xfId="20868"/>
    <cellStyle name="Output 2 2 4 2 3 2 2" xfId="45068"/>
    <cellStyle name="Output 2 2 4 2 3 3" xfId="33035"/>
    <cellStyle name="Output 2 2 4 2 4" xfId="10910"/>
    <cellStyle name="Output 2 2 4 2 4 2" xfId="22853"/>
    <cellStyle name="Output 2 2 4 2 4 2 2" xfId="47053"/>
    <cellStyle name="Output 2 2 4 2 4 3" xfId="35111"/>
    <cellStyle name="Output 2 2 4 2 5" xfId="12698"/>
    <cellStyle name="Output 2 2 4 2 5 2" xfId="24420"/>
    <cellStyle name="Output 2 2 4 2 5 2 2" xfId="48620"/>
    <cellStyle name="Output 2 2 4 2 5 3" xfId="36899"/>
    <cellStyle name="Output 2 2 4 2 6" xfId="14265"/>
    <cellStyle name="Output 2 2 4 2 6 2" xfId="38466"/>
    <cellStyle name="Output 2 2 4 2 7" xfId="26490"/>
    <cellStyle name="Output 2 2 4 3" xfId="1622"/>
    <cellStyle name="Output 2 2 4 3 2" xfId="4061"/>
    <cellStyle name="Output 2 2 4 3 2 2" xfId="16163"/>
    <cellStyle name="Output 2 2 4 3 2 2 2" xfId="40363"/>
    <cellStyle name="Output 2 2 4 3 2 3" xfId="28263"/>
    <cellStyle name="Output 2 2 4 3 3" xfId="8248"/>
    <cellStyle name="Output 2 2 4 3 3 2" xfId="20284"/>
    <cellStyle name="Output 2 2 4 3 3 2 2" xfId="44484"/>
    <cellStyle name="Output 2 2 4 3 3 3" xfId="32449"/>
    <cellStyle name="Output 2 2 4 3 4" xfId="10338"/>
    <cellStyle name="Output 2 2 4 3 4 2" xfId="22301"/>
    <cellStyle name="Output 2 2 4 3 4 2 2" xfId="46501"/>
    <cellStyle name="Output 2 2 4 3 4 3" xfId="34539"/>
    <cellStyle name="Output 2 2 4 3 5" xfId="12146"/>
    <cellStyle name="Output 2 2 4 3 5 2" xfId="23893"/>
    <cellStyle name="Output 2 2 4 3 5 2 2" xfId="48093"/>
    <cellStyle name="Output 2 2 4 3 5 3" xfId="36347"/>
    <cellStyle name="Output 2 2 4 3 6" xfId="13738"/>
    <cellStyle name="Output 2 2 4 3 6 2" xfId="37939"/>
    <cellStyle name="Output 2 2 4 3 7" xfId="25907"/>
    <cellStyle name="Output 2 2 4 4" xfId="5463"/>
    <cellStyle name="Output 2 2 4 4 2" xfId="17564"/>
    <cellStyle name="Output 2 2 4 4 2 2" xfId="41764"/>
    <cellStyle name="Output 2 2 4 4 3" xfId="29664"/>
    <cellStyle name="Output 2 2 4 5" xfId="7274"/>
    <cellStyle name="Output 2 2 4 5 2" xfId="19335"/>
    <cellStyle name="Output 2 2 4 5 2 2" xfId="43535"/>
    <cellStyle name="Output 2 2 4 5 3" xfId="31475"/>
    <cellStyle name="Output 2 2 4 6" xfId="7919"/>
    <cellStyle name="Output 2 2 4 6 2" xfId="19980"/>
    <cellStyle name="Output 2 2 4 6 2 2" xfId="44180"/>
    <cellStyle name="Output 2 2 4 6 3" xfId="32120"/>
    <cellStyle name="Output 2 2 4 7" xfId="8012"/>
    <cellStyle name="Output 2 2 4 7 2" xfId="20064"/>
    <cellStyle name="Output 2 2 4 7 2 2" xfId="44264"/>
    <cellStyle name="Output 2 2 4 7 3" xfId="32213"/>
    <cellStyle name="Output 2 2 4 8" xfId="7071"/>
    <cellStyle name="Output 2 2 4 8 2" xfId="31272"/>
    <cellStyle name="Output 2 2 4 9" xfId="25156"/>
    <cellStyle name="Output 2 2 5" xfId="998"/>
    <cellStyle name="Output 2 2 5 2" xfId="2556"/>
    <cellStyle name="Output 2 2 5 2 2" xfId="6420"/>
    <cellStyle name="Output 2 2 5 2 2 2" xfId="18521"/>
    <cellStyle name="Output 2 2 5 2 2 2 2" xfId="42721"/>
    <cellStyle name="Output 2 2 5 2 2 3" xfId="30621"/>
    <cellStyle name="Output 2 2 5 2 3" xfId="9182"/>
    <cellStyle name="Output 2 2 5 2 3 2" xfId="21216"/>
    <cellStyle name="Output 2 2 5 2 3 2 2" xfId="45416"/>
    <cellStyle name="Output 2 2 5 2 3 3" xfId="33383"/>
    <cellStyle name="Output 2 2 5 2 4" xfId="11258"/>
    <cellStyle name="Output 2 2 5 2 4 2" xfId="23201"/>
    <cellStyle name="Output 2 2 5 2 4 2 2" xfId="47401"/>
    <cellStyle name="Output 2 2 5 2 4 3" xfId="35459"/>
    <cellStyle name="Output 2 2 5 2 5" xfId="13046"/>
    <cellStyle name="Output 2 2 5 2 5 2" xfId="24768"/>
    <cellStyle name="Output 2 2 5 2 5 2 2" xfId="48968"/>
    <cellStyle name="Output 2 2 5 2 5 3" xfId="37247"/>
    <cellStyle name="Output 2 2 5 2 6" xfId="14613"/>
    <cellStyle name="Output 2 2 5 2 6 2" xfId="38814"/>
    <cellStyle name="Output 2 2 5 2 7" xfId="26838"/>
    <cellStyle name="Output 2 2 5 3" xfId="1970"/>
    <cellStyle name="Output 2 2 5 3 2" xfId="5777"/>
    <cellStyle name="Output 2 2 5 3 2 2" xfId="17878"/>
    <cellStyle name="Output 2 2 5 3 2 2 2" xfId="42078"/>
    <cellStyle name="Output 2 2 5 3 2 3" xfId="29978"/>
    <cellStyle name="Output 2 2 5 3 3" xfId="8596"/>
    <cellStyle name="Output 2 2 5 3 3 2" xfId="20632"/>
    <cellStyle name="Output 2 2 5 3 3 2 2" xfId="44832"/>
    <cellStyle name="Output 2 2 5 3 3 3" xfId="32797"/>
    <cellStyle name="Output 2 2 5 3 4" xfId="10686"/>
    <cellStyle name="Output 2 2 5 3 4 2" xfId="22649"/>
    <cellStyle name="Output 2 2 5 3 4 2 2" xfId="46849"/>
    <cellStyle name="Output 2 2 5 3 4 3" xfId="34887"/>
    <cellStyle name="Output 2 2 5 3 5" xfId="12494"/>
    <cellStyle name="Output 2 2 5 3 5 2" xfId="24241"/>
    <cellStyle name="Output 2 2 5 3 5 2 2" xfId="48441"/>
    <cellStyle name="Output 2 2 5 3 5 3" xfId="36695"/>
    <cellStyle name="Output 2 2 5 3 6" xfId="14086"/>
    <cellStyle name="Output 2 2 5 3 6 2" xfId="38287"/>
    <cellStyle name="Output 2 2 5 3 7" xfId="26255"/>
    <cellStyle name="Output 2 2 5 4" xfId="4062"/>
    <cellStyle name="Output 2 2 5 4 2" xfId="16164"/>
    <cellStyle name="Output 2 2 5 4 2 2" xfId="40364"/>
    <cellStyle name="Output 2 2 5 4 3" xfId="28264"/>
    <cellStyle name="Output 2 2 5 5" xfId="7634"/>
    <cellStyle name="Output 2 2 5 5 2" xfId="19695"/>
    <cellStyle name="Output 2 2 5 5 2 2" xfId="43895"/>
    <cellStyle name="Output 2 2 5 5 3" xfId="31835"/>
    <cellStyle name="Output 2 2 5 6" xfId="9750"/>
    <cellStyle name="Output 2 2 5 6 2" xfId="21784"/>
    <cellStyle name="Output 2 2 5 6 2 2" xfId="45984"/>
    <cellStyle name="Output 2 2 5 6 3" xfId="33951"/>
    <cellStyle name="Output 2 2 5 7" xfId="11629"/>
    <cellStyle name="Output 2 2 5 7 2" xfId="23558"/>
    <cellStyle name="Output 2 2 5 7 2 2" xfId="47758"/>
    <cellStyle name="Output 2 2 5 7 3" xfId="35830"/>
    <cellStyle name="Output 2 2 5 8" xfId="13403"/>
    <cellStyle name="Output 2 2 5 8 2" xfId="37604"/>
    <cellStyle name="Output 2 2 5 9" xfId="25516"/>
    <cellStyle name="Output 2 2 6" xfId="1172"/>
    <cellStyle name="Output 2 2 6 2" xfId="6216"/>
    <cellStyle name="Output 2 2 6 2 2" xfId="18317"/>
    <cellStyle name="Output 2 2 6 2 2 2" xfId="42517"/>
    <cellStyle name="Output 2 2 6 2 3" xfId="30417"/>
    <cellStyle name="Output 2 2 6 3" xfId="7808"/>
    <cellStyle name="Output 2 2 6 3 2" xfId="19869"/>
    <cellStyle name="Output 2 2 6 3 2 2" xfId="44069"/>
    <cellStyle name="Output 2 2 6 3 3" xfId="32009"/>
    <cellStyle name="Output 2 2 6 4" xfId="9924"/>
    <cellStyle name="Output 2 2 6 4 2" xfId="21958"/>
    <cellStyle name="Output 2 2 6 4 2 2" xfId="46158"/>
    <cellStyle name="Output 2 2 6 4 3" xfId="34125"/>
    <cellStyle name="Output 2 2 6 5" xfId="11803"/>
    <cellStyle name="Output 2 2 6 5 2" xfId="23732"/>
    <cellStyle name="Output 2 2 6 5 2 2" xfId="47932"/>
    <cellStyle name="Output 2 2 6 5 3" xfId="36004"/>
    <cellStyle name="Output 2 2 6 6" xfId="13577"/>
    <cellStyle name="Output 2 2 6 6 2" xfId="37778"/>
    <cellStyle name="Output 2 2 6 7" xfId="25690"/>
    <cellStyle name="Output 2 2 7" xfId="5609"/>
    <cellStyle name="Output 2 2 7 2" xfId="17710"/>
    <cellStyle name="Output 2 2 7 2 2" xfId="41910"/>
    <cellStyle name="Output 2 2 7 3" xfId="29810"/>
    <cellStyle name="Output 2 2 8" xfId="7107"/>
    <cellStyle name="Output 2 2 8 2" xfId="19168"/>
    <cellStyle name="Output 2 2 8 2 2" xfId="43368"/>
    <cellStyle name="Output 2 2 8 3" xfId="31308"/>
    <cellStyle name="Output 2 2 9" xfId="6873"/>
    <cellStyle name="Output 2 2 9 2" xfId="18973"/>
    <cellStyle name="Output 2 2 9 2 2" xfId="43173"/>
    <cellStyle name="Output 2 2 9 3" xfId="31074"/>
    <cellStyle name="Output 2 3" xfId="492"/>
    <cellStyle name="Output 2 3 10" xfId="10235"/>
    <cellStyle name="Output 2 3 10 2" xfId="22233"/>
    <cellStyle name="Output 2 3 10 2 2" xfId="46433"/>
    <cellStyle name="Output 2 3 10 3" xfId="34436"/>
    <cellStyle name="Output 2 3 11" xfId="12078"/>
    <cellStyle name="Output 2 3 11 2" xfId="36279"/>
    <cellStyle name="Output 2 3 12" xfId="25010"/>
    <cellStyle name="Output 2 3 2" xfId="591"/>
    <cellStyle name="Output 2 3 2 10" xfId="13214"/>
    <cellStyle name="Output 2 3 2 10 2" xfId="37415"/>
    <cellStyle name="Output 2 3 2 11" xfId="25109"/>
    <cellStyle name="Output 2 3 2 2" xfId="892"/>
    <cellStyle name="Output 2 3 2 2 2" xfId="2462"/>
    <cellStyle name="Output 2 3 2 2 2 2" xfId="6700"/>
    <cellStyle name="Output 2 3 2 2 2 2 2" xfId="18801"/>
    <cellStyle name="Output 2 3 2 2 2 2 2 2" xfId="43001"/>
    <cellStyle name="Output 2 3 2 2 2 2 3" xfId="30901"/>
    <cellStyle name="Output 2 3 2 2 2 3" xfId="9088"/>
    <cellStyle name="Output 2 3 2 2 2 3 2" xfId="21122"/>
    <cellStyle name="Output 2 3 2 2 2 3 2 2" xfId="45322"/>
    <cellStyle name="Output 2 3 2 2 2 3 3" xfId="33289"/>
    <cellStyle name="Output 2 3 2 2 2 4" xfId="11164"/>
    <cellStyle name="Output 2 3 2 2 2 4 2" xfId="23107"/>
    <cellStyle name="Output 2 3 2 2 2 4 2 2" xfId="47307"/>
    <cellStyle name="Output 2 3 2 2 2 4 3" xfId="35365"/>
    <cellStyle name="Output 2 3 2 2 2 5" xfId="12952"/>
    <cellStyle name="Output 2 3 2 2 2 5 2" xfId="24674"/>
    <cellStyle name="Output 2 3 2 2 2 5 2 2" xfId="48874"/>
    <cellStyle name="Output 2 3 2 2 2 5 3" xfId="37153"/>
    <cellStyle name="Output 2 3 2 2 2 6" xfId="14519"/>
    <cellStyle name="Output 2 3 2 2 2 6 2" xfId="38720"/>
    <cellStyle name="Output 2 3 2 2 2 7" xfId="26744"/>
    <cellStyle name="Output 2 3 2 2 3" xfId="1876"/>
    <cellStyle name="Output 2 3 2 2 3 2" xfId="5913"/>
    <cellStyle name="Output 2 3 2 2 3 2 2" xfId="18014"/>
    <cellStyle name="Output 2 3 2 2 3 2 2 2" xfId="42214"/>
    <cellStyle name="Output 2 3 2 2 3 2 3" xfId="30114"/>
    <cellStyle name="Output 2 3 2 2 3 3" xfId="8502"/>
    <cellStyle name="Output 2 3 2 2 3 3 2" xfId="20538"/>
    <cellStyle name="Output 2 3 2 2 3 3 2 2" xfId="44738"/>
    <cellStyle name="Output 2 3 2 2 3 3 3" xfId="32703"/>
    <cellStyle name="Output 2 3 2 2 3 4" xfId="10592"/>
    <cellStyle name="Output 2 3 2 2 3 4 2" xfId="22555"/>
    <cellStyle name="Output 2 3 2 2 3 4 2 2" xfId="46755"/>
    <cellStyle name="Output 2 3 2 2 3 4 3" xfId="34793"/>
    <cellStyle name="Output 2 3 2 2 3 5" xfId="12400"/>
    <cellStyle name="Output 2 3 2 2 3 5 2" xfId="24147"/>
    <cellStyle name="Output 2 3 2 2 3 5 2 2" xfId="48347"/>
    <cellStyle name="Output 2 3 2 2 3 5 3" xfId="36601"/>
    <cellStyle name="Output 2 3 2 2 3 6" xfId="13992"/>
    <cellStyle name="Output 2 3 2 2 3 6 2" xfId="38193"/>
    <cellStyle name="Output 2 3 2 2 3 7" xfId="26161"/>
    <cellStyle name="Output 2 3 2 2 4" xfId="6762"/>
    <cellStyle name="Output 2 3 2 2 4 2" xfId="18863"/>
    <cellStyle name="Output 2 3 2 2 4 2 2" xfId="43063"/>
    <cellStyle name="Output 2 3 2 2 4 3" xfId="30963"/>
    <cellStyle name="Output 2 3 2 2 5" xfId="7528"/>
    <cellStyle name="Output 2 3 2 2 5 2" xfId="19589"/>
    <cellStyle name="Output 2 3 2 2 5 2 2" xfId="43789"/>
    <cellStyle name="Output 2 3 2 2 5 3" xfId="31729"/>
    <cellStyle name="Output 2 3 2 2 6" xfId="9644"/>
    <cellStyle name="Output 2 3 2 2 6 2" xfId="21678"/>
    <cellStyle name="Output 2 3 2 2 6 2 2" xfId="45878"/>
    <cellStyle name="Output 2 3 2 2 6 3" xfId="33845"/>
    <cellStyle name="Output 2 3 2 2 7" xfId="11523"/>
    <cellStyle name="Output 2 3 2 2 7 2" xfId="23452"/>
    <cellStyle name="Output 2 3 2 2 7 2 2" xfId="47652"/>
    <cellStyle name="Output 2 3 2 2 7 3" xfId="35724"/>
    <cellStyle name="Output 2 3 2 2 8" xfId="13297"/>
    <cellStyle name="Output 2 3 2 2 8 2" xfId="37498"/>
    <cellStyle name="Output 2 3 2 2 9" xfId="25410"/>
    <cellStyle name="Output 2 3 2 3" xfId="1115"/>
    <cellStyle name="Output 2 3 2 3 2" xfId="2673"/>
    <cellStyle name="Output 2 3 2 3 2 2" xfId="4237"/>
    <cellStyle name="Output 2 3 2 3 2 2 2" xfId="16339"/>
    <cellStyle name="Output 2 3 2 3 2 2 2 2" xfId="40539"/>
    <cellStyle name="Output 2 3 2 3 2 2 3" xfId="28439"/>
    <cellStyle name="Output 2 3 2 3 2 3" xfId="9299"/>
    <cellStyle name="Output 2 3 2 3 2 3 2" xfId="21333"/>
    <cellStyle name="Output 2 3 2 3 2 3 2 2" xfId="45533"/>
    <cellStyle name="Output 2 3 2 3 2 3 3" xfId="33500"/>
    <cellStyle name="Output 2 3 2 3 2 4" xfId="11375"/>
    <cellStyle name="Output 2 3 2 3 2 4 2" xfId="23318"/>
    <cellStyle name="Output 2 3 2 3 2 4 2 2" xfId="47518"/>
    <cellStyle name="Output 2 3 2 3 2 4 3" xfId="35576"/>
    <cellStyle name="Output 2 3 2 3 2 5" xfId="13163"/>
    <cellStyle name="Output 2 3 2 3 2 5 2" xfId="24885"/>
    <cellStyle name="Output 2 3 2 3 2 5 2 2" xfId="49085"/>
    <cellStyle name="Output 2 3 2 3 2 5 3" xfId="37364"/>
    <cellStyle name="Output 2 3 2 3 2 6" xfId="14730"/>
    <cellStyle name="Output 2 3 2 3 2 6 2" xfId="38931"/>
    <cellStyle name="Output 2 3 2 3 2 7" xfId="26955"/>
    <cellStyle name="Output 2 3 2 3 3" xfId="2087"/>
    <cellStyle name="Output 2 3 2 3 3 2" xfId="5563"/>
    <cellStyle name="Output 2 3 2 3 3 2 2" xfId="17664"/>
    <cellStyle name="Output 2 3 2 3 3 2 2 2" xfId="41864"/>
    <cellStyle name="Output 2 3 2 3 3 2 3" xfId="29764"/>
    <cellStyle name="Output 2 3 2 3 3 3" xfId="8713"/>
    <cellStyle name="Output 2 3 2 3 3 3 2" xfId="20749"/>
    <cellStyle name="Output 2 3 2 3 3 3 2 2" xfId="44949"/>
    <cellStyle name="Output 2 3 2 3 3 3 3" xfId="32914"/>
    <cellStyle name="Output 2 3 2 3 3 4" xfId="10803"/>
    <cellStyle name="Output 2 3 2 3 3 4 2" xfId="22766"/>
    <cellStyle name="Output 2 3 2 3 3 4 2 2" xfId="46966"/>
    <cellStyle name="Output 2 3 2 3 3 4 3" xfId="35004"/>
    <cellStyle name="Output 2 3 2 3 3 5" xfId="12611"/>
    <cellStyle name="Output 2 3 2 3 3 5 2" xfId="24358"/>
    <cellStyle name="Output 2 3 2 3 3 5 2 2" xfId="48558"/>
    <cellStyle name="Output 2 3 2 3 3 5 3" xfId="36812"/>
    <cellStyle name="Output 2 3 2 3 3 6" xfId="14203"/>
    <cellStyle name="Output 2 3 2 3 3 6 2" xfId="38404"/>
    <cellStyle name="Output 2 3 2 3 3 7" xfId="26372"/>
    <cellStyle name="Output 2 3 2 3 4" xfId="3038"/>
    <cellStyle name="Output 2 3 2 3 4 2" xfId="15140"/>
    <cellStyle name="Output 2 3 2 3 4 2 2" xfId="39340"/>
    <cellStyle name="Output 2 3 2 3 4 3" xfId="27240"/>
    <cellStyle name="Output 2 3 2 3 5" xfId="7751"/>
    <cellStyle name="Output 2 3 2 3 5 2" xfId="19812"/>
    <cellStyle name="Output 2 3 2 3 5 2 2" xfId="44012"/>
    <cellStyle name="Output 2 3 2 3 5 3" xfId="31952"/>
    <cellStyle name="Output 2 3 2 3 6" xfId="9867"/>
    <cellStyle name="Output 2 3 2 3 6 2" xfId="21901"/>
    <cellStyle name="Output 2 3 2 3 6 2 2" xfId="46101"/>
    <cellStyle name="Output 2 3 2 3 6 3" xfId="34068"/>
    <cellStyle name="Output 2 3 2 3 7" xfId="11746"/>
    <cellStyle name="Output 2 3 2 3 7 2" xfId="23675"/>
    <cellStyle name="Output 2 3 2 3 7 2 2" xfId="47875"/>
    <cellStyle name="Output 2 3 2 3 7 3" xfId="35947"/>
    <cellStyle name="Output 2 3 2 3 8" xfId="13520"/>
    <cellStyle name="Output 2 3 2 3 8 2" xfId="37721"/>
    <cellStyle name="Output 2 3 2 3 9" xfId="25633"/>
    <cellStyle name="Output 2 3 2 4" xfId="2198"/>
    <cellStyle name="Output 2 3 2 4 2" xfId="6239"/>
    <cellStyle name="Output 2 3 2 4 2 2" xfId="18340"/>
    <cellStyle name="Output 2 3 2 4 2 2 2" xfId="42540"/>
    <cellStyle name="Output 2 3 2 4 2 3" xfId="30440"/>
    <cellStyle name="Output 2 3 2 4 3" xfId="8824"/>
    <cellStyle name="Output 2 3 2 4 3 2" xfId="20858"/>
    <cellStyle name="Output 2 3 2 4 3 2 2" xfId="45058"/>
    <cellStyle name="Output 2 3 2 4 3 3" xfId="33025"/>
    <cellStyle name="Output 2 3 2 4 4" xfId="10900"/>
    <cellStyle name="Output 2 3 2 4 4 2" xfId="22843"/>
    <cellStyle name="Output 2 3 2 4 4 2 2" xfId="47043"/>
    <cellStyle name="Output 2 3 2 4 4 3" xfId="35101"/>
    <cellStyle name="Output 2 3 2 4 5" xfId="12688"/>
    <cellStyle name="Output 2 3 2 4 5 2" xfId="24410"/>
    <cellStyle name="Output 2 3 2 4 5 2 2" xfId="48610"/>
    <cellStyle name="Output 2 3 2 4 5 3" xfId="36889"/>
    <cellStyle name="Output 2 3 2 4 6" xfId="14255"/>
    <cellStyle name="Output 2 3 2 4 6 2" xfId="38456"/>
    <cellStyle name="Output 2 3 2 4 7" xfId="26480"/>
    <cellStyle name="Output 2 3 2 5" xfId="1612"/>
    <cellStyle name="Output 2 3 2 5 2" xfId="6310"/>
    <cellStyle name="Output 2 3 2 5 2 2" xfId="18411"/>
    <cellStyle name="Output 2 3 2 5 2 2 2" xfId="42611"/>
    <cellStyle name="Output 2 3 2 5 2 3" xfId="30511"/>
    <cellStyle name="Output 2 3 2 5 3" xfId="8238"/>
    <cellStyle name="Output 2 3 2 5 3 2" xfId="20274"/>
    <cellStyle name="Output 2 3 2 5 3 2 2" xfId="44474"/>
    <cellStyle name="Output 2 3 2 5 3 3" xfId="32439"/>
    <cellStyle name="Output 2 3 2 5 4" xfId="10328"/>
    <cellStyle name="Output 2 3 2 5 4 2" xfId="22291"/>
    <cellStyle name="Output 2 3 2 5 4 2 2" xfId="46491"/>
    <cellStyle name="Output 2 3 2 5 4 3" xfId="34529"/>
    <cellStyle name="Output 2 3 2 5 5" xfId="12136"/>
    <cellStyle name="Output 2 3 2 5 5 2" xfId="23883"/>
    <cellStyle name="Output 2 3 2 5 5 2 2" xfId="48083"/>
    <cellStyle name="Output 2 3 2 5 5 3" xfId="36337"/>
    <cellStyle name="Output 2 3 2 5 6" xfId="13728"/>
    <cellStyle name="Output 2 3 2 5 6 2" xfId="37929"/>
    <cellStyle name="Output 2 3 2 5 7" xfId="25897"/>
    <cellStyle name="Output 2 3 2 6" xfId="5066"/>
    <cellStyle name="Output 2 3 2 6 2" xfId="17167"/>
    <cellStyle name="Output 2 3 2 6 2 2" xfId="41367"/>
    <cellStyle name="Output 2 3 2 6 3" xfId="29267"/>
    <cellStyle name="Output 2 3 2 7" xfId="7227"/>
    <cellStyle name="Output 2 3 2 7 2" xfId="19288"/>
    <cellStyle name="Output 2 3 2 7 2 2" xfId="43488"/>
    <cellStyle name="Output 2 3 2 7 3" xfId="31428"/>
    <cellStyle name="Output 2 3 2 8" xfId="8054"/>
    <cellStyle name="Output 2 3 2 8 2" xfId="20104"/>
    <cellStyle name="Output 2 3 2 8 2 2" xfId="44304"/>
    <cellStyle name="Output 2 3 2 8 3" xfId="32255"/>
    <cellStyle name="Output 2 3 2 9" xfId="11434"/>
    <cellStyle name="Output 2 3 2 9 2" xfId="23369"/>
    <cellStyle name="Output 2 3 2 9 2 2" xfId="47569"/>
    <cellStyle name="Output 2 3 2 9 3" xfId="35635"/>
    <cellStyle name="Output 2 3 3" xfId="734"/>
    <cellStyle name="Output 2 3 3 2" xfId="2304"/>
    <cellStyle name="Output 2 3 3 2 2" xfId="5923"/>
    <cellStyle name="Output 2 3 3 2 2 2" xfId="18024"/>
    <cellStyle name="Output 2 3 3 2 2 2 2" xfId="42224"/>
    <cellStyle name="Output 2 3 3 2 2 3" xfId="30124"/>
    <cellStyle name="Output 2 3 3 2 3" xfId="8930"/>
    <cellStyle name="Output 2 3 3 2 3 2" xfId="20964"/>
    <cellStyle name="Output 2 3 3 2 3 2 2" xfId="45164"/>
    <cellStyle name="Output 2 3 3 2 3 3" xfId="33131"/>
    <cellStyle name="Output 2 3 3 2 4" xfId="11006"/>
    <cellStyle name="Output 2 3 3 2 4 2" xfId="22949"/>
    <cellStyle name="Output 2 3 3 2 4 2 2" xfId="47149"/>
    <cellStyle name="Output 2 3 3 2 4 3" xfId="35207"/>
    <cellStyle name="Output 2 3 3 2 5" xfId="12794"/>
    <cellStyle name="Output 2 3 3 2 5 2" xfId="24516"/>
    <cellStyle name="Output 2 3 3 2 5 2 2" xfId="48716"/>
    <cellStyle name="Output 2 3 3 2 5 3" xfId="36995"/>
    <cellStyle name="Output 2 3 3 2 6" xfId="14361"/>
    <cellStyle name="Output 2 3 3 2 6 2" xfId="38562"/>
    <cellStyle name="Output 2 3 3 2 7" xfId="26586"/>
    <cellStyle name="Output 2 3 3 3" xfId="1718"/>
    <cellStyle name="Output 2 3 3 3 2" xfId="5612"/>
    <cellStyle name="Output 2 3 3 3 2 2" xfId="17713"/>
    <cellStyle name="Output 2 3 3 3 2 2 2" xfId="41913"/>
    <cellStyle name="Output 2 3 3 3 2 3" xfId="29813"/>
    <cellStyle name="Output 2 3 3 3 3" xfId="8344"/>
    <cellStyle name="Output 2 3 3 3 3 2" xfId="20380"/>
    <cellStyle name="Output 2 3 3 3 3 2 2" xfId="44580"/>
    <cellStyle name="Output 2 3 3 3 3 3" xfId="32545"/>
    <cellStyle name="Output 2 3 3 3 4" xfId="10434"/>
    <cellStyle name="Output 2 3 3 3 4 2" xfId="22397"/>
    <cellStyle name="Output 2 3 3 3 4 2 2" xfId="46597"/>
    <cellStyle name="Output 2 3 3 3 4 3" xfId="34635"/>
    <cellStyle name="Output 2 3 3 3 5" xfId="12242"/>
    <cellStyle name="Output 2 3 3 3 5 2" xfId="23989"/>
    <cellStyle name="Output 2 3 3 3 5 2 2" xfId="48189"/>
    <cellStyle name="Output 2 3 3 3 5 3" xfId="36443"/>
    <cellStyle name="Output 2 3 3 3 6" xfId="13834"/>
    <cellStyle name="Output 2 3 3 3 6 2" xfId="38035"/>
    <cellStyle name="Output 2 3 3 3 7" xfId="26003"/>
    <cellStyle name="Output 2 3 3 4" xfId="6584"/>
    <cellStyle name="Output 2 3 3 4 2" xfId="18685"/>
    <cellStyle name="Output 2 3 3 4 2 2" xfId="42885"/>
    <cellStyle name="Output 2 3 3 4 3" xfId="30785"/>
    <cellStyle name="Output 2 3 3 5" xfId="7370"/>
    <cellStyle name="Output 2 3 3 5 2" xfId="19431"/>
    <cellStyle name="Output 2 3 3 5 2 2" xfId="43631"/>
    <cellStyle name="Output 2 3 3 5 3" xfId="31571"/>
    <cellStyle name="Output 2 3 3 6" xfId="9486"/>
    <cellStyle name="Output 2 3 3 6 2" xfId="21520"/>
    <cellStyle name="Output 2 3 3 6 2 2" xfId="45720"/>
    <cellStyle name="Output 2 3 3 6 3" xfId="33687"/>
    <cellStyle name="Output 2 3 3 7" xfId="10172"/>
    <cellStyle name="Output 2 3 3 7 2" xfId="22182"/>
    <cellStyle name="Output 2 3 3 7 2 2" xfId="46382"/>
    <cellStyle name="Output 2 3 3 7 3" xfId="34373"/>
    <cellStyle name="Output 2 3 3 8" xfId="12027"/>
    <cellStyle name="Output 2 3 3 8 2" xfId="36228"/>
    <cellStyle name="Output 2 3 3 9" xfId="25252"/>
    <cellStyle name="Output 2 3 4" xfId="818"/>
    <cellStyle name="Output 2 3 4 2" xfId="2388"/>
    <cellStyle name="Output 2 3 4 2 2" xfId="5488"/>
    <cellStyle name="Output 2 3 4 2 2 2" xfId="17589"/>
    <cellStyle name="Output 2 3 4 2 2 2 2" xfId="41789"/>
    <cellStyle name="Output 2 3 4 2 2 3" xfId="29689"/>
    <cellStyle name="Output 2 3 4 2 3" xfId="9014"/>
    <cellStyle name="Output 2 3 4 2 3 2" xfId="21048"/>
    <cellStyle name="Output 2 3 4 2 3 2 2" xfId="45248"/>
    <cellStyle name="Output 2 3 4 2 3 3" xfId="33215"/>
    <cellStyle name="Output 2 3 4 2 4" xfId="11090"/>
    <cellStyle name="Output 2 3 4 2 4 2" xfId="23033"/>
    <cellStyle name="Output 2 3 4 2 4 2 2" xfId="47233"/>
    <cellStyle name="Output 2 3 4 2 4 3" xfId="35291"/>
    <cellStyle name="Output 2 3 4 2 5" xfId="12878"/>
    <cellStyle name="Output 2 3 4 2 5 2" xfId="24600"/>
    <cellStyle name="Output 2 3 4 2 5 2 2" xfId="48800"/>
    <cellStyle name="Output 2 3 4 2 5 3" xfId="37079"/>
    <cellStyle name="Output 2 3 4 2 6" xfId="14445"/>
    <cellStyle name="Output 2 3 4 2 6 2" xfId="38646"/>
    <cellStyle name="Output 2 3 4 2 7" xfId="26670"/>
    <cellStyle name="Output 2 3 4 3" xfId="1802"/>
    <cellStyle name="Output 2 3 4 3 2" xfId="6773"/>
    <cellStyle name="Output 2 3 4 3 2 2" xfId="18874"/>
    <cellStyle name="Output 2 3 4 3 2 2 2" xfId="43074"/>
    <cellStyle name="Output 2 3 4 3 2 3" xfId="30974"/>
    <cellStyle name="Output 2 3 4 3 3" xfId="8428"/>
    <cellStyle name="Output 2 3 4 3 3 2" xfId="20464"/>
    <cellStyle name="Output 2 3 4 3 3 2 2" xfId="44664"/>
    <cellStyle name="Output 2 3 4 3 3 3" xfId="32629"/>
    <cellStyle name="Output 2 3 4 3 4" xfId="10518"/>
    <cellStyle name="Output 2 3 4 3 4 2" xfId="22481"/>
    <cellStyle name="Output 2 3 4 3 4 2 2" xfId="46681"/>
    <cellStyle name="Output 2 3 4 3 4 3" xfId="34719"/>
    <cellStyle name="Output 2 3 4 3 5" xfId="12326"/>
    <cellStyle name="Output 2 3 4 3 5 2" xfId="24073"/>
    <cellStyle name="Output 2 3 4 3 5 2 2" xfId="48273"/>
    <cellStyle name="Output 2 3 4 3 5 3" xfId="36527"/>
    <cellStyle name="Output 2 3 4 3 6" xfId="13918"/>
    <cellStyle name="Output 2 3 4 3 6 2" xfId="38119"/>
    <cellStyle name="Output 2 3 4 3 7" xfId="26087"/>
    <cellStyle name="Output 2 3 4 4" xfId="5589"/>
    <cellStyle name="Output 2 3 4 4 2" xfId="17690"/>
    <cellStyle name="Output 2 3 4 4 2 2" xfId="41890"/>
    <cellStyle name="Output 2 3 4 4 3" xfId="29790"/>
    <cellStyle name="Output 2 3 4 5" xfId="7454"/>
    <cellStyle name="Output 2 3 4 5 2" xfId="19515"/>
    <cellStyle name="Output 2 3 4 5 2 2" xfId="43715"/>
    <cellStyle name="Output 2 3 4 5 3" xfId="31655"/>
    <cellStyle name="Output 2 3 4 6" xfId="9570"/>
    <cellStyle name="Output 2 3 4 6 2" xfId="21604"/>
    <cellStyle name="Output 2 3 4 6 2 2" xfId="45804"/>
    <cellStyle name="Output 2 3 4 6 3" xfId="33771"/>
    <cellStyle name="Output 2 3 4 7" xfId="7994"/>
    <cellStyle name="Output 2 3 4 7 2" xfId="20050"/>
    <cellStyle name="Output 2 3 4 7 2 2" xfId="44250"/>
    <cellStyle name="Output 2 3 4 7 3" xfId="32195"/>
    <cellStyle name="Output 2 3 4 8" xfId="10108"/>
    <cellStyle name="Output 2 3 4 8 2" xfId="34309"/>
    <cellStyle name="Output 2 3 4 9" xfId="25336"/>
    <cellStyle name="Output 2 3 5" xfId="1016"/>
    <cellStyle name="Output 2 3 5 2" xfId="2574"/>
    <cellStyle name="Output 2 3 5 2 2" xfId="5984"/>
    <cellStyle name="Output 2 3 5 2 2 2" xfId="18085"/>
    <cellStyle name="Output 2 3 5 2 2 2 2" xfId="42285"/>
    <cellStyle name="Output 2 3 5 2 2 3" xfId="30185"/>
    <cellStyle name="Output 2 3 5 2 3" xfId="9200"/>
    <cellStyle name="Output 2 3 5 2 3 2" xfId="21234"/>
    <cellStyle name="Output 2 3 5 2 3 2 2" xfId="45434"/>
    <cellStyle name="Output 2 3 5 2 3 3" xfId="33401"/>
    <cellStyle name="Output 2 3 5 2 4" xfId="11276"/>
    <cellStyle name="Output 2 3 5 2 4 2" xfId="23219"/>
    <cellStyle name="Output 2 3 5 2 4 2 2" xfId="47419"/>
    <cellStyle name="Output 2 3 5 2 4 3" xfId="35477"/>
    <cellStyle name="Output 2 3 5 2 5" xfId="13064"/>
    <cellStyle name="Output 2 3 5 2 5 2" xfId="24786"/>
    <cellStyle name="Output 2 3 5 2 5 2 2" xfId="48986"/>
    <cellStyle name="Output 2 3 5 2 5 3" xfId="37265"/>
    <cellStyle name="Output 2 3 5 2 6" xfId="14631"/>
    <cellStyle name="Output 2 3 5 2 6 2" xfId="38832"/>
    <cellStyle name="Output 2 3 5 2 7" xfId="26856"/>
    <cellStyle name="Output 2 3 5 3" xfId="1988"/>
    <cellStyle name="Output 2 3 5 3 2" xfId="3256"/>
    <cellStyle name="Output 2 3 5 3 2 2" xfId="15358"/>
    <cellStyle name="Output 2 3 5 3 2 2 2" xfId="39558"/>
    <cellStyle name="Output 2 3 5 3 2 3" xfId="27458"/>
    <cellStyle name="Output 2 3 5 3 3" xfId="8614"/>
    <cellStyle name="Output 2 3 5 3 3 2" xfId="20650"/>
    <cellStyle name="Output 2 3 5 3 3 2 2" xfId="44850"/>
    <cellStyle name="Output 2 3 5 3 3 3" xfId="32815"/>
    <cellStyle name="Output 2 3 5 3 4" xfId="10704"/>
    <cellStyle name="Output 2 3 5 3 4 2" xfId="22667"/>
    <cellStyle name="Output 2 3 5 3 4 2 2" xfId="46867"/>
    <cellStyle name="Output 2 3 5 3 4 3" xfId="34905"/>
    <cellStyle name="Output 2 3 5 3 5" xfId="12512"/>
    <cellStyle name="Output 2 3 5 3 5 2" xfId="24259"/>
    <cellStyle name="Output 2 3 5 3 5 2 2" xfId="48459"/>
    <cellStyle name="Output 2 3 5 3 5 3" xfId="36713"/>
    <cellStyle name="Output 2 3 5 3 6" xfId="14104"/>
    <cellStyle name="Output 2 3 5 3 6 2" xfId="38305"/>
    <cellStyle name="Output 2 3 5 3 7" xfId="26273"/>
    <cellStyle name="Output 2 3 5 4" xfId="6067"/>
    <cellStyle name="Output 2 3 5 4 2" xfId="18168"/>
    <cellStyle name="Output 2 3 5 4 2 2" xfId="42368"/>
    <cellStyle name="Output 2 3 5 4 3" xfId="30268"/>
    <cellStyle name="Output 2 3 5 5" xfId="7652"/>
    <cellStyle name="Output 2 3 5 5 2" xfId="19713"/>
    <cellStyle name="Output 2 3 5 5 2 2" xfId="43913"/>
    <cellStyle name="Output 2 3 5 5 3" xfId="31853"/>
    <cellStyle name="Output 2 3 5 6" xfId="9768"/>
    <cellStyle name="Output 2 3 5 6 2" xfId="21802"/>
    <cellStyle name="Output 2 3 5 6 2 2" xfId="46002"/>
    <cellStyle name="Output 2 3 5 6 3" xfId="33969"/>
    <cellStyle name="Output 2 3 5 7" xfId="11647"/>
    <cellStyle name="Output 2 3 5 7 2" xfId="23576"/>
    <cellStyle name="Output 2 3 5 7 2 2" xfId="47776"/>
    <cellStyle name="Output 2 3 5 7 3" xfId="35848"/>
    <cellStyle name="Output 2 3 5 8" xfId="13421"/>
    <cellStyle name="Output 2 3 5 8 2" xfId="37622"/>
    <cellStyle name="Output 2 3 5 9" xfId="25534"/>
    <cellStyle name="Output 2 3 6" xfId="1177"/>
    <cellStyle name="Output 2 3 6 2" xfId="2971"/>
    <cellStyle name="Output 2 3 6 2 2" xfId="15076"/>
    <cellStyle name="Output 2 3 6 2 2 2" xfId="39276"/>
    <cellStyle name="Output 2 3 6 2 3" xfId="27176"/>
    <cellStyle name="Output 2 3 6 3" xfId="7813"/>
    <cellStyle name="Output 2 3 6 3 2" xfId="19874"/>
    <cellStyle name="Output 2 3 6 3 2 2" xfId="44074"/>
    <cellStyle name="Output 2 3 6 3 3" xfId="32014"/>
    <cellStyle name="Output 2 3 6 4" xfId="9929"/>
    <cellStyle name="Output 2 3 6 4 2" xfId="21963"/>
    <cellStyle name="Output 2 3 6 4 2 2" xfId="46163"/>
    <cellStyle name="Output 2 3 6 4 3" xfId="34130"/>
    <cellStyle name="Output 2 3 6 5" xfId="11808"/>
    <cellStyle name="Output 2 3 6 5 2" xfId="23737"/>
    <cellStyle name="Output 2 3 6 5 2 2" xfId="47937"/>
    <cellStyle name="Output 2 3 6 5 3" xfId="36009"/>
    <cellStyle name="Output 2 3 6 6" xfId="13582"/>
    <cellStyle name="Output 2 3 6 6 2" xfId="37783"/>
    <cellStyle name="Output 2 3 6 7" xfId="25695"/>
    <cellStyle name="Output 2 3 7" xfId="6158"/>
    <cellStyle name="Output 2 3 7 2" xfId="18259"/>
    <cellStyle name="Output 2 3 7 2 2" xfId="42459"/>
    <cellStyle name="Output 2 3 7 3" xfId="30359"/>
    <cellStyle name="Output 2 3 8" xfId="7128"/>
    <cellStyle name="Output 2 3 8 2" xfId="19189"/>
    <cellStyle name="Output 2 3 8 2 2" xfId="43389"/>
    <cellStyle name="Output 2 3 8 3" xfId="31329"/>
    <cellStyle name="Output 2 3 9" xfId="8079"/>
    <cellStyle name="Output 2 3 9 2" xfId="20129"/>
    <cellStyle name="Output 2 3 9 2 2" xfId="44329"/>
    <cellStyle name="Output 2 3 9 3" xfId="32280"/>
    <cellStyle name="Output 2 4" xfId="500"/>
    <cellStyle name="Output 2 4 10" xfId="12654"/>
    <cellStyle name="Output 2 4 10 2" xfId="36855"/>
    <cellStyle name="Output 2 4 11" xfId="25018"/>
    <cellStyle name="Output 2 4 2" xfId="599"/>
    <cellStyle name="Output 2 4 2 10" xfId="13226"/>
    <cellStyle name="Output 2 4 2 10 2" xfId="37427"/>
    <cellStyle name="Output 2 4 2 11" xfId="25117"/>
    <cellStyle name="Output 2 4 2 2" xfId="900"/>
    <cellStyle name="Output 2 4 2 2 2" xfId="2470"/>
    <cellStyle name="Output 2 4 2 2 2 2" xfId="3067"/>
    <cellStyle name="Output 2 4 2 2 2 2 2" xfId="15169"/>
    <cellStyle name="Output 2 4 2 2 2 2 2 2" xfId="39369"/>
    <cellStyle name="Output 2 4 2 2 2 2 3" xfId="27269"/>
    <cellStyle name="Output 2 4 2 2 2 3" xfId="9096"/>
    <cellStyle name="Output 2 4 2 2 2 3 2" xfId="21130"/>
    <cellStyle name="Output 2 4 2 2 2 3 2 2" xfId="45330"/>
    <cellStyle name="Output 2 4 2 2 2 3 3" xfId="33297"/>
    <cellStyle name="Output 2 4 2 2 2 4" xfId="11172"/>
    <cellStyle name="Output 2 4 2 2 2 4 2" xfId="23115"/>
    <cellStyle name="Output 2 4 2 2 2 4 2 2" xfId="47315"/>
    <cellStyle name="Output 2 4 2 2 2 4 3" xfId="35373"/>
    <cellStyle name="Output 2 4 2 2 2 5" xfId="12960"/>
    <cellStyle name="Output 2 4 2 2 2 5 2" xfId="24682"/>
    <cellStyle name="Output 2 4 2 2 2 5 2 2" xfId="48882"/>
    <cellStyle name="Output 2 4 2 2 2 5 3" xfId="37161"/>
    <cellStyle name="Output 2 4 2 2 2 6" xfId="14527"/>
    <cellStyle name="Output 2 4 2 2 2 6 2" xfId="38728"/>
    <cellStyle name="Output 2 4 2 2 2 7" xfId="26752"/>
    <cellStyle name="Output 2 4 2 2 3" xfId="1884"/>
    <cellStyle name="Output 2 4 2 2 3 2" xfId="6383"/>
    <cellStyle name="Output 2 4 2 2 3 2 2" xfId="18484"/>
    <cellStyle name="Output 2 4 2 2 3 2 2 2" xfId="42684"/>
    <cellStyle name="Output 2 4 2 2 3 2 3" xfId="30584"/>
    <cellStyle name="Output 2 4 2 2 3 3" xfId="8510"/>
    <cellStyle name="Output 2 4 2 2 3 3 2" xfId="20546"/>
    <cellStyle name="Output 2 4 2 2 3 3 2 2" xfId="44746"/>
    <cellStyle name="Output 2 4 2 2 3 3 3" xfId="32711"/>
    <cellStyle name="Output 2 4 2 2 3 4" xfId="10600"/>
    <cellStyle name="Output 2 4 2 2 3 4 2" xfId="22563"/>
    <cellStyle name="Output 2 4 2 2 3 4 2 2" xfId="46763"/>
    <cellStyle name="Output 2 4 2 2 3 4 3" xfId="34801"/>
    <cellStyle name="Output 2 4 2 2 3 5" xfId="12408"/>
    <cellStyle name="Output 2 4 2 2 3 5 2" xfId="24155"/>
    <cellStyle name="Output 2 4 2 2 3 5 2 2" xfId="48355"/>
    <cellStyle name="Output 2 4 2 2 3 5 3" xfId="36609"/>
    <cellStyle name="Output 2 4 2 2 3 6" xfId="14000"/>
    <cellStyle name="Output 2 4 2 2 3 6 2" xfId="38201"/>
    <cellStyle name="Output 2 4 2 2 3 7" xfId="26169"/>
    <cellStyle name="Output 2 4 2 2 4" xfId="4142"/>
    <cellStyle name="Output 2 4 2 2 4 2" xfId="16244"/>
    <cellStyle name="Output 2 4 2 2 4 2 2" xfId="40444"/>
    <cellStyle name="Output 2 4 2 2 4 3" xfId="28344"/>
    <cellStyle name="Output 2 4 2 2 5" xfId="7536"/>
    <cellStyle name="Output 2 4 2 2 5 2" xfId="19597"/>
    <cellStyle name="Output 2 4 2 2 5 2 2" xfId="43797"/>
    <cellStyle name="Output 2 4 2 2 5 3" xfId="31737"/>
    <cellStyle name="Output 2 4 2 2 6" xfId="9652"/>
    <cellStyle name="Output 2 4 2 2 6 2" xfId="21686"/>
    <cellStyle name="Output 2 4 2 2 6 2 2" xfId="45886"/>
    <cellStyle name="Output 2 4 2 2 6 3" xfId="33853"/>
    <cellStyle name="Output 2 4 2 2 7" xfId="11531"/>
    <cellStyle name="Output 2 4 2 2 7 2" xfId="23460"/>
    <cellStyle name="Output 2 4 2 2 7 2 2" xfId="47660"/>
    <cellStyle name="Output 2 4 2 2 7 3" xfId="35732"/>
    <cellStyle name="Output 2 4 2 2 8" xfId="13305"/>
    <cellStyle name="Output 2 4 2 2 8 2" xfId="37506"/>
    <cellStyle name="Output 2 4 2 2 9" xfId="25418"/>
    <cellStyle name="Output 2 4 2 3" xfId="1123"/>
    <cellStyle name="Output 2 4 2 3 2" xfId="2681"/>
    <cellStyle name="Output 2 4 2 3 2 2" xfId="4103"/>
    <cellStyle name="Output 2 4 2 3 2 2 2" xfId="16205"/>
    <cellStyle name="Output 2 4 2 3 2 2 2 2" xfId="40405"/>
    <cellStyle name="Output 2 4 2 3 2 2 3" xfId="28305"/>
    <cellStyle name="Output 2 4 2 3 2 3" xfId="9307"/>
    <cellStyle name="Output 2 4 2 3 2 3 2" xfId="21341"/>
    <cellStyle name="Output 2 4 2 3 2 3 2 2" xfId="45541"/>
    <cellStyle name="Output 2 4 2 3 2 3 3" xfId="33508"/>
    <cellStyle name="Output 2 4 2 3 2 4" xfId="11383"/>
    <cellStyle name="Output 2 4 2 3 2 4 2" xfId="23326"/>
    <cellStyle name="Output 2 4 2 3 2 4 2 2" xfId="47526"/>
    <cellStyle name="Output 2 4 2 3 2 4 3" xfId="35584"/>
    <cellStyle name="Output 2 4 2 3 2 5" xfId="13171"/>
    <cellStyle name="Output 2 4 2 3 2 5 2" xfId="24893"/>
    <cellStyle name="Output 2 4 2 3 2 5 2 2" xfId="49093"/>
    <cellStyle name="Output 2 4 2 3 2 5 3" xfId="37372"/>
    <cellStyle name="Output 2 4 2 3 2 6" xfId="14738"/>
    <cellStyle name="Output 2 4 2 3 2 6 2" xfId="38939"/>
    <cellStyle name="Output 2 4 2 3 2 7" xfId="26963"/>
    <cellStyle name="Output 2 4 2 3 3" xfId="2095"/>
    <cellStyle name="Output 2 4 2 3 3 2" xfId="6643"/>
    <cellStyle name="Output 2 4 2 3 3 2 2" xfId="18744"/>
    <cellStyle name="Output 2 4 2 3 3 2 2 2" xfId="42944"/>
    <cellStyle name="Output 2 4 2 3 3 2 3" xfId="30844"/>
    <cellStyle name="Output 2 4 2 3 3 3" xfId="8721"/>
    <cellStyle name="Output 2 4 2 3 3 3 2" xfId="20757"/>
    <cellStyle name="Output 2 4 2 3 3 3 2 2" xfId="44957"/>
    <cellStyle name="Output 2 4 2 3 3 3 3" xfId="32922"/>
    <cellStyle name="Output 2 4 2 3 3 4" xfId="10811"/>
    <cellStyle name="Output 2 4 2 3 3 4 2" xfId="22774"/>
    <cellStyle name="Output 2 4 2 3 3 4 2 2" xfId="46974"/>
    <cellStyle name="Output 2 4 2 3 3 4 3" xfId="35012"/>
    <cellStyle name="Output 2 4 2 3 3 5" xfId="12619"/>
    <cellStyle name="Output 2 4 2 3 3 5 2" xfId="24366"/>
    <cellStyle name="Output 2 4 2 3 3 5 2 2" xfId="48566"/>
    <cellStyle name="Output 2 4 2 3 3 5 3" xfId="36820"/>
    <cellStyle name="Output 2 4 2 3 3 6" xfId="14211"/>
    <cellStyle name="Output 2 4 2 3 3 6 2" xfId="38412"/>
    <cellStyle name="Output 2 4 2 3 3 7" xfId="26380"/>
    <cellStyle name="Output 2 4 2 3 4" xfId="6049"/>
    <cellStyle name="Output 2 4 2 3 4 2" xfId="18150"/>
    <cellStyle name="Output 2 4 2 3 4 2 2" xfId="42350"/>
    <cellStyle name="Output 2 4 2 3 4 3" xfId="30250"/>
    <cellStyle name="Output 2 4 2 3 5" xfId="7759"/>
    <cellStyle name="Output 2 4 2 3 5 2" xfId="19820"/>
    <cellStyle name="Output 2 4 2 3 5 2 2" xfId="44020"/>
    <cellStyle name="Output 2 4 2 3 5 3" xfId="31960"/>
    <cellStyle name="Output 2 4 2 3 6" xfId="9875"/>
    <cellStyle name="Output 2 4 2 3 6 2" xfId="21909"/>
    <cellStyle name="Output 2 4 2 3 6 2 2" xfId="46109"/>
    <cellStyle name="Output 2 4 2 3 6 3" xfId="34076"/>
    <cellStyle name="Output 2 4 2 3 7" xfId="11754"/>
    <cellStyle name="Output 2 4 2 3 7 2" xfId="23683"/>
    <cellStyle name="Output 2 4 2 3 7 2 2" xfId="47883"/>
    <cellStyle name="Output 2 4 2 3 7 3" xfId="35955"/>
    <cellStyle name="Output 2 4 2 3 8" xfId="13528"/>
    <cellStyle name="Output 2 4 2 3 8 2" xfId="37729"/>
    <cellStyle name="Output 2 4 2 3 9" xfId="25641"/>
    <cellStyle name="Output 2 4 2 4" xfId="2201"/>
    <cellStyle name="Output 2 4 2 4 2" xfId="5684"/>
    <cellStyle name="Output 2 4 2 4 2 2" xfId="17785"/>
    <cellStyle name="Output 2 4 2 4 2 2 2" xfId="41985"/>
    <cellStyle name="Output 2 4 2 4 2 3" xfId="29885"/>
    <cellStyle name="Output 2 4 2 4 3" xfId="8827"/>
    <cellStyle name="Output 2 4 2 4 3 2" xfId="20861"/>
    <cellStyle name="Output 2 4 2 4 3 2 2" xfId="45061"/>
    <cellStyle name="Output 2 4 2 4 3 3" xfId="33028"/>
    <cellStyle name="Output 2 4 2 4 4" xfId="10903"/>
    <cellStyle name="Output 2 4 2 4 4 2" xfId="22846"/>
    <cellStyle name="Output 2 4 2 4 4 2 2" xfId="47046"/>
    <cellStyle name="Output 2 4 2 4 4 3" xfId="35104"/>
    <cellStyle name="Output 2 4 2 4 5" xfId="12691"/>
    <cellStyle name="Output 2 4 2 4 5 2" xfId="24413"/>
    <cellStyle name="Output 2 4 2 4 5 2 2" xfId="48613"/>
    <cellStyle name="Output 2 4 2 4 5 3" xfId="36892"/>
    <cellStyle name="Output 2 4 2 4 6" xfId="14258"/>
    <cellStyle name="Output 2 4 2 4 6 2" xfId="38459"/>
    <cellStyle name="Output 2 4 2 4 7" xfId="26483"/>
    <cellStyle name="Output 2 4 2 5" xfId="1615"/>
    <cellStyle name="Output 2 4 2 5 2" xfId="6163"/>
    <cellStyle name="Output 2 4 2 5 2 2" xfId="18264"/>
    <cellStyle name="Output 2 4 2 5 2 2 2" xfId="42464"/>
    <cellStyle name="Output 2 4 2 5 2 3" xfId="30364"/>
    <cellStyle name="Output 2 4 2 5 3" xfId="8241"/>
    <cellStyle name="Output 2 4 2 5 3 2" xfId="20277"/>
    <cellStyle name="Output 2 4 2 5 3 2 2" xfId="44477"/>
    <cellStyle name="Output 2 4 2 5 3 3" xfId="32442"/>
    <cellStyle name="Output 2 4 2 5 4" xfId="10331"/>
    <cellStyle name="Output 2 4 2 5 4 2" xfId="22294"/>
    <cellStyle name="Output 2 4 2 5 4 2 2" xfId="46494"/>
    <cellStyle name="Output 2 4 2 5 4 3" xfId="34532"/>
    <cellStyle name="Output 2 4 2 5 5" xfId="12139"/>
    <cellStyle name="Output 2 4 2 5 5 2" xfId="23886"/>
    <cellStyle name="Output 2 4 2 5 5 2 2" xfId="48086"/>
    <cellStyle name="Output 2 4 2 5 5 3" xfId="36340"/>
    <cellStyle name="Output 2 4 2 5 6" xfId="13731"/>
    <cellStyle name="Output 2 4 2 5 6 2" xfId="37932"/>
    <cellStyle name="Output 2 4 2 5 7" xfId="25900"/>
    <cellStyle name="Output 2 4 2 6" xfId="3152"/>
    <cellStyle name="Output 2 4 2 6 2" xfId="15254"/>
    <cellStyle name="Output 2 4 2 6 2 2" xfId="39454"/>
    <cellStyle name="Output 2 4 2 6 3" xfId="27354"/>
    <cellStyle name="Output 2 4 2 7" xfId="7235"/>
    <cellStyle name="Output 2 4 2 7 2" xfId="19296"/>
    <cellStyle name="Output 2 4 2 7 2 2" xfId="43496"/>
    <cellStyle name="Output 2 4 2 7 3" xfId="31436"/>
    <cellStyle name="Output 2 4 2 8" xfId="8126"/>
    <cellStyle name="Output 2 4 2 8 2" xfId="20169"/>
    <cellStyle name="Output 2 4 2 8 2 2" xfId="44369"/>
    <cellStyle name="Output 2 4 2 8 3" xfId="32327"/>
    <cellStyle name="Output 2 4 2 9" xfId="11452"/>
    <cellStyle name="Output 2 4 2 9 2" xfId="23381"/>
    <cellStyle name="Output 2 4 2 9 2 2" xfId="47581"/>
    <cellStyle name="Output 2 4 2 9 3" xfId="35653"/>
    <cellStyle name="Output 2 4 3" xfId="1024"/>
    <cellStyle name="Output 2 4 3 2" xfId="2582"/>
    <cellStyle name="Output 2 4 3 2 2" xfId="6709"/>
    <cellStyle name="Output 2 4 3 2 2 2" xfId="18810"/>
    <cellStyle name="Output 2 4 3 2 2 2 2" xfId="43010"/>
    <cellStyle name="Output 2 4 3 2 2 3" xfId="30910"/>
    <cellStyle name="Output 2 4 3 2 3" xfId="9208"/>
    <cellStyle name="Output 2 4 3 2 3 2" xfId="21242"/>
    <cellStyle name="Output 2 4 3 2 3 2 2" xfId="45442"/>
    <cellStyle name="Output 2 4 3 2 3 3" xfId="33409"/>
    <cellStyle name="Output 2 4 3 2 4" xfId="11284"/>
    <cellStyle name="Output 2 4 3 2 4 2" xfId="23227"/>
    <cellStyle name="Output 2 4 3 2 4 2 2" xfId="47427"/>
    <cellStyle name="Output 2 4 3 2 4 3" xfId="35485"/>
    <cellStyle name="Output 2 4 3 2 5" xfId="13072"/>
    <cellStyle name="Output 2 4 3 2 5 2" xfId="24794"/>
    <cellStyle name="Output 2 4 3 2 5 2 2" xfId="48994"/>
    <cellStyle name="Output 2 4 3 2 5 3" xfId="37273"/>
    <cellStyle name="Output 2 4 3 2 6" xfId="14639"/>
    <cellStyle name="Output 2 4 3 2 6 2" xfId="38840"/>
    <cellStyle name="Output 2 4 3 2 7" xfId="26864"/>
    <cellStyle name="Output 2 4 3 3" xfId="1996"/>
    <cellStyle name="Output 2 4 3 3 2" xfId="3648"/>
    <cellStyle name="Output 2 4 3 3 2 2" xfId="15750"/>
    <cellStyle name="Output 2 4 3 3 2 2 2" xfId="39950"/>
    <cellStyle name="Output 2 4 3 3 2 3" xfId="27850"/>
    <cellStyle name="Output 2 4 3 3 3" xfId="8622"/>
    <cellStyle name="Output 2 4 3 3 3 2" xfId="20658"/>
    <cellStyle name="Output 2 4 3 3 3 2 2" xfId="44858"/>
    <cellStyle name="Output 2 4 3 3 3 3" xfId="32823"/>
    <cellStyle name="Output 2 4 3 3 4" xfId="10712"/>
    <cellStyle name="Output 2 4 3 3 4 2" xfId="22675"/>
    <cellStyle name="Output 2 4 3 3 4 2 2" xfId="46875"/>
    <cellStyle name="Output 2 4 3 3 4 3" xfId="34913"/>
    <cellStyle name="Output 2 4 3 3 5" xfId="12520"/>
    <cellStyle name="Output 2 4 3 3 5 2" xfId="24267"/>
    <cellStyle name="Output 2 4 3 3 5 2 2" xfId="48467"/>
    <cellStyle name="Output 2 4 3 3 5 3" xfId="36721"/>
    <cellStyle name="Output 2 4 3 3 6" xfId="14112"/>
    <cellStyle name="Output 2 4 3 3 6 2" xfId="38313"/>
    <cellStyle name="Output 2 4 3 3 7" xfId="26281"/>
    <cellStyle name="Output 2 4 3 4" xfId="6192"/>
    <cellStyle name="Output 2 4 3 4 2" xfId="18293"/>
    <cellStyle name="Output 2 4 3 4 2 2" xfId="42493"/>
    <cellStyle name="Output 2 4 3 4 3" xfId="30393"/>
    <cellStyle name="Output 2 4 3 5" xfId="7660"/>
    <cellStyle name="Output 2 4 3 5 2" xfId="19721"/>
    <cellStyle name="Output 2 4 3 5 2 2" xfId="43921"/>
    <cellStyle name="Output 2 4 3 5 3" xfId="31861"/>
    <cellStyle name="Output 2 4 3 6" xfId="9776"/>
    <cellStyle name="Output 2 4 3 6 2" xfId="21810"/>
    <cellStyle name="Output 2 4 3 6 2 2" xfId="46010"/>
    <cellStyle name="Output 2 4 3 6 3" xfId="33977"/>
    <cellStyle name="Output 2 4 3 7" xfId="11655"/>
    <cellStyle name="Output 2 4 3 7 2" xfId="23584"/>
    <cellStyle name="Output 2 4 3 7 2 2" xfId="47784"/>
    <cellStyle name="Output 2 4 3 7 3" xfId="35856"/>
    <cellStyle name="Output 2 4 3 8" xfId="13429"/>
    <cellStyle name="Output 2 4 3 8 2" xfId="37630"/>
    <cellStyle name="Output 2 4 3 9" xfId="25542"/>
    <cellStyle name="Output 2 4 4" xfId="2189"/>
    <cellStyle name="Output 2 4 4 2" xfId="6689"/>
    <cellStyle name="Output 2 4 4 2 2" xfId="18790"/>
    <cellStyle name="Output 2 4 4 2 2 2" xfId="42990"/>
    <cellStyle name="Output 2 4 4 2 3" xfId="30890"/>
    <cellStyle name="Output 2 4 4 3" xfId="8815"/>
    <cellStyle name="Output 2 4 4 3 2" xfId="20849"/>
    <cellStyle name="Output 2 4 4 3 2 2" xfId="45049"/>
    <cellStyle name="Output 2 4 4 3 3" xfId="33016"/>
    <cellStyle name="Output 2 4 4 4" xfId="10891"/>
    <cellStyle name="Output 2 4 4 4 2" xfId="22834"/>
    <cellStyle name="Output 2 4 4 4 2 2" xfId="47034"/>
    <cellStyle name="Output 2 4 4 4 3" xfId="35092"/>
    <cellStyle name="Output 2 4 4 5" xfId="12679"/>
    <cellStyle name="Output 2 4 4 5 2" xfId="24401"/>
    <cellStyle name="Output 2 4 4 5 2 2" xfId="48601"/>
    <cellStyle name="Output 2 4 4 5 3" xfId="36880"/>
    <cellStyle name="Output 2 4 4 6" xfId="14246"/>
    <cellStyle name="Output 2 4 4 6 2" xfId="38447"/>
    <cellStyle name="Output 2 4 4 7" xfId="26471"/>
    <cellStyle name="Output 2 4 5" xfId="1603"/>
    <cellStyle name="Output 2 4 5 2" xfId="4114"/>
    <cellStyle name="Output 2 4 5 2 2" xfId="16216"/>
    <cellStyle name="Output 2 4 5 2 2 2" xfId="40416"/>
    <cellStyle name="Output 2 4 5 2 3" xfId="28316"/>
    <cellStyle name="Output 2 4 5 3" xfId="8229"/>
    <cellStyle name="Output 2 4 5 3 2" xfId="20265"/>
    <cellStyle name="Output 2 4 5 3 2 2" xfId="44465"/>
    <cellStyle name="Output 2 4 5 3 3" xfId="32430"/>
    <cellStyle name="Output 2 4 5 4" xfId="10319"/>
    <cellStyle name="Output 2 4 5 4 2" xfId="22282"/>
    <cellStyle name="Output 2 4 5 4 2 2" xfId="46482"/>
    <cellStyle name="Output 2 4 5 4 3" xfId="34520"/>
    <cellStyle name="Output 2 4 5 5" xfId="12127"/>
    <cellStyle name="Output 2 4 5 5 2" xfId="23874"/>
    <cellStyle name="Output 2 4 5 5 2 2" xfId="48074"/>
    <cellStyle name="Output 2 4 5 5 3" xfId="36328"/>
    <cellStyle name="Output 2 4 5 6" xfId="13719"/>
    <cellStyle name="Output 2 4 5 6 2" xfId="37920"/>
    <cellStyle name="Output 2 4 5 7" xfId="25888"/>
    <cellStyle name="Output 2 4 6" xfId="5512"/>
    <cellStyle name="Output 2 4 6 2" xfId="17613"/>
    <cellStyle name="Output 2 4 6 2 2" xfId="41813"/>
    <cellStyle name="Output 2 4 6 3" xfId="29713"/>
    <cellStyle name="Output 2 4 7" xfId="7136"/>
    <cellStyle name="Output 2 4 7 2" xfId="19197"/>
    <cellStyle name="Output 2 4 7 2 2" xfId="43397"/>
    <cellStyle name="Output 2 4 7 3" xfId="31337"/>
    <cellStyle name="Output 2 4 8" xfId="8077"/>
    <cellStyle name="Output 2 4 8 2" xfId="20127"/>
    <cellStyle name="Output 2 4 8 2 2" xfId="44327"/>
    <cellStyle name="Output 2 4 8 3" xfId="32278"/>
    <cellStyle name="Output 2 4 9" xfId="10846"/>
    <cellStyle name="Output 2 4 9 2" xfId="22809"/>
    <cellStyle name="Output 2 4 9 2 2" xfId="47009"/>
    <cellStyle name="Output 2 4 9 3" xfId="35047"/>
    <cellStyle name="Output 2 5" xfId="525"/>
    <cellStyle name="Output 2 5 10" xfId="8023"/>
    <cellStyle name="Output 2 5 10 2" xfId="20074"/>
    <cellStyle name="Output 2 5 10 2 2" xfId="44274"/>
    <cellStyle name="Output 2 5 10 3" xfId="32224"/>
    <cellStyle name="Output 2 5 11" xfId="7978"/>
    <cellStyle name="Output 2 5 11 2" xfId="32179"/>
    <cellStyle name="Output 2 5 12" xfId="25043"/>
    <cellStyle name="Output 2 5 2" xfId="742"/>
    <cellStyle name="Output 2 5 2 2" xfId="2312"/>
    <cellStyle name="Output 2 5 2 2 2" xfId="6369"/>
    <cellStyle name="Output 2 5 2 2 2 2" xfId="18470"/>
    <cellStyle name="Output 2 5 2 2 2 2 2" xfId="42670"/>
    <cellStyle name="Output 2 5 2 2 2 3" xfId="30570"/>
    <cellStyle name="Output 2 5 2 2 3" xfId="8938"/>
    <cellStyle name="Output 2 5 2 2 3 2" xfId="20972"/>
    <cellStyle name="Output 2 5 2 2 3 2 2" xfId="45172"/>
    <cellStyle name="Output 2 5 2 2 3 3" xfId="33139"/>
    <cellStyle name="Output 2 5 2 2 4" xfId="11014"/>
    <cellStyle name="Output 2 5 2 2 4 2" xfId="22957"/>
    <cellStyle name="Output 2 5 2 2 4 2 2" xfId="47157"/>
    <cellStyle name="Output 2 5 2 2 4 3" xfId="35215"/>
    <cellStyle name="Output 2 5 2 2 5" xfId="12802"/>
    <cellStyle name="Output 2 5 2 2 5 2" xfId="24524"/>
    <cellStyle name="Output 2 5 2 2 5 2 2" xfId="48724"/>
    <cellStyle name="Output 2 5 2 2 5 3" xfId="37003"/>
    <cellStyle name="Output 2 5 2 2 6" xfId="14369"/>
    <cellStyle name="Output 2 5 2 2 6 2" xfId="38570"/>
    <cellStyle name="Output 2 5 2 2 7" xfId="26594"/>
    <cellStyle name="Output 2 5 2 3" xfId="1726"/>
    <cellStyle name="Output 2 5 2 3 2" xfId="5673"/>
    <cellStyle name="Output 2 5 2 3 2 2" xfId="17774"/>
    <cellStyle name="Output 2 5 2 3 2 2 2" xfId="41974"/>
    <cellStyle name="Output 2 5 2 3 2 3" xfId="29874"/>
    <cellStyle name="Output 2 5 2 3 3" xfId="8352"/>
    <cellStyle name="Output 2 5 2 3 3 2" xfId="20388"/>
    <cellStyle name="Output 2 5 2 3 3 2 2" xfId="44588"/>
    <cellStyle name="Output 2 5 2 3 3 3" xfId="32553"/>
    <cellStyle name="Output 2 5 2 3 4" xfId="10442"/>
    <cellStyle name="Output 2 5 2 3 4 2" xfId="22405"/>
    <cellStyle name="Output 2 5 2 3 4 2 2" xfId="46605"/>
    <cellStyle name="Output 2 5 2 3 4 3" xfId="34643"/>
    <cellStyle name="Output 2 5 2 3 5" xfId="12250"/>
    <cellStyle name="Output 2 5 2 3 5 2" xfId="23997"/>
    <cellStyle name="Output 2 5 2 3 5 2 2" xfId="48197"/>
    <cellStyle name="Output 2 5 2 3 5 3" xfId="36451"/>
    <cellStyle name="Output 2 5 2 3 6" xfId="13842"/>
    <cellStyle name="Output 2 5 2 3 6 2" xfId="38043"/>
    <cellStyle name="Output 2 5 2 3 7" xfId="26011"/>
    <cellStyle name="Output 2 5 2 4" xfId="6221"/>
    <cellStyle name="Output 2 5 2 4 2" xfId="18322"/>
    <cellStyle name="Output 2 5 2 4 2 2" xfId="42522"/>
    <cellStyle name="Output 2 5 2 4 3" xfId="30422"/>
    <cellStyle name="Output 2 5 2 5" xfId="7378"/>
    <cellStyle name="Output 2 5 2 5 2" xfId="19439"/>
    <cellStyle name="Output 2 5 2 5 2 2" xfId="43639"/>
    <cellStyle name="Output 2 5 2 5 3" xfId="31579"/>
    <cellStyle name="Output 2 5 2 6" xfId="9494"/>
    <cellStyle name="Output 2 5 2 6 2" xfId="21528"/>
    <cellStyle name="Output 2 5 2 6 2 2" xfId="45728"/>
    <cellStyle name="Output 2 5 2 6 3" xfId="33695"/>
    <cellStyle name="Output 2 5 2 7" xfId="10170"/>
    <cellStyle name="Output 2 5 2 7 2" xfId="22180"/>
    <cellStyle name="Output 2 5 2 7 2 2" xfId="46380"/>
    <cellStyle name="Output 2 5 2 7 3" xfId="34371"/>
    <cellStyle name="Output 2 5 2 8" xfId="12025"/>
    <cellStyle name="Output 2 5 2 8 2" xfId="36226"/>
    <cellStyle name="Output 2 5 2 9" xfId="25260"/>
    <cellStyle name="Output 2 5 3" xfId="826"/>
    <cellStyle name="Output 2 5 3 2" xfId="2396"/>
    <cellStyle name="Output 2 5 3 2 2" xfId="6121"/>
    <cellStyle name="Output 2 5 3 2 2 2" xfId="18222"/>
    <cellStyle name="Output 2 5 3 2 2 2 2" xfId="42422"/>
    <cellStyle name="Output 2 5 3 2 2 3" xfId="30322"/>
    <cellStyle name="Output 2 5 3 2 3" xfId="9022"/>
    <cellStyle name="Output 2 5 3 2 3 2" xfId="21056"/>
    <cellStyle name="Output 2 5 3 2 3 2 2" xfId="45256"/>
    <cellStyle name="Output 2 5 3 2 3 3" xfId="33223"/>
    <cellStyle name="Output 2 5 3 2 4" xfId="11098"/>
    <cellStyle name="Output 2 5 3 2 4 2" xfId="23041"/>
    <cellStyle name="Output 2 5 3 2 4 2 2" xfId="47241"/>
    <cellStyle name="Output 2 5 3 2 4 3" xfId="35299"/>
    <cellStyle name="Output 2 5 3 2 5" xfId="12886"/>
    <cellStyle name="Output 2 5 3 2 5 2" xfId="24608"/>
    <cellStyle name="Output 2 5 3 2 5 2 2" xfId="48808"/>
    <cellStyle name="Output 2 5 3 2 5 3" xfId="37087"/>
    <cellStyle name="Output 2 5 3 2 6" xfId="14453"/>
    <cellStyle name="Output 2 5 3 2 6 2" xfId="38654"/>
    <cellStyle name="Output 2 5 3 2 7" xfId="26678"/>
    <cellStyle name="Output 2 5 3 3" xfId="1810"/>
    <cellStyle name="Output 2 5 3 3 2" xfId="6363"/>
    <cellStyle name="Output 2 5 3 3 2 2" xfId="18464"/>
    <cellStyle name="Output 2 5 3 3 2 2 2" xfId="42664"/>
    <cellStyle name="Output 2 5 3 3 2 3" xfId="30564"/>
    <cellStyle name="Output 2 5 3 3 3" xfId="8436"/>
    <cellStyle name="Output 2 5 3 3 3 2" xfId="20472"/>
    <cellStyle name="Output 2 5 3 3 3 2 2" xfId="44672"/>
    <cellStyle name="Output 2 5 3 3 3 3" xfId="32637"/>
    <cellStyle name="Output 2 5 3 3 4" xfId="10526"/>
    <cellStyle name="Output 2 5 3 3 4 2" xfId="22489"/>
    <cellStyle name="Output 2 5 3 3 4 2 2" xfId="46689"/>
    <cellStyle name="Output 2 5 3 3 4 3" xfId="34727"/>
    <cellStyle name="Output 2 5 3 3 5" xfId="12334"/>
    <cellStyle name="Output 2 5 3 3 5 2" xfId="24081"/>
    <cellStyle name="Output 2 5 3 3 5 2 2" xfId="48281"/>
    <cellStyle name="Output 2 5 3 3 5 3" xfId="36535"/>
    <cellStyle name="Output 2 5 3 3 6" xfId="13926"/>
    <cellStyle name="Output 2 5 3 3 6 2" xfId="38127"/>
    <cellStyle name="Output 2 5 3 3 7" xfId="26095"/>
    <cellStyle name="Output 2 5 3 4" xfId="4188"/>
    <cellStyle name="Output 2 5 3 4 2" xfId="16290"/>
    <cellStyle name="Output 2 5 3 4 2 2" xfId="40490"/>
    <cellStyle name="Output 2 5 3 4 3" xfId="28390"/>
    <cellStyle name="Output 2 5 3 5" xfId="7462"/>
    <cellStyle name="Output 2 5 3 5 2" xfId="19523"/>
    <cellStyle name="Output 2 5 3 5 2 2" xfId="43723"/>
    <cellStyle name="Output 2 5 3 5 3" xfId="31663"/>
    <cellStyle name="Output 2 5 3 6" xfId="9578"/>
    <cellStyle name="Output 2 5 3 6 2" xfId="21612"/>
    <cellStyle name="Output 2 5 3 6 2 2" xfId="45812"/>
    <cellStyle name="Output 2 5 3 6 3" xfId="33779"/>
    <cellStyle name="Output 2 5 3 7" xfId="11457"/>
    <cellStyle name="Output 2 5 3 7 2" xfId="23386"/>
    <cellStyle name="Output 2 5 3 7 2 2" xfId="47586"/>
    <cellStyle name="Output 2 5 3 7 3" xfId="35658"/>
    <cellStyle name="Output 2 5 3 8" xfId="13231"/>
    <cellStyle name="Output 2 5 3 8 2" xfId="37432"/>
    <cellStyle name="Output 2 5 3 9" xfId="25344"/>
    <cellStyle name="Output 2 5 4" xfId="1049"/>
    <cellStyle name="Output 2 5 4 2" xfId="2607"/>
    <cellStyle name="Output 2 5 4 2 2" xfId="5737"/>
    <cellStyle name="Output 2 5 4 2 2 2" xfId="17838"/>
    <cellStyle name="Output 2 5 4 2 2 2 2" xfId="42038"/>
    <cellStyle name="Output 2 5 4 2 2 3" xfId="29938"/>
    <cellStyle name="Output 2 5 4 2 3" xfId="9233"/>
    <cellStyle name="Output 2 5 4 2 3 2" xfId="21267"/>
    <cellStyle name="Output 2 5 4 2 3 2 2" xfId="45467"/>
    <cellStyle name="Output 2 5 4 2 3 3" xfId="33434"/>
    <cellStyle name="Output 2 5 4 2 4" xfId="11309"/>
    <cellStyle name="Output 2 5 4 2 4 2" xfId="23252"/>
    <cellStyle name="Output 2 5 4 2 4 2 2" xfId="47452"/>
    <cellStyle name="Output 2 5 4 2 4 3" xfId="35510"/>
    <cellStyle name="Output 2 5 4 2 5" xfId="13097"/>
    <cellStyle name="Output 2 5 4 2 5 2" xfId="24819"/>
    <cellStyle name="Output 2 5 4 2 5 2 2" xfId="49019"/>
    <cellStyle name="Output 2 5 4 2 5 3" xfId="37298"/>
    <cellStyle name="Output 2 5 4 2 6" xfId="14664"/>
    <cellStyle name="Output 2 5 4 2 6 2" xfId="38865"/>
    <cellStyle name="Output 2 5 4 2 7" xfId="26889"/>
    <cellStyle name="Output 2 5 4 3" xfId="2021"/>
    <cellStyle name="Output 2 5 4 3 2" xfId="5771"/>
    <cellStyle name="Output 2 5 4 3 2 2" xfId="17872"/>
    <cellStyle name="Output 2 5 4 3 2 2 2" xfId="42072"/>
    <cellStyle name="Output 2 5 4 3 2 3" xfId="29972"/>
    <cellStyle name="Output 2 5 4 3 3" xfId="8647"/>
    <cellStyle name="Output 2 5 4 3 3 2" xfId="20683"/>
    <cellStyle name="Output 2 5 4 3 3 2 2" xfId="44883"/>
    <cellStyle name="Output 2 5 4 3 3 3" xfId="32848"/>
    <cellStyle name="Output 2 5 4 3 4" xfId="10737"/>
    <cellStyle name="Output 2 5 4 3 4 2" xfId="22700"/>
    <cellStyle name="Output 2 5 4 3 4 2 2" xfId="46900"/>
    <cellStyle name="Output 2 5 4 3 4 3" xfId="34938"/>
    <cellStyle name="Output 2 5 4 3 5" xfId="12545"/>
    <cellStyle name="Output 2 5 4 3 5 2" xfId="24292"/>
    <cellStyle name="Output 2 5 4 3 5 2 2" xfId="48492"/>
    <cellStyle name="Output 2 5 4 3 5 3" xfId="36746"/>
    <cellStyle name="Output 2 5 4 3 6" xfId="14137"/>
    <cellStyle name="Output 2 5 4 3 6 2" xfId="38338"/>
    <cellStyle name="Output 2 5 4 3 7" xfId="26306"/>
    <cellStyle name="Output 2 5 4 4" xfId="6597"/>
    <cellStyle name="Output 2 5 4 4 2" xfId="18698"/>
    <cellStyle name="Output 2 5 4 4 2 2" xfId="42898"/>
    <cellStyle name="Output 2 5 4 4 3" xfId="30798"/>
    <cellStyle name="Output 2 5 4 5" xfId="7685"/>
    <cellStyle name="Output 2 5 4 5 2" xfId="19746"/>
    <cellStyle name="Output 2 5 4 5 2 2" xfId="43946"/>
    <cellStyle name="Output 2 5 4 5 3" xfId="31886"/>
    <cellStyle name="Output 2 5 4 6" xfId="9801"/>
    <cellStyle name="Output 2 5 4 6 2" xfId="21835"/>
    <cellStyle name="Output 2 5 4 6 2 2" xfId="46035"/>
    <cellStyle name="Output 2 5 4 6 3" xfId="34002"/>
    <cellStyle name="Output 2 5 4 7" xfId="11680"/>
    <cellStyle name="Output 2 5 4 7 2" xfId="23609"/>
    <cellStyle name="Output 2 5 4 7 2 2" xfId="47809"/>
    <cellStyle name="Output 2 5 4 7 3" xfId="35881"/>
    <cellStyle name="Output 2 5 4 8" xfId="13454"/>
    <cellStyle name="Output 2 5 4 8 2" xfId="37655"/>
    <cellStyle name="Output 2 5 4 9" xfId="25567"/>
    <cellStyle name="Output 2 5 5" xfId="2192"/>
    <cellStyle name="Output 2 5 5 2" xfId="6538"/>
    <cellStyle name="Output 2 5 5 2 2" xfId="18639"/>
    <cellStyle name="Output 2 5 5 2 2 2" xfId="42839"/>
    <cellStyle name="Output 2 5 5 2 3" xfId="30739"/>
    <cellStyle name="Output 2 5 5 3" xfId="8818"/>
    <cellStyle name="Output 2 5 5 3 2" xfId="20852"/>
    <cellStyle name="Output 2 5 5 3 2 2" xfId="45052"/>
    <cellStyle name="Output 2 5 5 3 3" xfId="33019"/>
    <cellStyle name="Output 2 5 5 4" xfId="10894"/>
    <cellStyle name="Output 2 5 5 4 2" xfId="22837"/>
    <cellStyle name="Output 2 5 5 4 2 2" xfId="47037"/>
    <cellStyle name="Output 2 5 5 4 3" xfId="35095"/>
    <cellStyle name="Output 2 5 5 5" xfId="12682"/>
    <cellStyle name="Output 2 5 5 5 2" xfId="24404"/>
    <cellStyle name="Output 2 5 5 5 2 2" xfId="48604"/>
    <cellStyle name="Output 2 5 5 5 3" xfId="36883"/>
    <cellStyle name="Output 2 5 5 6" xfId="14249"/>
    <cellStyle name="Output 2 5 5 6 2" xfId="38450"/>
    <cellStyle name="Output 2 5 5 7" xfId="26474"/>
    <cellStyle name="Output 2 5 6" xfId="1606"/>
    <cellStyle name="Output 2 5 6 2" xfId="4029"/>
    <cellStyle name="Output 2 5 6 2 2" xfId="16131"/>
    <cellStyle name="Output 2 5 6 2 2 2" xfId="40331"/>
    <cellStyle name="Output 2 5 6 2 3" xfId="28231"/>
    <cellStyle name="Output 2 5 6 3" xfId="8232"/>
    <cellStyle name="Output 2 5 6 3 2" xfId="20268"/>
    <cellStyle name="Output 2 5 6 3 2 2" xfId="44468"/>
    <cellStyle name="Output 2 5 6 3 3" xfId="32433"/>
    <cellStyle name="Output 2 5 6 4" xfId="10322"/>
    <cellStyle name="Output 2 5 6 4 2" xfId="22285"/>
    <cellStyle name="Output 2 5 6 4 2 2" xfId="46485"/>
    <cellStyle name="Output 2 5 6 4 3" xfId="34523"/>
    <cellStyle name="Output 2 5 6 5" xfId="12130"/>
    <cellStyle name="Output 2 5 6 5 2" xfId="23877"/>
    <cellStyle name="Output 2 5 6 5 2 2" xfId="48077"/>
    <cellStyle name="Output 2 5 6 5 3" xfId="36331"/>
    <cellStyle name="Output 2 5 6 6" xfId="13722"/>
    <cellStyle name="Output 2 5 6 6 2" xfId="37923"/>
    <cellStyle name="Output 2 5 6 7" xfId="25891"/>
    <cellStyle name="Output 2 5 7" xfId="6392"/>
    <cellStyle name="Output 2 5 7 2" xfId="18493"/>
    <cellStyle name="Output 2 5 7 2 2" xfId="42693"/>
    <cellStyle name="Output 2 5 7 3" xfId="30593"/>
    <cellStyle name="Output 2 5 8" xfId="7161"/>
    <cellStyle name="Output 2 5 8 2" xfId="19222"/>
    <cellStyle name="Output 2 5 8 2 2" xfId="43422"/>
    <cellStyle name="Output 2 5 8 3" xfId="31362"/>
    <cellStyle name="Output 2 5 9" xfId="7948"/>
    <cellStyle name="Output 2 5 9 2" xfId="20009"/>
    <cellStyle name="Output 2 5 9 2 2" xfId="44209"/>
    <cellStyle name="Output 2 5 9 3" xfId="32149"/>
    <cellStyle name="Output 2 6" xfId="655"/>
    <cellStyle name="Output 2 6 2" xfId="2225"/>
    <cellStyle name="Output 2 6 2 2" xfId="6557"/>
    <cellStyle name="Output 2 6 2 2 2" xfId="18658"/>
    <cellStyle name="Output 2 6 2 2 2 2" xfId="42858"/>
    <cellStyle name="Output 2 6 2 2 3" xfId="30758"/>
    <cellStyle name="Output 2 6 2 3" xfId="8851"/>
    <cellStyle name="Output 2 6 2 3 2" xfId="20885"/>
    <cellStyle name="Output 2 6 2 3 2 2" xfId="45085"/>
    <cellStyle name="Output 2 6 2 3 3" xfId="33052"/>
    <cellStyle name="Output 2 6 2 4" xfId="10927"/>
    <cellStyle name="Output 2 6 2 4 2" xfId="22870"/>
    <cellStyle name="Output 2 6 2 4 2 2" xfId="47070"/>
    <cellStyle name="Output 2 6 2 4 3" xfId="35128"/>
    <cellStyle name="Output 2 6 2 5" xfId="12715"/>
    <cellStyle name="Output 2 6 2 5 2" xfId="24437"/>
    <cellStyle name="Output 2 6 2 5 2 2" xfId="48637"/>
    <cellStyle name="Output 2 6 2 5 3" xfId="36916"/>
    <cellStyle name="Output 2 6 2 6" xfId="14282"/>
    <cellStyle name="Output 2 6 2 6 2" xfId="38483"/>
    <cellStyle name="Output 2 6 2 7" xfId="26507"/>
    <cellStyle name="Output 2 6 3" xfId="1639"/>
    <cellStyle name="Output 2 6 3 2" xfId="3019"/>
    <cellStyle name="Output 2 6 3 2 2" xfId="15122"/>
    <cellStyle name="Output 2 6 3 2 2 2" xfId="39322"/>
    <cellStyle name="Output 2 6 3 2 3" xfId="27222"/>
    <cellStyle name="Output 2 6 3 3" xfId="8265"/>
    <cellStyle name="Output 2 6 3 3 2" xfId="20301"/>
    <cellStyle name="Output 2 6 3 3 2 2" xfId="44501"/>
    <cellStyle name="Output 2 6 3 3 3" xfId="32466"/>
    <cellStyle name="Output 2 6 3 4" xfId="10355"/>
    <cellStyle name="Output 2 6 3 4 2" xfId="22318"/>
    <cellStyle name="Output 2 6 3 4 2 2" xfId="46518"/>
    <cellStyle name="Output 2 6 3 4 3" xfId="34556"/>
    <cellStyle name="Output 2 6 3 5" xfId="12163"/>
    <cellStyle name="Output 2 6 3 5 2" xfId="23910"/>
    <cellStyle name="Output 2 6 3 5 2 2" xfId="48110"/>
    <cellStyle name="Output 2 6 3 5 3" xfId="36364"/>
    <cellStyle name="Output 2 6 3 6" xfId="13755"/>
    <cellStyle name="Output 2 6 3 6 2" xfId="37956"/>
    <cellStyle name="Output 2 6 3 7" xfId="25924"/>
    <cellStyle name="Output 2 6 4" xfId="5632"/>
    <cellStyle name="Output 2 6 4 2" xfId="17733"/>
    <cellStyle name="Output 2 6 4 2 2" xfId="41933"/>
    <cellStyle name="Output 2 6 4 3" xfId="29833"/>
    <cellStyle name="Output 2 6 5" xfId="7291"/>
    <cellStyle name="Output 2 6 5 2" xfId="19352"/>
    <cellStyle name="Output 2 6 5 2 2" xfId="43552"/>
    <cellStyle name="Output 2 6 5 3" xfId="31492"/>
    <cellStyle name="Output 2 6 6" xfId="9407"/>
    <cellStyle name="Output 2 6 6 2" xfId="21441"/>
    <cellStyle name="Output 2 6 6 2 2" xfId="45641"/>
    <cellStyle name="Output 2 6 6 3" xfId="33608"/>
    <cellStyle name="Output 2 6 7" xfId="10077"/>
    <cellStyle name="Output 2 6 7 2" xfId="22111"/>
    <cellStyle name="Output 2 6 7 2 2" xfId="46311"/>
    <cellStyle name="Output 2 6 7 3" xfId="34278"/>
    <cellStyle name="Output 2 6 8" xfId="11956"/>
    <cellStyle name="Output 2 6 8 2" xfId="36157"/>
    <cellStyle name="Output 2 6 9" xfId="25173"/>
    <cellStyle name="Output 2 7" xfId="946"/>
    <cellStyle name="Output 2 7 2" xfId="2508"/>
    <cellStyle name="Output 2 7 2 2" xfId="2967"/>
    <cellStyle name="Output 2 7 2 2 2" xfId="15072"/>
    <cellStyle name="Output 2 7 2 2 2 2" xfId="39272"/>
    <cellStyle name="Output 2 7 2 2 3" xfId="27172"/>
    <cellStyle name="Output 2 7 2 3" xfId="9134"/>
    <cellStyle name="Output 2 7 2 3 2" xfId="21168"/>
    <cellStyle name="Output 2 7 2 3 2 2" xfId="45368"/>
    <cellStyle name="Output 2 7 2 3 3" xfId="33335"/>
    <cellStyle name="Output 2 7 2 4" xfId="11210"/>
    <cellStyle name="Output 2 7 2 4 2" xfId="23153"/>
    <cellStyle name="Output 2 7 2 4 2 2" xfId="47353"/>
    <cellStyle name="Output 2 7 2 4 3" xfId="35411"/>
    <cellStyle name="Output 2 7 2 5" xfId="12998"/>
    <cellStyle name="Output 2 7 2 5 2" xfId="24720"/>
    <cellStyle name="Output 2 7 2 5 2 2" xfId="48920"/>
    <cellStyle name="Output 2 7 2 5 3" xfId="37199"/>
    <cellStyle name="Output 2 7 2 6" xfId="14565"/>
    <cellStyle name="Output 2 7 2 6 2" xfId="38766"/>
    <cellStyle name="Output 2 7 2 7" xfId="26790"/>
    <cellStyle name="Output 2 7 3" xfId="1922"/>
    <cellStyle name="Output 2 7 3 2" xfId="4904"/>
    <cellStyle name="Output 2 7 3 2 2" xfId="17005"/>
    <cellStyle name="Output 2 7 3 2 2 2" xfId="41205"/>
    <cellStyle name="Output 2 7 3 2 3" xfId="29105"/>
    <cellStyle name="Output 2 7 3 3" xfId="8548"/>
    <cellStyle name="Output 2 7 3 3 2" xfId="20584"/>
    <cellStyle name="Output 2 7 3 3 2 2" xfId="44784"/>
    <cellStyle name="Output 2 7 3 3 3" xfId="32749"/>
    <cellStyle name="Output 2 7 3 4" xfId="10638"/>
    <cellStyle name="Output 2 7 3 4 2" xfId="22601"/>
    <cellStyle name="Output 2 7 3 4 2 2" xfId="46801"/>
    <cellStyle name="Output 2 7 3 4 3" xfId="34839"/>
    <cellStyle name="Output 2 7 3 5" xfId="12446"/>
    <cellStyle name="Output 2 7 3 5 2" xfId="24193"/>
    <cellStyle name="Output 2 7 3 5 2 2" xfId="48393"/>
    <cellStyle name="Output 2 7 3 5 3" xfId="36647"/>
    <cellStyle name="Output 2 7 3 6" xfId="14038"/>
    <cellStyle name="Output 2 7 3 6 2" xfId="38239"/>
    <cellStyle name="Output 2 7 3 7" xfId="26207"/>
    <cellStyle name="Output 2 7 4" xfId="6695"/>
    <cellStyle name="Output 2 7 4 2" xfId="18796"/>
    <cellStyle name="Output 2 7 4 2 2" xfId="42996"/>
    <cellStyle name="Output 2 7 4 3" xfId="30896"/>
    <cellStyle name="Output 2 7 5" xfId="7582"/>
    <cellStyle name="Output 2 7 5 2" xfId="19643"/>
    <cellStyle name="Output 2 7 5 2 2" xfId="43843"/>
    <cellStyle name="Output 2 7 5 3" xfId="31783"/>
    <cellStyle name="Output 2 7 6" xfId="9698"/>
    <cellStyle name="Output 2 7 6 2" xfId="21732"/>
    <cellStyle name="Output 2 7 6 2 2" xfId="45932"/>
    <cellStyle name="Output 2 7 6 3" xfId="33899"/>
    <cellStyle name="Output 2 7 7" xfId="11577"/>
    <cellStyle name="Output 2 7 7 2" xfId="23506"/>
    <cellStyle name="Output 2 7 7 2 2" xfId="47706"/>
    <cellStyle name="Output 2 7 7 3" xfId="35778"/>
    <cellStyle name="Output 2 7 8" xfId="13351"/>
    <cellStyle name="Output 2 7 8 2" xfId="37552"/>
    <cellStyle name="Output 2 7 9" xfId="25464"/>
    <cellStyle name="Output 2 8" xfId="2893"/>
    <cellStyle name="Output 2 8 2" xfId="15003"/>
    <cellStyle name="Output 2 8 2 2" xfId="39203"/>
    <cellStyle name="Output 2 8 3" xfId="27103"/>
    <cellStyle name="Output 2 9" xfId="2904"/>
    <cellStyle name="Output 2 9 2" xfId="15009"/>
    <cellStyle name="Output 2 9 2 2" xfId="39209"/>
    <cellStyle name="Output 2 9 3" xfId="27109"/>
    <cellStyle name="Output 3" xfId="378"/>
    <cellStyle name="Output 3 10" xfId="6932"/>
    <cellStyle name="Output 3 10 2" xfId="19021"/>
    <cellStyle name="Output 3 10 2 2" xfId="43221"/>
    <cellStyle name="Output 3 10 3" xfId="31133"/>
    <cellStyle name="Output 3 11" xfId="6901"/>
    <cellStyle name="Output 3 11 2" xfId="19000"/>
    <cellStyle name="Output 3 11 2 2" xfId="43200"/>
    <cellStyle name="Output 3 11 3" xfId="31102"/>
    <cellStyle name="Output 3 12" xfId="10221"/>
    <cellStyle name="Output 3 12 2" xfId="34422"/>
    <cellStyle name="Output 3 13" xfId="24960"/>
    <cellStyle name="Output 3 2" xfId="472"/>
    <cellStyle name="Output 3 2 10" xfId="10238"/>
    <cellStyle name="Output 3 2 10 2" xfId="22236"/>
    <cellStyle name="Output 3 2 10 2 2" xfId="46436"/>
    <cellStyle name="Output 3 2 10 3" xfId="34439"/>
    <cellStyle name="Output 3 2 11" xfId="12081"/>
    <cellStyle name="Output 3 2 11 2" xfId="36282"/>
    <cellStyle name="Output 3 2 12" xfId="24993"/>
    <cellStyle name="Output 3 2 2" xfId="574"/>
    <cellStyle name="Output 3 2 2 10" xfId="12669"/>
    <cellStyle name="Output 3 2 2 10 2" xfId="36870"/>
    <cellStyle name="Output 3 2 2 11" xfId="25092"/>
    <cellStyle name="Output 3 2 2 2" xfId="875"/>
    <cellStyle name="Output 3 2 2 2 2" xfId="2445"/>
    <cellStyle name="Output 3 2 2 2 2 2" xfId="6279"/>
    <cellStyle name="Output 3 2 2 2 2 2 2" xfId="18380"/>
    <cellStyle name="Output 3 2 2 2 2 2 2 2" xfId="42580"/>
    <cellStyle name="Output 3 2 2 2 2 2 3" xfId="30480"/>
    <cellStyle name="Output 3 2 2 2 2 3" xfId="9071"/>
    <cellStyle name="Output 3 2 2 2 2 3 2" xfId="21105"/>
    <cellStyle name="Output 3 2 2 2 2 3 2 2" xfId="45305"/>
    <cellStyle name="Output 3 2 2 2 2 3 3" xfId="33272"/>
    <cellStyle name="Output 3 2 2 2 2 4" xfId="11147"/>
    <cellStyle name="Output 3 2 2 2 2 4 2" xfId="23090"/>
    <cellStyle name="Output 3 2 2 2 2 4 2 2" xfId="47290"/>
    <cellStyle name="Output 3 2 2 2 2 4 3" xfId="35348"/>
    <cellStyle name="Output 3 2 2 2 2 5" xfId="12935"/>
    <cellStyle name="Output 3 2 2 2 2 5 2" xfId="24657"/>
    <cellStyle name="Output 3 2 2 2 2 5 2 2" xfId="48857"/>
    <cellStyle name="Output 3 2 2 2 2 5 3" xfId="37136"/>
    <cellStyle name="Output 3 2 2 2 2 6" xfId="14502"/>
    <cellStyle name="Output 3 2 2 2 2 6 2" xfId="38703"/>
    <cellStyle name="Output 3 2 2 2 2 7" xfId="26727"/>
    <cellStyle name="Output 3 2 2 2 3" xfId="1859"/>
    <cellStyle name="Output 3 2 2 2 3 2" xfId="6782"/>
    <cellStyle name="Output 3 2 2 2 3 2 2" xfId="18883"/>
    <cellStyle name="Output 3 2 2 2 3 2 2 2" xfId="43083"/>
    <cellStyle name="Output 3 2 2 2 3 2 3" xfId="30983"/>
    <cellStyle name="Output 3 2 2 2 3 3" xfId="8485"/>
    <cellStyle name="Output 3 2 2 2 3 3 2" xfId="20521"/>
    <cellStyle name="Output 3 2 2 2 3 3 2 2" xfId="44721"/>
    <cellStyle name="Output 3 2 2 2 3 3 3" xfId="32686"/>
    <cellStyle name="Output 3 2 2 2 3 4" xfId="10575"/>
    <cellStyle name="Output 3 2 2 2 3 4 2" xfId="22538"/>
    <cellStyle name="Output 3 2 2 2 3 4 2 2" xfId="46738"/>
    <cellStyle name="Output 3 2 2 2 3 4 3" xfId="34776"/>
    <cellStyle name="Output 3 2 2 2 3 5" xfId="12383"/>
    <cellStyle name="Output 3 2 2 2 3 5 2" xfId="24130"/>
    <cellStyle name="Output 3 2 2 2 3 5 2 2" xfId="48330"/>
    <cellStyle name="Output 3 2 2 2 3 5 3" xfId="36584"/>
    <cellStyle name="Output 3 2 2 2 3 6" xfId="13975"/>
    <cellStyle name="Output 3 2 2 2 3 6 2" xfId="38176"/>
    <cellStyle name="Output 3 2 2 2 3 7" xfId="26144"/>
    <cellStyle name="Output 3 2 2 2 4" xfId="5604"/>
    <cellStyle name="Output 3 2 2 2 4 2" xfId="17705"/>
    <cellStyle name="Output 3 2 2 2 4 2 2" xfId="41905"/>
    <cellStyle name="Output 3 2 2 2 4 3" xfId="29805"/>
    <cellStyle name="Output 3 2 2 2 5" xfId="7511"/>
    <cellStyle name="Output 3 2 2 2 5 2" xfId="19572"/>
    <cellStyle name="Output 3 2 2 2 5 2 2" xfId="43772"/>
    <cellStyle name="Output 3 2 2 2 5 3" xfId="31712"/>
    <cellStyle name="Output 3 2 2 2 6" xfId="9627"/>
    <cellStyle name="Output 3 2 2 2 6 2" xfId="21661"/>
    <cellStyle name="Output 3 2 2 2 6 2 2" xfId="45861"/>
    <cellStyle name="Output 3 2 2 2 6 3" xfId="33828"/>
    <cellStyle name="Output 3 2 2 2 7" xfId="11506"/>
    <cellStyle name="Output 3 2 2 2 7 2" xfId="23435"/>
    <cellStyle name="Output 3 2 2 2 7 2 2" xfId="47635"/>
    <cellStyle name="Output 3 2 2 2 7 3" xfId="35707"/>
    <cellStyle name="Output 3 2 2 2 8" xfId="13280"/>
    <cellStyle name="Output 3 2 2 2 8 2" xfId="37481"/>
    <cellStyle name="Output 3 2 2 2 9" xfId="25393"/>
    <cellStyle name="Output 3 2 2 3" xfId="1098"/>
    <cellStyle name="Output 3 2 2 3 2" xfId="2656"/>
    <cellStyle name="Output 3 2 2 3 2 2" xfId="4537"/>
    <cellStyle name="Output 3 2 2 3 2 2 2" xfId="16638"/>
    <cellStyle name="Output 3 2 2 3 2 2 2 2" xfId="40838"/>
    <cellStyle name="Output 3 2 2 3 2 2 3" xfId="28738"/>
    <cellStyle name="Output 3 2 2 3 2 3" xfId="9282"/>
    <cellStyle name="Output 3 2 2 3 2 3 2" xfId="21316"/>
    <cellStyle name="Output 3 2 2 3 2 3 2 2" xfId="45516"/>
    <cellStyle name="Output 3 2 2 3 2 3 3" xfId="33483"/>
    <cellStyle name="Output 3 2 2 3 2 4" xfId="11358"/>
    <cellStyle name="Output 3 2 2 3 2 4 2" xfId="23301"/>
    <cellStyle name="Output 3 2 2 3 2 4 2 2" xfId="47501"/>
    <cellStyle name="Output 3 2 2 3 2 4 3" xfId="35559"/>
    <cellStyle name="Output 3 2 2 3 2 5" xfId="13146"/>
    <cellStyle name="Output 3 2 2 3 2 5 2" xfId="24868"/>
    <cellStyle name="Output 3 2 2 3 2 5 2 2" xfId="49068"/>
    <cellStyle name="Output 3 2 2 3 2 5 3" xfId="37347"/>
    <cellStyle name="Output 3 2 2 3 2 6" xfId="14713"/>
    <cellStyle name="Output 3 2 2 3 2 6 2" xfId="38914"/>
    <cellStyle name="Output 3 2 2 3 2 7" xfId="26938"/>
    <cellStyle name="Output 3 2 2 3 3" xfId="2070"/>
    <cellStyle name="Output 3 2 2 3 3 2" xfId="6606"/>
    <cellStyle name="Output 3 2 2 3 3 2 2" xfId="18707"/>
    <cellStyle name="Output 3 2 2 3 3 2 2 2" xfId="42907"/>
    <cellStyle name="Output 3 2 2 3 3 2 3" xfId="30807"/>
    <cellStyle name="Output 3 2 2 3 3 3" xfId="8696"/>
    <cellStyle name="Output 3 2 2 3 3 3 2" xfId="20732"/>
    <cellStyle name="Output 3 2 2 3 3 3 2 2" xfId="44932"/>
    <cellStyle name="Output 3 2 2 3 3 3 3" xfId="32897"/>
    <cellStyle name="Output 3 2 2 3 3 4" xfId="10786"/>
    <cellStyle name="Output 3 2 2 3 3 4 2" xfId="22749"/>
    <cellStyle name="Output 3 2 2 3 3 4 2 2" xfId="46949"/>
    <cellStyle name="Output 3 2 2 3 3 4 3" xfId="34987"/>
    <cellStyle name="Output 3 2 2 3 3 5" xfId="12594"/>
    <cellStyle name="Output 3 2 2 3 3 5 2" xfId="24341"/>
    <cellStyle name="Output 3 2 2 3 3 5 2 2" xfId="48541"/>
    <cellStyle name="Output 3 2 2 3 3 5 3" xfId="36795"/>
    <cellStyle name="Output 3 2 2 3 3 6" xfId="14186"/>
    <cellStyle name="Output 3 2 2 3 3 6 2" xfId="38387"/>
    <cellStyle name="Output 3 2 2 3 3 7" xfId="26355"/>
    <cellStyle name="Output 3 2 2 3 4" xfId="5573"/>
    <cellStyle name="Output 3 2 2 3 4 2" xfId="17674"/>
    <cellStyle name="Output 3 2 2 3 4 2 2" xfId="41874"/>
    <cellStyle name="Output 3 2 2 3 4 3" xfId="29774"/>
    <cellStyle name="Output 3 2 2 3 5" xfId="7734"/>
    <cellStyle name="Output 3 2 2 3 5 2" xfId="19795"/>
    <cellStyle name="Output 3 2 2 3 5 2 2" xfId="43995"/>
    <cellStyle name="Output 3 2 2 3 5 3" xfId="31935"/>
    <cellStyle name="Output 3 2 2 3 6" xfId="9850"/>
    <cellStyle name="Output 3 2 2 3 6 2" xfId="21884"/>
    <cellStyle name="Output 3 2 2 3 6 2 2" xfId="46084"/>
    <cellStyle name="Output 3 2 2 3 6 3" xfId="34051"/>
    <cellStyle name="Output 3 2 2 3 7" xfId="11729"/>
    <cellStyle name="Output 3 2 2 3 7 2" xfId="23658"/>
    <cellStyle name="Output 3 2 2 3 7 2 2" xfId="47858"/>
    <cellStyle name="Output 3 2 2 3 7 3" xfId="35930"/>
    <cellStyle name="Output 3 2 2 3 8" xfId="13503"/>
    <cellStyle name="Output 3 2 2 3 8 2" xfId="37704"/>
    <cellStyle name="Output 3 2 2 3 9" xfId="25616"/>
    <cellStyle name="Output 3 2 2 4" xfId="2196"/>
    <cellStyle name="Output 3 2 2 4 2" xfId="4131"/>
    <cellStyle name="Output 3 2 2 4 2 2" xfId="16233"/>
    <cellStyle name="Output 3 2 2 4 2 2 2" xfId="40433"/>
    <cellStyle name="Output 3 2 2 4 2 3" xfId="28333"/>
    <cellStyle name="Output 3 2 2 4 3" xfId="8822"/>
    <cellStyle name="Output 3 2 2 4 3 2" xfId="20856"/>
    <cellStyle name="Output 3 2 2 4 3 2 2" xfId="45056"/>
    <cellStyle name="Output 3 2 2 4 3 3" xfId="33023"/>
    <cellStyle name="Output 3 2 2 4 4" xfId="10898"/>
    <cellStyle name="Output 3 2 2 4 4 2" xfId="22841"/>
    <cellStyle name="Output 3 2 2 4 4 2 2" xfId="47041"/>
    <cellStyle name="Output 3 2 2 4 4 3" xfId="35099"/>
    <cellStyle name="Output 3 2 2 4 5" xfId="12686"/>
    <cellStyle name="Output 3 2 2 4 5 2" xfId="24408"/>
    <cellStyle name="Output 3 2 2 4 5 2 2" xfId="48608"/>
    <cellStyle name="Output 3 2 2 4 5 3" xfId="36887"/>
    <cellStyle name="Output 3 2 2 4 6" xfId="14253"/>
    <cellStyle name="Output 3 2 2 4 6 2" xfId="38454"/>
    <cellStyle name="Output 3 2 2 4 7" xfId="26478"/>
    <cellStyle name="Output 3 2 2 5" xfId="1610"/>
    <cellStyle name="Output 3 2 2 5 2" xfId="5529"/>
    <cellStyle name="Output 3 2 2 5 2 2" xfId="17630"/>
    <cellStyle name="Output 3 2 2 5 2 2 2" xfId="41830"/>
    <cellStyle name="Output 3 2 2 5 2 3" xfId="29730"/>
    <cellStyle name="Output 3 2 2 5 3" xfId="8236"/>
    <cellStyle name="Output 3 2 2 5 3 2" xfId="20272"/>
    <cellStyle name="Output 3 2 2 5 3 2 2" xfId="44472"/>
    <cellStyle name="Output 3 2 2 5 3 3" xfId="32437"/>
    <cellStyle name="Output 3 2 2 5 4" xfId="10326"/>
    <cellStyle name="Output 3 2 2 5 4 2" xfId="22289"/>
    <cellStyle name="Output 3 2 2 5 4 2 2" xfId="46489"/>
    <cellStyle name="Output 3 2 2 5 4 3" xfId="34527"/>
    <cellStyle name="Output 3 2 2 5 5" xfId="12134"/>
    <cellStyle name="Output 3 2 2 5 5 2" xfId="23881"/>
    <cellStyle name="Output 3 2 2 5 5 2 2" xfId="48081"/>
    <cellStyle name="Output 3 2 2 5 5 3" xfId="36335"/>
    <cellStyle name="Output 3 2 2 5 6" xfId="13726"/>
    <cellStyle name="Output 3 2 2 5 6 2" xfId="37927"/>
    <cellStyle name="Output 3 2 2 5 7" xfId="25895"/>
    <cellStyle name="Output 3 2 2 6" xfId="5511"/>
    <cellStyle name="Output 3 2 2 6 2" xfId="17612"/>
    <cellStyle name="Output 3 2 2 6 2 2" xfId="41812"/>
    <cellStyle name="Output 3 2 2 6 3" xfId="29712"/>
    <cellStyle name="Output 3 2 2 7" xfId="7210"/>
    <cellStyle name="Output 3 2 2 7 2" xfId="19271"/>
    <cellStyle name="Output 3 2 2 7 2 2" xfId="43471"/>
    <cellStyle name="Output 3 2 2 7 3" xfId="31411"/>
    <cellStyle name="Output 3 2 2 8" xfId="8059"/>
    <cellStyle name="Output 3 2 2 8 2" xfId="20109"/>
    <cellStyle name="Output 3 2 2 8 2 2" xfId="44309"/>
    <cellStyle name="Output 3 2 2 8 3" xfId="32260"/>
    <cellStyle name="Output 3 2 2 9" xfId="10873"/>
    <cellStyle name="Output 3 2 2 9 2" xfId="22824"/>
    <cellStyle name="Output 3 2 2 9 2 2" xfId="47024"/>
    <cellStyle name="Output 3 2 2 9 3" xfId="35074"/>
    <cellStyle name="Output 3 2 3" xfId="717"/>
    <cellStyle name="Output 3 2 3 2" xfId="2287"/>
    <cellStyle name="Output 3 2 3 2 2" xfId="6804"/>
    <cellStyle name="Output 3 2 3 2 2 2" xfId="18905"/>
    <cellStyle name="Output 3 2 3 2 2 2 2" xfId="43105"/>
    <cellStyle name="Output 3 2 3 2 2 3" xfId="31005"/>
    <cellStyle name="Output 3 2 3 2 3" xfId="8913"/>
    <cellStyle name="Output 3 2 3 2 3 2" xfId="20947"/>
    <cellStyle name="Output 3 2 3 2 3 2 2" xfId="45147"/>
    <cellStyle name="Output 3 2 3 2 3 3" xfId="33114"/>
    <cellStyle name="Output 3 2 3 2 4" xfId="10989"/>
    <cellStyle name="Output 3 2 3 2 4 2" xfId="22932"/>
    <cellStyle name="Output 3 2 3 2 4 2 2" xfId="47132"/>
    <cellStyle name="Output 3 2 3 2 4 3" xfId="35190"/>
    <cellStyle name="Output 3 2 3 2 5" xfId="12777"/>
    <cellStyle name="Output 3 2 3 2 5 2" xfId="24499"/>
    <cellStyle name="Output 3 2 3 2 5 2 2" xfId="48699"/>
    <cellStyle name="Output 3 2 3 2 5 3" xfId="36978"/>
    <cellStyle name="Output 3 2 3 2 6" xfId="14344"/>
    <cellStyle name="Output 3 2 3 2 6 2" xfId="38545"/>
    <cellStyle name="Output 3 2 3 2 7" xfId="26569"/>
    <cellStyle name="Output 3 2 3 3" xfId="1701"/>
    <cellStyle name="Output 3 2 3 3 2" xfId="6162"/>
    <cellStyle name="Output 3 2 3 3 2 2" xfId="18263"/>
    <cellStyle name="Output 3 2 3 3 2 2 2" xfId="42463"/>
    <cellStyle name="Output 3 2 3 3 2 3" xfId="30363"/>
    <cellStyle name="Output 3 2 3 3 3" xfId="8327"/>
    <cellStyle name="Output 3 2 3 3 3 2" xfId="20363"/>
    <cellStyle name="Output 3 2 3 3 3 2 2" xfId="44563"/>
    <cellStyle name="Output 3 2 3 3 3 3" xfId="32528"/>
    <cellStyle name="Output 3 2 3 3 4" xfId="10417"/>
    <cellStyle name="Output 3 2 3 3 4 2" xfId="22380"/>
    <cellStyle name="Output 3 2 3 3 4 2 2" xfId="46580"/>
    <cellStyle name="Output 3 2 3 3 4 3" xfId="34618"/>
    <cellStyle name="Output 3 2 3 3 5" xfId="12225"/>
    <cellStyle name="Output 3 2 3 3 5 2" xfId="23972"/>
    <cellStyle name="Output 3 2 3 3 5 2 2" xfId="48172"/>
    <cellStyle name="Output 3 2 3 3 5 3" xfId="36426"/>
    <cellStyle name="Output 3 2 3 3 6" xfId="13817"/>
    <cellStyle name="Output 3 2 3 3 6 2" xfId="38018"/>
    <cellStyle name="Output 3 2 3 3 7" xfId="25986"/>
    <cellStyle name="Output 3 2 3 4" xfId="4132"/>
    <cellStyle name="Output 3 2 3 4 2" xfId="16234"/>
    <cellStyle name="Output 3 2 3 4 2 2" xfId="40434"/>
    <cellStyle name="Output 3 2 3 4 3" xfId="28334"/>
    <cellStyle name="Output 3 2 3 5" xfId="7353"/>
    <cellStyle name="Output 3 2 3 5 2" xfId="19414"/>
    <cellStyle name="Output 3 2 3 5 2 2" xfId="43614"/>
    <cellStyle name="Output 3 2 3 5 3" xfId="31554"/>
    <cellStyle name="Output 3 2 3 6" xfId="9469"/>
    <cellStyle name="Output 3 2 3 6 2" xfId="21503"/>
    <cellStyle name="Output 3 2 3 6 2 2" xfId="45703"/>
    <cellStyle name="Output 3 2 3 6 3" xfId="33670"/>
    <cellStyle name="Output 3 2 3 7" xfId="8168"/>
    <cellStyle name="Output 3 2 3 7 2" xfId="20207"/>
    <cellStyle name="Output 3 2 3 7 2 2" xfId="44407"/>
    <cellStyle name="Output 3 2 3 7 3" xfId="32369"/>
    <cellStyle name="Output 3 2 3 8" xfId="10265"/>
    <cellStyle name="Output 3 2 3 8 2" xfId="34466"/>
    <cellStyle name="Output 3 2 3 9" xfId="25235"/>
    <cellStyle name="Output 3 2 4" xfId="637"/>
    <cellStyle name="Output 3 2 4 2" xfId="2207"/>
    <cellStyle name="Output 3 2 4 2 2" xfId="5438"/>
    <cellStyle name="Output 3 2 4 2 2 2" xfId="17539"/>
    <cellStyle name="Output 3 2 4 2 2 2 2" xfId="41739"/>
    <cellStyle name="Output 3 2 4 2 2 3" xfId="29639"/>
    <cellStyle name="Output 3 2 4 2 3" xfId="8833"/>
    <cellStyle name="Output 3 2 4 2 3 2" xfId="20867"/>
    <cellStyle name="Output 3 2 4 2 3 2 2" xfId="45067"/>
    <cellStyle name="Output 3 2 4 2 3 3" xfId="33034"/>
    <cellStyle name="Output 3 2 4 2 4" xfId="10909"/>
    <cellStyle name="Output 3 2 4 2 4 2" xfId="22852"/>
    <cellStyle name="Output 3 2 4 2 4 2 2" xfId="47052"/>
    <cellStyle name="Output 3 2 4 2 4 3" xfId="35110"/>
    <cellStyle name="Output 3 2 4 2 5" xfId="12697"/>
    <cellStyle name="Output 3 2 4 2 5 2" xfId="24419"/>
    <cellStyle name="Output 3 2 4 2 5 2 2" xfId="48619"/>
    <cellStyle name="Output 3 2 4 2 5 3" xfId="36898"/>
    <cellStyle name="Output 3 2 4 2 6" xfId="14264"/>
    <cellStyle name="Output 3 2 4 2 6 2" xfId="38465"/>
    <cellStyle name="Output 3 2 4 2 7" xfId="26489"/>
    <cellStyle name="Output 3 2 4 3" xfId="1621"/>
    <cellStyle name="Output 3 2 4 3 2" xfId="4007"/>
    <cellStyle name="Output 3 2 4 3 2 2" xfId="16109"/>
    <cellStyle name="Output 3 2 4 3 2 2 2" xfId="40309"/>
    <cellStyle name="Output 3 2 4 3 2 3" xfId="28209"/>
    <cellStyle name="Output 3 2 4 3 3" xfId="8247"/>
    <cellStyle name="Output 3 2 4 3 3 2" xfId="20283"/>
    <cellStyle name="Output 3 2 4 3 3 2 2" xfId="44483"/>
    <cellStyle name="Output 3 2 4 3 3 3" xfId="32448"/>
    <cellStyle name="Output 3 2 4 3 4" xfId="10337"/>
    <cellStyle name="Output 3 2 4 3 4 2" xfId="22300"/>
    <cellStyle name="Output 3 2 4 3 4 2 2" xfId="46500"/>
    <cellStyle name="Output 3 2 4 3 4 3" xfId="34538"/>
    <cellStyle name="Output 3 2 4 3 5" xfId="12145"/>
    <cellStyle name="Output 3 2 4 3 5 2" xfId="23892"/>
    <cellStyle name="Output 3 2 4 3 5 2 2" xfId="48092"/>
    <cellStyle name="Output 3 2 4 3 5 3" xfId="36346"/>
    <cellStyle name="Output 3 2 4 3 6" xfId="13737"/>
    <cellStyle name="Output 3 2 4 3 6 2" xfId="37938"/>
    <cellStyle name="Output 3 2 4 3 7" xfId="25906"/>
    <cellStyle name="Output 3 2 4 4" xfId="6617"/>
    <cellStyle name="Output 3 2 4 4 2" xfId="18718"/>
    <cellStyle name="Output 3 2 4 4 2 2" xfId="42918"/>
    <cellStyle name="Output 3 2 4 4 3" xfId="30818"/>
    <cellStyle name="Output 3 2 4 5" xfId="7273"/>
    <cellStyle name="Output 3 2 4 5 2" xfId="19334"/>
    <cellStyle name="Output 3 2 4 5 2 2" xfId="43534"/>
    <cellStyle name="Output 3 2 4 5 3" xfId="31474"/>
    <cellStyle name="Output 3 2 4 6" xfId="8042"/>
    <cellStyle name="Output 3 2 4 6 2" xfId="20092"/>
    <cellStyle name="Output 3 2 4 6 2 2" xfId="44292"/>
    <cellStyle name="Output 3 2 4 6 3" xfId="32243"/>
    <cellStyle name="Output 3 2 4 7" xfId="8093"/>
    <cellStyle name="Output 3 2 4 7 2" xfId="20142"/>
    <cellStyle name="Output 3 2 4 7 2 2" xfId="44342"/>
    <cellStyle name="Output 3 2 4 7 3" xfId="32294"/>
    <cellStyle name="Output 3 2 4 8" xfId="7041"/>
    <cellStyle name="Output 3 2 4 8 2" xfId="31242"/>
    <cellStyle name="Output 3 2 4 9" xfId="25155"/>
    <cellStyle name="Output 3 2 5" xfId="999"/>
    <cellStyle name="Output 3 2 5 2" xfId="2557"/>
    <cellStyle name="Output 3 2 5 2 2" xfId="3054"/>
    <cellStyle name="Output 3 2 5 2 2 2" xfId="15156"/>
    <cellStyle name="Output 3 2 5 2 2 2 2" xfId="39356"/>
    <cellStyle name="Output 3 2 5 2 2 3" xfId="27256"/>
    <cellStyle name="Output 3 2 5 2 3" xfId="9183"/>
    <cellStyle name="Output 3 2 5 2 3 2" xfId="21217"/>
    <cellStyle name="Output 3 2 5 2 3 2 2" xfId="45417"/>
    <cellStyle name="Output 3 2 5 2 3 3" xfId="33384"/>
    <cellStyle name="Output 3 2 5 2 4" xfId="11259"/>
    <cellStyle name="Output 3 2 5 2 4 2" xfId="23202"/>
    <cellStyle name="Output 3 2 5 2 4 2 2" xfId="47402"/>
    <cellStyle name="Output 3 2 5 2 4 3" xfId="35460"/>
    <cellStyle name="Output 3 2 5 2 5" xfId="13047"/>
    <cellStyle name="Output 3 2 5 2 5 2" xfId="24769"/>
    <cellStyle name="Output 3 2 5 2 5 2 2" xfId="48969"/>
    <cellStyle name="Output 3 2 5 2 5 3" xfId="37248"/>
    <cellStyle name="Output 3 2 5 2 6" xfId="14614"/>
    <cellStyle name="Output 3 2 5 2 6 2" xfId="38815"/>
    <cellStyle name="Output 3 2 5 2 7" xfId="26839"/>
    <cellStyle name="Output 3 2 5 3" xfId="1971"/>
    <cellStyle name="Output 3 2 5 3 2" xfId="3372"/>
    <cellStyle name="Output 3 2 5 3 2 2" xfId="15474"/>
    <cellStyle name="Output 3 2 5 3 2 2 2" xfId="39674"/>
    <cellStyle name="Output 3 2 5 3 2 3" xfId="27574"/>
    <cellStyle name="Output 3 2 5 3 3" xfId="8597"/>
    <cellStyle name="Output 3 2 5 3 3 2" xfId="20633"/>
    <cellStyle name="Output 3 2 5 3 3 2 2" xfId="44833"/>
    <cellStyle name="Output 3 2 5 3 3 3" xfId="32798"/>
    <cellStyle name="Output 3 2 5 3 4" xfId="10687"/>
    <cellStyle name="Output 3 2 5 3 4 2" xfId="22650"/>
    <cellStyle name="Output 3 2 5 3 4 2 2" xfId="46850"/>
    <cellStyle name="Output 3 2 5 3 4 3" xfId="34888"/>
    <cellStyle name="Output 3 2 5 3 5" xfId="12495"/>
    <cellStyle name="Output 3 2 5 3 5 2" xfId="24242"/>
    <cellStyle name="Output 3 2 5 3 5 2 2" xfId="48442"/>
    <cellStyle name="Output 3 2 5 3 5 3" xfId="36696"/>
    <cellStyle name="Output 3 2 5 3 6" xfId="14087"/>
    <cellStyle name="Output 3 2 5 3 6 2" xfId="38288"/>
    <cellStyle name="Output 3 2 5 3 7" xfId="26256"/>
    <cellStyle name="Output 3 2 5 4" xfId="5628"/>
    <cellStyle name="Output 3 2 5 4 2" xfId="17729"/>
    <cellStyle name="Output 3 2 5 4 2 2" xfId="41929"/>
    <cellStyle name="Output 3 2 5 4 3" xfId="29829"/>
    <cellStyle name="Output 3 2 5 5" xfId="7635"/>
    <cellStyle name="Output 3 2 5 5 2" xfId="19696"/>
    <cellStyle name="Output 3 2 5 5 2 2" xfId="43896"/>
    <cellStyle name="Output 3 2 5 5 3" xfId="31836"/>
    <cellStyle name="Output 3 2 5 6" xfId="9751"/>
    <cellStyle name="Output 3 2 5 6 2" xfId="21785"/>
    <cellStyle name="Output 3 2 5 6 2 2" xfId="45985"/>
    <cellStyle name="Output 3 2 5 6 3" xfId="33952"/>
    <cellStyle name="Output 3 2 5 7" xfId="11630"/>
    <cellStyle name="Output 3 2 5 7 2" xfId="23559"/>
    <cellStyle name="Output 3 2 5 7 2 2" xfId="47759"/>
    <cellStyle name="Output 3 2 5 7 3" xfId="35831"/>
    <cellStyle name="Output 3 2 5 8" xfId="13404"/>
    <cellStyle name="Output 3 2 5 8 2" xfId="37605"/>
    <cellStyle name="Output 3 2 5 9" xfId="25517"/>
    <cellStyle name="Output 3 2 6" xfId="1173"/>
    <cellStyle name="Output 3 2 6 2" xfId="6648"/>
    <cellStyle name="Output 3 2 6 2 2" xfId="18749"/>
    <cellStyle name="Output 3 2 6 2 2 2" xfId="42949"/>
    <cellStyle name="Output 3 2 6 2 3" xfId="30849"/>
    <cellStyle name="Output 3 2 6 3" xfId="7809"/>
    <cellStyle name="Output 3 2 6 3 2" xfId="19870"/>
    <cellStyle name="Output 3 2 6 3 2 2" xfId="44070"/>
    <cellStyle name="Output 3 2 6 3 3" xfId="32010"/>
    <cellStyle name="Output 3 2 6 4" xfId="9925"/>
    <cellStyle name="Output 3 2 6 4 2" xfId="21959"/>
    <cellStyle name="Output 3 2 6 4 2 2" xfId="46159"/>
    <cellStyle name="Output 3 2 6 4 3" xfId="34126"/>
    <cellStyle name="Output 3 2 6 5" xfId="11804"/>
    <cellStyle name="Output 3 2 6 5 2" xfId="23733"/>
    <cellStyle name="Output 3 2 6 5 2 2" xfId="47933"/>
    <cellStyle name="Output 3 2 6 5 3" xfId="36005"/>
    <cellStyle name="Output 3 2 6 6" xfId="13578"/>
    <cellStyle name="Output 3 2 6 6 2" xfId="37779"/>
    <cellStyle name="Output 3 2 6 7" xfId="25691"/>
    <cellStyle name="Output 3 2 7" xfId="6174"/>
    <cellStyle name="Output 3 2 7 2" xfId="18275"/>
    <cellStyle name="Output 3 2 7 2 2" xfId="42475"/>
    <cellStyle name="Output 3 2 7 3" xfId="30375"/>
    <cellStyle name="Output 3 2 8" xfId="7108"/>
    <cellStyle name="Output 3 2 8 2" xfId="19169"/>
    <cellStyle name="Output 3 2 8 2 2" xfId="43369"/>
    <cellStyle name="Output 3 2 8 3" xfId="31309"/>
    <cellStyle name="Output 3 2 9" xfId="8084"/>
    <cellStyle name="Output 3 2 9 2" xfId="20133"/>
    <cellStyle name="Output 3 2 9 2 2" xfId="44333"/>
    <cellStyle name="Output 3 2 9 3" xfId="32285"/>
    <cellStyle name="Output 3 3" xfId="493"/>
    <cellStyle name="Output 3 3 10" xfId="10296"/>
    <cellStyle name="Output 3 3 10 2" xfId="22268"/>
    <cellStyle name="Output 3 3 10 2 2" xfId="46468"/>
    <cellStyle name="Output 3 3 10 3" xfId="34497"/>
    <cellStyle name="Output 3 3 11" xfId="12113"/>
    <cellStyle name="Output 3 3 11 2" xfId="36314"/>
    <cellStyle name="Output 3 3 12" xfId="25011"/>
    <cellStyle name="Output 3 3 2" xfId="592"/>
    <cellStyle name="Output 3 3 2 10" xfId="12108"/>
    <cellStyle name="Output 3 3 2 10 2" xfId="36309"/>
    <cellStyle name="Output 3 3 2 11" xfId="25110"/>
    <cellStyle name="Output 3 3 2 2" xfId="893"/>
    <cellStyle name="Output 3 3 2 2 2" xfId="2463"/>
    <cellStyle name="Output 3 3 2 2 2 2" xfId="5555"/>
    <cellStyle name="Output 3 3 2 2 2 2 2" xfId="17656"/>
    <cellStyle name="Output 3 3 2 2 2 2 2 2" xfId="41856"/>
    <cellStyle name="Output 3 3 2 2 2 2 3" xfId="29756"/>
    <cellStyle name="Output 3 3 2 2 2 3" xfId="9089"/>
    <cellStyle name="Output 3 3 2 2 2 3 2" xfId="21123"/>
    <cellStyle name="Output 3 3 2 2 2 3 2 2" xfId="45323"/>
    <cellStyle name="Output 3 3 2 2 2 3 3" xfId="33290"/>
    <cellStyle name="Output 3 3 2 2 2 4" xfId="11165"/>
    <cellStyle name="Output 3 3 2 2 2 4 2" xfId="23108"/>
    <cellStyle name="Output 3 3 2 2 2 4 2 2" xfId="47308"/>
    <cellStyle name="Output 3 3 2 2 2 4 3" xfId="35366"/>
    <cellStyle name="Output 3 3 2 2 2 5" xfId="12953"/>
    <cellStyle name="Output 3 3 2 2 2 5 2" xfId="24675"/>
    <cellStyle name="Output 3 3 2 2 2 5 2 2" xfId="48875"/>
    <cellStyle name="Output 3 3 2 2 2 5 3" xfId="37154"/>
    <cellStyle name="Output 3 3 2 2 2 6" xfId="14520"/>
    <cellStyle name="Output 3 3 2 2 2 6 2" xfId="38721"/>
    <cellStyle name="Output 3 3 2 2 2 7" xfId="26745"/>
    <cellStyle name="Output 3 3 2 2 3" xfId="1877"/>
    <cellStyle name="Output 3 3 2 2 3 2" xfId="3099"/>
    <cellStyle name="Output 3 3 2 2 3 2 2" xfId="15201"/>
    <cellStyle name="Output 3 3 2 2 3 2 2 2" xfId="39401"/>
    <cellStyle name="Output 3 3 2 2 3 2 3" xfId="27301"/>
    <cellStyle name="Output 3 3 2 2 3 3" xfId="8503"/>
    <cellStyle name="Output 3 3 2 2 3 3 2" xfId="20539"/>
    <cellStyle name="Output 3 3 2 2 3 3 2 2" xfId="44739"/>
    <cellStyle name="Output 3 3 2 2 3 3 3" xfId="32704"/>
    <cellStyle name="Output 3 3 2 2 3 4" xfId="10593"/>
    <cellStyle name="Output 3 3 2 2 3 4 2" xfId="22556"/>
    <cellStyle name="Output 3 3 2 2 3 4 2 2" xfId="46756"/>
    <cellStyle name="Output 3 3 2 2 3 4 3" xfId="34794"/>
    <cellStyle name="Output 3 3 2 2 3 5" xfId="12401"/>
    <cellStyle name="Output 3 3 2 2 3 5 2" xfId="24148"/>
    <cellStyle name="Output 3 3 2 2 3 5 2 2" xfId="48348"/>
    <cellStyle name="Output 3 3 2 2 3 5 3" xfId="36602"/>
    <cellStyle name="Output 3 3 2 2 3 6" xfId="13993"/>
    <cellStyle name="Output 3 3 2 2 3 6 2" xfId="38194"/>
    <cellStyle name="Output 3 3 2 2 3 7" xfId="26162"/>
    <cellStyle name="Output 3 3 2 2 4" xfId="5618"/>
    <cellStyle name="Output 3 3 2 2 4 2" xfId="17719"/>
    <cellStyle name="Output 3 3 2 2 4 2 2" xfId="41919"/>
    <cellStyle name="Output 3 3 2 2 4 3" xfId="29819"/>
    <cellStyle name="Output 3 3 2 2 5" xfId="7529"/>
    <cellStyle name="Output 3 3 2 2 5 2" xfId="19590"/>
    <cellStyle name="Output 3 3 2 2 5 2 2" xfId="43790"/>
    <cellStyle name="Output 3 3 2 2 5 3" xfId="31730"/>
    <cellStyle name="Output 3 3 2 2 6" xfId="9645"/>
    <cellStyle name="Output 3 3 2 2 6 2" xfId="21679"/>
    <cellStyle name="Output 3 3 2 2 6 2 2" xfId="45879"/>
    <cellStyle name="Output 3 3 2 2 6 3" xfId="33846"/>
    <cellStyle name="Output 3 3 2 2 7" xfId="11524"/>
    <cellStyle name="Output 3 3 2 2 7 2" xfId="23453"/>
    <cellStyle name="Output 3 3 2 2 7 2 2" xfId="47653"/>
    <cellStyle name="Output 3 3 2 2 7 3" xfId="35725"/>
    <cellStyle name="Output 3 3 2 2 8" xfId="13298"/>
    <cellStyle name="Output 3 3 2 2 8 2" xfId="37499"/>
    <cellStyle name="Output 3 3 2 2 9" xfId="25411"/>
    <cellStyle name="Output 3 3 2 3" xfId="1116"/>
    <cellStyle name="Output 3 3 2 3 2" xfId="2674"/>
    <cellStyle name="Output 3 3 2 3 2 2" xfId="5819"/>
    <cellStyle name="Output 3 3 2 3 2 2 2" xfId="17920"/>
    <cellStyle name="Output 3 3 2 3 2 2 2 2" xfId="42120"/>
    <cellStyle name="Output 3 3 2 3 2 2 3" xfId="30020"/>
    <cellStyle name="Output 3 3 2 3 2 3" xfId="9300"/>
    <cellStyle name="Output 3 3 2 3 2 3 2" xfId="21334"/>
    <cellStyle name="Output 3 3 2 3 2 3 2 2" xfId="45534"/>
    <cellStyle name="Output 3 3 2 3 2 3 3" xfId="33501"/>
    <cellStyle name="Output 3 3 2 3 2 4" xfId="11376"/>
    <cellStyle name="Output 3 3 2 3 2 4 2" xfId="23319"/>
    <cellStyle name="Output 3 3 2 3 2 4 2 2" xfId="47519"/>
    <cellStyle name="Output 3 3 2 3 2 4 3" xfId="35577"/>
    <cellStyle name="Output 3 3 2 3 2 5" xfId="13164"/>
    <cellStyle name="Output 3 3 2 3 2 5 2" xfId="24886"/>
    <cellStyle name="Output 3 3 2 3 2 5 2 2" xfId="49086"/>
    <cellStyle name="Output 3 3 2 3 2 5 3" xfId="37365"/>
    <cellStyle name="Output 3 3 2 3 2 6" xfId="14731"/>
    <cellStyle name="Output 3 3 2 3 2 6 2" xfId="38932"/>
    <cellStyle name="Output 3 3 2 3 2 7" xfId="26956"/>
    <cellStyle name="Output 3 3 2 3 3" xfId="2088"/>
    <cellStyle name="Output 3 3 2 3 3 2" xfId="6128"/>
    <cellStyle name="Output 3 3 2 3 3 2 2" xfId="18229"/>
    <cellStyle name="Output 3 3 2 3 3 2 2 2" xfId="42429"/>
    <cellStyle name="Output 3 3 2 3 3 2 3" xfId="30329"/>
    <cellStyle name="Output 3 3 2 3 3 3" xfId="8714"/>
    <cellStyle name="Output 3 3 2 3 3 3 2" xfId="20750"/>
    <cellStyle name="Output 3 3 2 3 3 3 2 2" xfId="44950"/>
    <cellStyle name="Output 3 3 2 3 3 3 3" xfId="32915"/>
    <cellStyle name="Output 3 3 2 3 3 4" xfId="10804"/>
    <cellStyle name="Output 3 3 2 3 3 4 2" xfId="22767"/>
    <cellStyle name="Output 3 3 2 3 3 4 2 2" xfId="46967"/>
    <cellStyle name="Output 3 3 2 3 3 4 3" xfId="35005"/>
    <cellStyle name="Output 3 3 2 3 3 5" xfId="12612"/>
    <cellStyle name="Output 3 3 2 3 3 5 2" xfId="24359"/>
    <cellStyle name="Output 3 3 2 3 3 5 2 2" xfId="48559"/>
    <cellStyle name="Output 3 3 2 3 3 5 3" xfId="36813"/>
    <cellStyle name="Output 3 3 2 3 3 6" xfId="14204"/>
    <cellStyle name="Output 3 3 2 3 3 6 2" xfId="38405"/>
    <cellStyle name="Output 3 3 2 3 3 7" xfId="26373"/>
    <cellStyle name="Output 3 3 2 3 4" xfId="5641"/>
    <cellStyle name="Output 3 3 2 3 4 2" xfId="17742"/>
    <cellStyle name="Output 3 3 2 3 4 2 2" xfId="41942"/>
    <cellStyle name="Output 3 3 2 3 4 3" xfId="29842"/>
    <cellStyle name="Output 3 3 2 3 5" xfId="7752"/>
    <cellStyle name="Output 3 3 2 3 5 2" xfId="19813"/>
    <cellStyle name="Output 3 3 2 3 5 2 2" xfId="44013"/>
    <cellStyle name="Output 3 3 2 3 5 3" xfId="31953"/>
    <cellStyle name="Output 3 3 2 3 6" xfId="9868"/>
    <cellStyle name="Output 3 3 2 3 6 2" xfId="21902"/>
    <cellStyle name="Output 3 3 2 3 6 2 2" xfId="46102"/>
    <cellStyle name="Output 3 3 2 3 6 3" xfId="34069"/>
    <cellStyle name="Output 3 3 2 3 7" xfId="11747"/>
    <cellStyle name="Output 3 3 2 3 7 2" xfId="23676"/>
    <cellStyle name="Output 3 3 2 3 7 2 2" xfId="47876"/>
    <cellStyle name="Output 3 3 2 3 7 3" xfId="35948"/>
    <cellStyle name="Output 3 3 2 3 8" xfId="13521"/>
    <cellStyle name="Output 3 3 2 3 8 2" xfId="37722"/>
    <cellStyle name="Output 3 3 2 3 9" xfId="25634"/>
    <cellStyle name="Output 3 3 2 4" xfId="2199"/>
    <cellStyle name="Output 3 3 2 4 2" xfId="6671"/>
    <cellStyle name="Output 3 3 2 4 2 2" xfId="18772"/>
    <cellStyle name="Output 3 3 2 4 2 2 2" xfId="42972"/>
    <cellStyle name="Output 3 3 2 4 2 3" xfId="30872"/>
    <cellStyle name="Output 3 3 2 4 3" xfId="8825"/>
    <cellStyle name="Output 3 3 2 4 3 2" xfId="20859"/>
    <cellStyle name="Output 3 3 2 4 3 2 2" xfId="45059"/>
    <cellStyle name="Output 3 3 2 4 3 3" xfId="33026"/>
    <cellStyle name="Output 3 3 2 4 4" xfId="10901"/>
    <cellStyle name="Output 3 3 2 4 4 2" xfId="22844"/>
    <cellStyle name="Output 3 3 2 4 4 2 2" xfId="47044"/>
    <cellStyle name="Output 3 3 2 4 4 3" xfId="35102"/>
    <cellStyle name="Output 3 3 2 4 5" xfId="12689"/>
    <cellStyle name="Output 3 3 2 4 5 2" xfId="24411"/>
    <cellStyle name="Output 3 3 2 4 5 2 2" xfId="48611"/>
    <cellStyle name="Output 3 3 2 4 5 3" xfId="36890"/>
    <cellStyle name="Output 3 3 2 4 6" xfId="14256"/>
    <cellStyle name="Output 3 3 2 4 6 2" xfId="38457"/>
    <cellStyle name="Output 3 3 2 4 7" xfId="26481"/>
    <cellStyle name="Output 3 3 2 5" xfId="1613"/>
    <cellStyle name="Output 3 3 2 5 2" xfId="6743"/>
    <cellStyle name="Output 3 3 2 5 2 2" xfId="18844"/>
    <cellStyle name="Output 3 3 2 5 2 2 2" xfId="43044"/>
    <cellStyle name="Output 3 3 2 5 2 3" xfId="30944"/>
    <cellStyle name="Output 3 3 2 5 3" xfId="8239"/>
    <cellStyle name="Output 3 3 2 5 3 2" xfId="20275"/>
    <cellStyle name="Output 3 3 2 5 3 2 2" xfId="44475"/>
    <cellStyle name="Output 3 3 2 5 3 3" xfId="32440"/>
    <cellStyle name="Output 3 3 2 5 4" xfId="10329"/>
    <cellStyle name="Output 3 3 2 5 4 2" xfId="22292"/>
    <cellStyle name="Output 3 3 2 5 4 2 2" xfId="46492"/>
    <cellStyle name="Output 3 3 2 5 4 3" xfId="34530"/>
    <cellStyle name="Output 3 3 2 5 5" xfId="12137"/>
    <cellStyle name="Output 3 3 2 5 5 2" xfId="23884"/>
    <cellStyle name="Output 3 3 2 5 5 2 2" xfId="48084"/>
    <cellStyle name="Output 3 3 2 5 5 3" xfId="36338"/>
    <cellStyle name="Output 3 3 2 5 6" xfId="13729"/>
    <cellStyle name="Output 3 3 2 5 6 2" xfId="37930"/>
    <cellStyle name="Output 3 3 2 5 7" xfId="25898"/>
    <cellStyle name="Output 3 3 2 6" xfId="5912"/>
    <cellStyle name="Output 3 3 2 6 2" xfId="18013"/>
    <cellStyle name="Output 3 3 2 6 2 2" xfId="42213"/>
    <cellStyle name="Output 3 3 2 6 3" xfId="30113"/>
    <cellStyle name="Output 3 3 2 7" xfId="7228"/>
    <cellStyle name="Output 3 3 2 7 2" xfId="19289"/>
    <cellStyle name="Output 3 3 2 7 2 2" xfId="43489"/>
    <cellStyle name="Output 3 3 2 7 3" xfId="31429"/>
    <cellStyle name="Output 3 3 2 8" xfId="7931"/>
    <cellStyle name="Output 3 3 2 8 2" xfId="19992"/>
    <cellStyle name="Output 3 3 2 8 2 2" xfId="44192"/>
    <cellStyle name="Output 3 3 2 8 3" xfId="32132"/>
    <cellStyle name="Output 3 3 2 9" xfId="10285"/>
    <cellStyle name="Output 3 3 2 9 2" xfId="22263"/>
    <cellStyle name="Output 3 3 2 9 2 2" xfId="46463"/>
    <cellStyle name="Output 3 3 2 9 3" xfId="34486"/>
    <cellStyle name="Output 3 3 3" xfId="735"/>
    <cellStyle name="Output 3 3 3 2" xfId="2305"/>
    <cellStyle name="Output 3 3 3 2 2" xfId="6346"/>
    <cellStyle name="Output 3 3 3 2 2 2" xfId="18447"/>
    <cellStyle name="Output 3 3 3 2 2 2 2" xfId="42647"/>
    <cellStyle name="Output 3 3 3 2 2 3" xfId="30547"/>
    <cellStyle name="Output 3 3 3 2 3" xfId="8931"/>
    <cellStyle name="Output 3 3 3 2 3 2" xfId="20965"/>
    <cellStyle name="Output 3 3 3 2 3 2 2" xfId="45165"/>
    <cellStyle name="Output 3 3 3 2 3 3" xfId="33132"/>
    <cellStyle name="Output 3 3 3 2 4" xfId="11007"/>
    <cellStyle name="Output 3 3 3 2 4 2" xfId="22950"/>
    <cellStyle name="Output 3 3 3 2 4 2 2" xfId="47150"/>
    <cellStyle name="Output 3 3 3 2 4 3" xfId="35208"/>
    <cellStyle name="Output 3 3 3 2 5" xfId="12795"/>
    <cellStyle name="Output 3 3 3 2 5 2" xfId="24517"/>
    <cellStyle name="Output 3 3 3 2 5 2 2" xfId="48717"/>
    <cellStyle name="Output 3 3 3 2 5 3" xfId="36996"/>
    <cellStyle name="Output 3 3 3 2 6" xfId="14362"/>
    <cellStyle name="Output 3 3 3 2 6 2" xfId="38563"/>
    <cellStyle name="Output 3 3 3 2 7" xfId="26587"/>
    <cellStyle name="Output 3 3 3 3" xfId="1719"/>
    <cellStyle name="Output 3 3 3 3 2" xfId="6177"/>
    <cellStyle name="Output 3 3 3 3 2 2" xfId="18278"/>
    <cellStyle name="Output 3 3 3 3 2 2 2" xfId="42478"/>
    <cellStyle name="Output 3 3 3 3 2 3" xfId="30378"/>
    <cellStyle name="Output 3 3 3 3 3" xfId="8345"/>
    <cellStyle name="Output 3 3 3 3 3 2" xfId="20381"/>
    <cellStyle name="Output 3 3 3 3 3 2 2" xfId="44581"/>
    <cellStyle name="Output 3 3 3 3 3 3" xfId="32546"/>
    <cellStyle name="Output 3 3 3 3 4" xfId="10435"/>
    <cellStyle name="Output 3 3 3 3 4 2" xfId="22398"/>
    <cellStyle name="Output 3 3 3 3 4 2 2" xfId="46598"/>
    <cellStyle name="Output 3 3 3 3 4 3" xfId="34636"/>
    <cellStyle name="Output 3 3 3 3 5" xfId="12243"/>
    <cellStyle name="Output 3 3 3 3 5 2" xfId="23990"/>
    <cellStyle name="Output 3 3 3 3 5 2 2" xfId="48190"/>
    <cellStyle name="Output 3 3 3 3 5 3" xfId="36444"/>
    <cellStyle name="Output 3 3 3 3 6" xfId="13835"/>
    <cellStyle name="Output 3 3 3 3 6 2" xfId="38036"/>
    <cellStyle name="Output 3 3 3 3 7" xfId="26004"/>
    <cellStyle name="Output 3 3 3 4" xfId="5432"/>
    <cellStyle name="Output 3 3 3 4 2" xfId="17533"/>
    <cellStyle name="Output 3 3 3 4 2 2" xfId="41733"/>
    <cellStyle name="Output 3 3 3 4 3" xfId="29633"/>
    <cellStyle name="Output 3 3 3 5" xfId="7371"/>
    <cellStyle name="Output 3 3 3 5 2" xfId="19432"/>
    <cellStyle name="Output 3 3 3 5 2 2" xfId="43632"/>
    <cellStyle name="Output 3 3 3 5 3" xfId="31572"/>
    <cellStyle name="Output 3 3 3 6" xfId="9487"/>
    <cellStyle name="Output 3 3 3 6 2" xfId="21521"/>
    <cellStyle name="Output 3 3 3 6 2 2" xfId="45721"/>
    <cellStyle name="Output 3 3 3 6 3" xfId="33688"/>
    <cellStyle name="Output 3 3 3 7" xfId="10057"/>
    <cellStyle name="Output 3 3 3 7 2" xfId="22091"/>
    <cellStyle name="Output 3 3 3 7 2 2" xfId="46291"/>
    <cellStyle name="Output 3 3 3 7 3" xfId="34258"/>
    <cellStyle name="Output 3 3 3 8" xfId="11936"/>
    <cellStyle name="Output 3 3 3 8 2" xfId="36137"/>
    <cellStyle name="Output 3 3 3 9" xfId="25253"/>
    <cellStyle name="Output 3 3 4" xfId="819"/>
    <cellStyle name="Output 3 3 4 2" xfId="2389"/>
    <cellStyle name="Output 3 3 4 2 2" xfId="6004"/>
    <cellStyle name="Output 3 3 4 2 2 2" xfId="18105"/>
    <cellStyle name="Output 3 3 4 2 2 2 2" xfId="42305"/>
    <cellStyle name="Output 3 3 4 2 2 3" xfId="30205"/>
    <cellStyle name="Output 3 3 4 2 3" xfId="9015"/>
    <cellStyle name="Output 3 3 4 2 3 2" xfId="21049"/>
    <cellStyle name="Output 3 3 4 2 3 2 2" xfId="45249"/>
    <cellStyle name="Output 3 3 4 2 3 3" xfId="33216"/>
    <cellStyle name="Output 3 3 4 2 4" xfId="11091"/>
    <cellStyle name="Output 3 3 4 2 4 2" xfId="23034"/>
    <cellStyle name="Output 3 3 4 2 4 2 2" xfId="47234"/>
    <cellStyle name="Output 3 3 4 2 4 3" xfId="35292"/>
    <cellStyle name="Output 3 3 4 2 5" xfId="12879"/>
    <cellStyle name="Output 3 3 4 2 5 2" xfId="24601"/>
    <cellStyle name="Output 3 3 4 2 5 2 2" xfId="48801"/>
    <cellStyle name="Output 3 3 4 2 5 3" xfId="37080"/>
    <cellStyle name="Output 3 3 4 2 6" xfId="14446"/>
    <cellStyle name="Output 3 3 4 2 6 2" xfId="38647"/>
    <cellStyle name="Output 3 3 4 2 7" xfId="26671"/>
    <cellStyle name="Output 3 3 4 3" xfId="1803"/>
    <cellStyle name="Output 3 3 4 3 2" xfId="5796"/>
    <cellStyle name="Output 3 3 4 3 2 2" xfId="17897"/>
    <cellStyle name="Output 3 3 4 3 2 2 2" xfId="42097"/>
    <cellStyle name="Output 3 3 4 3 2 3" xfId="29997"/>
    <cellStyle name="Output 3 3 4 3 3" xfId="8429"/>
    <cellStyle name="Output 3 3 4 3 3 2" xfId="20465"/>
    <cellStyle name="Output 3 3 4 3 3 2 2" xfId="44665"/>
    <cellStyle name="Output 3 3 4 3 3 3" xfId="32630"/>
    <cellStyle name="Output 3 3 4 3 4" xfId="10519"/>
    <cellStyle name="Output 3 3 4 3 4 2" xfId="22482"/>
    <cellStyle name="Output 3 3 4 3 4 2 2" xfId="46682"/>
    <cellStyle name="Output 3 3 4 3 4 3" xfId="34720"/>
    <cellStyle name="Output 3 3 4 3 5" xfId="12327"/>
    <cellStyle name="Output 3 3 4 3 5 2" xfId="24074"/>
    <cellStyle name="Output 3 3 4 3 5 2 2" xfId="48274"/>
    <cellStyle name="Output 3 3 4 3 5 3" xfId="36528"/>
    <cellStyle name="Output 3 3 4 3 6" xfId="13919"/>
    <cellStyle name="Output 3 3 4 3 6 2" xfId="38120"/>
    <cellStyle name="Output 3 3 4 3 7" xfId="26088"/>
    <cellStyle name="Output 3 3 4 4" xfId="6154"/>
    <cellStyle name="Output 3 3 4 4 2" xfId="18255"/>
    <cellStyle name="Output 3 3 4 4 2 2" xfId="42455"/>
    <cellStyle name="Output 3 3 4 4 3" xfId="30355"/>
    <cellStyle name="Output 3 3 4 5" xfId="7455"/>
    <cellStyle name="Output 3 3 4 5 2" xfId="19516"/>
    <cellStyle name="Output 3 3 4 5 2 2" xfId="43716"/>
    <cellStyle name="Output 3 3 4 5 3" xfId="31656"/>
    <cellStyle name="Output 3 3 4 6" xfId="9571"/>
    <cellStyle name="Output 3 3 4 6 2" xfId="21605"/>
    <cellStyle name="Output 3 3 4 6 2 2" xfId="45805"/>
    <cellStyle name="Output 3 3 4 6 3" xfId="33772"/>
    <cellStyle name="Output 3 3 4 7" xfId="10150"/>
    <cellStyle name="Output 3 3 4 7 2" xfId="22160"/>
    <cellStyle name="Output 3 3 4 7 2 2" xfId="46360"/>
    <cellStyle name="Output 3 3 4 7 3" xfId="34351"/>
    <cellStyle name="Output 3 3 4 8" xfId="12005"/>
    <cellStyle name="Output 3 3 4 8 2" xfId="36206"/>
    <cellStyle name="Output 3 3 4 9" xfId="25337"/>
    <cellStyle name="Output 3 3 5" xfId="1017"/>
    <cellStyle name="Output 3 3 5 2" xfId="2575"/>
    <cellStyle name="Output 3 3 5 2 2" xfId="6416"/>
    <cellStyle name="Output 3 3 5 2 2 2" xfId="18517"/>
    <cellStyle name="Output 3 3 5 2 2 2 2" xfId="42717"/>
    <cellStyle name="Output 3 3 5 2 2 3" xfId="30617"/>
    <cellStyle name="Output 3 3 5 2 3" xfId="9201"/>
    <cellStyle name="Output 3 3 5 2 3 2" xfId="21235"/>
    <cellStyle name="Output 3 3 5 2 3 2 2" xfId="45435"/>
    <cellStyle name="Output 3 3 5 2 3 3" xfId="33402"/>
    <cellStyle name="Output 3 3 5 2 4" xfId="11277"/>
    <cellStyle name="Output 3 3 5 2 4 2" xfId="23220"/>
    <cellStyle name="Output 3 3 5 2 4 2 2" xfId="47420"/>
    <cellStyle name="Output 3 3 5 2 4 3" xfId="35478"/>
    <cellStyle name="Output 3 3 5 2 5" xfId="13065"/>
    <cellStyle name="Output 3 3 5 2 5 2" xfId="24787"/>
    <cellStyle name="Output 3 3 5 2 5 2 2" xfId="48987"/>
    <cellStyle name="Output 3 3 5 2 5 3" xfId="37266"/>
    <cellStyle name="Output 3 3 5 2 6" xfId="14632"/>
    <cellStyle name="Output 3 3 5 2 6 2" xfId="38833"/>
    <cellStyle name="Output 3 3 5 2 7" xfId="26857"/>
    <cellStyle name="Output 3 3 5 3" xfId="1989"/>
    <cellStyle name="Output 3 3 5 3 2" xfId="5860"/>
    <cellStyle name="Output 3 3 5 3 2 2" xfId="17961"/>
    <cellStyle name="Output 3 3 5 3 2 2 2" xfId="42161"/>
    <cellStyle name="Output 3 3 5 3 2 3" xfId="30061"/>
    <cellStyle name="Output 3 3 5 3 3" xfId="8615"/>
    <cellStyle name="Output 3 3 5 3 3 2" xfId="20651"/>
    <cellStyle name="Output 3 3 5 3 3 2 2" xfId="44851"/>
    <cellStyle name="Output 3 3 5 3 3 3" xfId="32816"/>
    <cellStyle name="Output 3 3 5 3 4" xfId="10705"/>
    <cellStyle name="Output 3 3 5 3 4 2" xfId="22668"/>
    <cellStyle name="Output 3 3 5 3 4 2 2" xfId="46868"/>
    <cellStyle name="Output 3 3 5 3 4 3" xfId="34906"/>
    <cellStyle name="Output 3 3 5 3 5" xfId="12513"/>
    <cellStyle name="Output 3 3 5 3 5 2" xfId="24260"/>
    <cellStyle name="Output 3 3 5 3 5 2 2" xfId="48460"/>
    <cellStyle name="Output 3 3 5 3 5 3" xfId="36714"/>
    <cellStyle name="Output 3 3 5 3 6" xfId="14105"/>
    <cellStyle name="Output 3 3 5 3 6 2" xfId="38306"/>
    <cellStyle name="Output 3 3 5 3 7" xfId="26274"/>
    <cellStyle name="Output 3 3 5 4" xfId="6498"/>
    <cellStyle name="Output 3 3 5 4 2" xfId="18599"/>
    <cellStyle name="Output 3 3 5 4 2 2" xfId="42799"/>
    <cellStyle name="Output 3 3 5 4 3" xfId="30699"/>
    <cellStyle name="Output 3 3 5 5" xfId="7653"/>
    <cellStyle name="Output 3 3 5 5 2" xfId="19714"/>
    <cellStyle name="Output 3 3 5 5 2 2" xfId="43914"/>
    <cellStyle name="Output 3 3 5 5 3" xfId="31854"/>
    <cellStyle name="Output 3 3 5 6" xfId="9769"/>
    <cellStyle name="Output 3 3 5 6 2" xfId="21803"/>
    <cellStyle name="Output 3 3 5 6 2 2" xfId="46003"/>
    <cellStyle name="Output 3 3 5 6 3" xfId="33970"/>
    <cellStyle name="Output 3 3 5 7" xfId="11648"/>
    <cellStyle name="Output 3 3 5 7 2" xfId="23577"/>
    <cellStyle name="Output 3 3 5 7 2 2" xfId="47777"/>
    <cellStyle name="Output 3 3 5 7 3" xfId="35849"/>
    <cellStyle name="Output 3 3 5 8" xfId="13422"/>
    <cellStyle name="Output 3 3 5 8 2" xfId="37623"/>
    <cellStyle name="Output 3 3 5 9" xfId="25535"/>
    <cellStyle name="Output 3 3 6" xfId="1178"/>
    <cellStyle name="Output 3 3 6 2" xfId="6021"/>
    <cellStyle name="Output 3 3 6 2 2" xfId="18122"/>
    <cellStyle name="Output 3 3 6 2 2 2" xfId="42322"/>
    <cellStyle name="Output 3 3 6 2 3" xfId="30222"/>
    <cellStyle name="Output 3 3 6 3" xfId="7814"/>
    <cellStyle name="Output 3 3 6 3 2" xfId="19875"/>
    <cellStyle name="Output 3 3 6 3 2 2" xfId="44075"/>
    <cellStyle name="Output 3 3 6 3 3" xfId="32015"/>
    <cellStyle name="Output 3 3 6 4" xfId="9930"/>
    <cellStyle name="Output 3 3 6 4 2" xfId="21964"/>
    <cellStyle name="Output 3 3 6 4 2 2" xfId="46164"/>
    <cellStyle name="Output 3 3 6 4 3" xfId="34131"/>
    <cellStyle name="Output 3 3 6 5" xfId="11809"/>
    <cellStyle name="Output 3 3 6 5 2" xfId="23738"/>
    <cellStyle name="Output 3 3 6 5 2 2" xfId="47938"/>
    <cellStyle name="Output 3 3 6 5 3" xfId="36010"/>
    <cellStyle name="Output 3 3 6 6" xfId="13583"/>
    <cellStyle name="Output 3 3 6 6 2" xfId="37784"/>
    <cellStyle name="Output 3 3 6 7" xfId="25696"/>
    <cellStyle name="Output 3 3 7" xfId="6587"/>
    <cellStyle name="Output 3 3 7 2" xfId="18688"/>
    <cellStyle name="Output 3 3 7 2 2" xfId="42888"/>
    <cellStyle name="Output 3 3 7 3" xfId="30788"/>
    <cellStyle name="Output 3 3 8" xfId="7129"/>
    <cellStyle name="Output 3 3 8 2" xfId="19190"/>
    <cellStyle name="Output 3 3 8 2 2" xfId="43390"/>
    <cellStyle name="Output 3 3 8 3" xfId="31330"/>
    <cellStyle name="Output 3 3 9" xfId="7956"/>
    <cellStyle name="Output 3 3 9 2" xfId="20017"/>
    <cellStyle name="Output 3 3 9 2 2" xfId="44217"/>
    <cellStyle name="Output 3 3 9 3" xfId="32157"/>
    <cellStyle name="Output 3 4" xfId="516"/>
    <cellStyle name="Output 3 4 10" xfId="6906"/>
    <cellStyle name="Output 3 4 10 2" xfId="31107"/>
    <cellStyle name="Output 3 4 11" xfId="25034"/>
    <cellStyle name="Output 3 4 2" xfId="615"/>
    <cellStyle name="Output 3 4 2 10" xfId="10225"/>
    <cellStyle name="Output 3 4 2 10 2" xfId="34426"/>
    <cellStyle name="Output 3 4 2 11" xfId="25133"/>
    <cellStyle name="Output 3 4 2 2" xfId="916"/>
    <cellStyle name="Output 3 4 2 2 2" xfId="2486"/>
    <cellStyle name="Output 3 4 2 2 2 2" xfId="5491"/>
    <cellStyle name="Output 3 4 2 2 2 2 2" xfId="17592"/>
    <cellStyle name="Output 3 4 2 2 2 2 2 2" xfId="41792"/>
    <cellStyle name="Output 3 4 2 2 2 2 3" xfId="29692"/>
    <cellStyle name="Output 3 4 2 2 2 3" xfId="9112"/>
    <cellStyle name="Output 3 4 2 2 2 3 2" xfId="21146"/>
    <cellStyle name="Output 3 4 2 2 2 3 2 2" xfId="45346"/>
    <cellStyle name="Output 3 4 2 2 2 3 3" xfId="33313"/>
    <cellStyle name="Output 3 4 2 2 2 4" xfId="11188"/>
    <cellStyle name="Output 3 4 2 2 2 4 2" xfId="23131"/>
    <cellStyle name="Output 3 4 2 2 2 4 2 2" xfId="47331"/>
    <cellStyle name="Output 3 4 2 2 2 4 3" xfId="35389"/>
    <cellStyle name="Output 3 4 2 2 2 5" xfId="12976"/>
    <cellStyle name="Output 3 4 2 2 2 5 2" xfId="24698"/>
    <cellStyle name="Output 3 4 2 2 2 5 2 2" xfId="48898"/>
    <cellStyle name="Output 3 4 2 2 2 5 3" xfId="37177"/>
    <cellStyle name="Output 3 4 2 2 2 6" xfId="14543"/>
    <cellStyle name="Output 3 4 2 2 2 6 2" xfId="38744"/>
    <cellStyle name="Output 3 4 2 2 2 7" xfId="26768"/>
    <cellStyle name="Output 3 4 2 2 3" xfId="1900"/>
    <cellStyle name="Output 3 4 2 2 3 2" xfId="5896"/>
    <cellStyle name="Output 3 4 2 2 3 2 2" xfId="17997"/>
    <cellStyle name="Output 3 4 2 2 3 2 2 2" xfId="42197"/>
    <cellStyle name="Output 3 4 2 2 3 2 3" xfId="30097"/>
    <cellStyle name="Output 3 4 2 2 3 3" xfId="8526"/>
    <cellStyle name="Output 3 4 2 2 3 3 2" xfId="20562"/>
    <cellStyle name="Output 3 4 2 2 3 3 2 2" xfId="44762"/>
    <cellStyle name="Output 3 4 2 2 3 3 3" xfId="32727"/>
    <cellStyle name="Output 3 4 2 2 3 4" xfId="10616"/>
    <cellStyle name="Output 3 4 2 2 3 4 2" xfId="22579"/>
    <cellStyle name="Output 3 4 2 2 3 4 2 2" xfId="46779"/>
    <cellStyle name="Output 3 4 2 2 3 4 3" xfId="34817"/>
    <cellStyle name="Output 3 4 2 2 3 5" xfId="12424"/>
    <cellStyle name="Output 3 4 2 2 3 5 2" xfId="24171"/>
    <cellStyle name="Output 3 4 2 2 3 5 2 2" xfId="48371"/>
    <cellStyle name="Output 3 4 2 2 3 5 3" xfId="36625"/>
    <cellStyle name="Output 3 4 2 2 3 6" xfId="14016"/>
    <cellStyle name="Output 3 4 2 2 3 6 2" xfId="38217"/>
    <cellStyle name="Output 3 4 2 2 3 7" xfId="26185"/>
    <cellStyle name="Output 3 4 2 2 4" xfId="5507"/>
    <cellStyle name="Output 3 4 2 2 4 2" xfId="17608"/>
    <cellStyle name="Output 3 4 2 2 4 2 2" xfId="41808"/>
    <cellStyle name="Output 3 4 2 2 4 3" xfId="29708"/>
    <cellStyle name="Output 3 4 2 2 5" xfId="7552"/>
    <cellStyle name="Output 3 4 2 2 5 2" xfId="19613"/>
    <cellStyle name="Output 3 4 2 2 5 2 2" xfId="43813"/>
    <cellStyle name="Output 3 4 2 2 5 3" xfId="31753"/>
    <cellStyle name="Output 3 4 2 2 6" xfId="9668"/>
    <cellStyle name="Output 3 4 2 2 6 2" xfId="21702"/>
    <cellStyle name="Output 3 4 2 2 6 2 2" xfId="45902"/>
    <cellStyle name="Output 3 4 2 2 6 3" xfId="33869"/>
    <cellStyle name="Output 3 4 2 2 7" xfId="11547"/>
    <cellStyle name="Output 3 4 2 2 7 2" xfId="23476"/>
    <cellStyle name="Output 3 4 2 2 7 2 2" xfId="47676"/>
    <cellStyle name="Output 3 4 2 2 7 3" xfId="35748"/>
    <cellStyle name="Output 3 4 2 2 8" xfId="13321"/>
    <cellStyle name="Output 3 4 2 2 8 2" xfId="37522"/>
    <cellStyle name="Output 3 4 2 2 9" xfId="25434"/>
    <cellStyle name="Output 3 4 2 3" xfId="1139"/>
    <cellStyle name="Output 3 4 2 3 2" xfId="2697"/>
    <cellStyle name="Output 3 4 2 3 2 2" xfId="5856"/>
    <cellStyle name="Output 3 4 2 3 2 2 2" xfId="17957"/>
    <cellStyle name="Output 3 4 2 3 2 2 2 2" xfId="42157"/>
    <cellStyle name="Output 3 4 2 3 2 2 3" xfId="30057"/>
    <cellStyle name="Output 3 4 2 3 2 3" xfId="9323"/>
    <cellStyle name="Output 3 4 2 3 2 3 2" xfId="21357"/>
    <cellStyle name="Output 3 4 2 3 2 3 2 2" xfId="45557"/>
    <cellStyle name="Output 3 4 2 3 2 3 3" xfId="33524"/>
    <cellStyle name="Output 3 4 2 3 2 4" xfId="11399"/>
    <cellStyle name="Output 3 4 2 3 2 4 2" xfId="23342"/>
    <cellStyle name="Output 3 4 2 3 2 4 2 2" xfId="47542"/>
    <cellStyle name="Output 3 4 2 3 2 4 3" xfId="35600"/>
    <cellStyle name="Output 3 4 2 3 2 5" xfId="13187"/>
    <cellStyle name="Output 3 4 2 3 2 5 2" xfId="24909"/>
    <cellStyle name="Output 3 4 2 3 2 5 2 2" xfId="49109"/>
    <cellStyle name="Output 3 4 2 3 2 5 3" xfId="37388"/>
    <cellStyle name="Output 3 4 2 3 2 6" xfId="14754"/>
    <cellStyle name="Output 3 4 2 3 2 6 2" xfId="38955"/>
    <cellStyle name="Output 3 4 2 3 2 7" xfId="26979"/>
    <cellStyle name="Output 3 4 2 3 3" xfId="2111"/>
    <cellStyle name="Output 3 4 2 3 3 2" xfId="5319"/>
    <cellStyle name="Output 3 4 2 3 3 2 2" xfId="17420"/>
    <cellStyle name="Output 3 4 2 3 3 2 2 2" xfId="41620"/>
    <cellStyle name="Output 3 4 2 3 3 2 3" xfId="29520"/>
    <cellStyle name="Output 3 4 2 3 3 3" xfId="8737"/>
    <cellStyle name="Output 3 4 2 3 3 3 2" xfId="20773"/>
    <cellStyle name="Output 3 4 2 3 3 3 2 2" xfId="44973"/>
    <cellStyle name="Output 3 4 2 3 3 3 3" xfId="32938"/>
    <cellStyle name="Output 3 4 2 3 3 4" xfId="10827"/>
    <cellStyle name="Output 3 4 2 3 3 4 2" xfId="22790"/>
    <cellStyle name="Output 3 4 2 3 3 4 2 2" xfId="46990"/>
    <cellStyle name="Output 3 4 2 3 3 4 3" xfId="35028"/>
    <cellStyle name="Output 3 4 2 3 3 5" xfId="12635"/>
    <cellStyle name="Output 3 4 2 3 3 5 2" xfId="24382"/>
    <cellStyle name="Output 3 4 2 3 3 5 2 2" xfId="48582"/>
    <cellStyle name="Output 3 4 2 3 3 5 3" xfId="36836"/>
    <cellStyle name="Output 3 4 2 3 3 6" xfId="14227"/>
    <cellStyle name="Output 3 4 2 3 3 6 2" xfId="38428"/>
    <cellStyle name="Output 3 4 2 3 3 7" xfId="26396"/>
    <cellStyle name="Output 3 4 2 3 4" xfId="2994"/>
    <cellStyle name="Output 3 4 2 3 4 2" xfId="15097"/>
    <cellStyle name="Output 3 4 2 3 4 2 2" xfId="39297"/>
    <cellStyle name="Output 3 4 2 3 4 3" xfId="27197"/>
    <cellStyle name="Output 3 4 2 3 5" xfId="7775"/>
    <cellStyle name="Output 3 4 2 3 5 2" xfId="19836"/>
    <cellStyle name="Output 3 4 2 3 5 2 2" xfId="44036"/>
    <cellStyle name="Output 3 4 2 3 5 3" xfId="31976"/>
    <cellStyle name="Output 3 4 2 3 6" xfId="9891"/>
    <cellStyle name="Output 3 4 2 3 6 2" xfId="21925"/>
    <cellStyle name="Output 3 4 2 3 6 2 2" xfId="46125"/>
    <cellStyle name="Output 3 4 2 3 6 3" xfId="34092"/>
    <cellStyle name="Output 3 4 2 3 7" xfId="11770"/>
    <cellStyle name="Output 3 4 2 3 7 2" xfId="23699"/>
    <cellStyle name="Output 3 4 2 3 7 2 2" xfId="47899"/>
    <cellStyle name="Output 3 4 2 3 7 3" xfId="35971"/>
    <cellStyle name="Output 3 4 2 3 8" xfId="13544"/>
    <cellStyle name="Output 3 4 2 3 8 2" xfId="37745"/>
    <cellStyle name="Output 3 4 2 3 9" xfId="25657"/>
    <cellStyle name="Output 3 4 2 4" xfId="2202"/>
    <cellStyle name="Output 3 4 2 4 2" xfId="6307"/>
    <cellStyle name="Output 3 4 2 4 2 2" xfId="18408"/>
    <cellStyle name="Output 3 4 2 4 2 2 2" xfId="42608"/>
    <cellStyle name="Output 3 4 2 4 2 3" xfId="30508"/>
    <cellStyle name="Output 3 4 2 4 3" xfId="8828"/>
    <cellStyle name="Output 3 4 2 4 3 2" xfId="20862"/>
    <cellStyle name="Output 3 4 2 4 3 2 2" xfId="45062"/>
    <cellStyle name="Output 3 4 2 4 3 3" xfId="33029"/>
    <cellStyle name="Output 3 4 2 4 4" xfId="10904"/>
    <cellStyle name="Output 3 4 2 4 4 2" xfId="22847"/>
    <cellStyle name="Output 3 4 2 4 4 2 2" xfId="47047"/>
    <cellStyle name="Output 3 4 2 4 4 3" xfId="35105"/>
    <cellStyle name="Output 3 4 2 4 5" xfId="12692"/>
    <cellStyle name="Output 3 4 2 4 5 2" xfId="24414"/>
    <cellStyle name="Output 3 4 2 4 5 2 2" xfId="48614"/>
    <cellStyle name="Output 3 4 2 4 5 3" xfId="36893"/>
    <cellStyle name="Output 3 4 2 4 6" xfId="14259"/>
    <cellStyle name="Output 3 4 2 4 6 2" xfId="38460"/>
    <cellStyle name="Output 3 4 2 4 7" xfId="26484"/>
    <cellStyle name="Output 3 4 2 5" xfId="1616"/>
    <cellStyle name="Output 3 4 2 5 2" xfId="6593"/>
    <cellStyle name="Output 3 4 2 5 2 2" xfId="18694"/>
    <cellStyle name="Output 3 4 2 5 2 2 2" xfId="42894"/>
    <cellStyle name="Output 3 4 2 5 2 3" xfId="30794"/>
    <cellStyle name="Output 3 4 2 5 3" xfId="8242"/>
    <cellStyle name="Output 3 4 2 5 3 2" xfId="20278"/>
    <cellStyle name="Output 3 4 2 5 3 2 2" xfId="44478"/>
    <cellStyle name="Output 3 4 2 5 3 3" xfId="32443"/>
    <cellStyle name="Output 3 4 2 5 4" xfId="10332"/>
    <cellStyle name="Output 3 4 2 5 4 2" xfId="22295"/>
    <cellStyle name="Output 3 4 2 5 4 2 2" xfId="46495"/>
    <cellStyle name="Output 3 4 2 5 4 3" xfId="34533"/>
    <cellStyle name="Output 3 4 2 5 5" xfId="12140"/>
    <cellStyle name="Output 3 4 2 5 5 2" xfId="23887"/>
    <cellStyle name="Output 3 4 2 5 5 2 2" xfId="48087"/>
    <cellStyle name="Output 3 4 2 5 5 3" xfId="36341"/>
    <cellStyle name="Output 3 4 2 5 6" xfId="13732"/>
    <cellStyle name="Output 3 4 2 5 6 2" xfId="37933"/>
    <cellStyle name="Output 3 4 2 5 7" xfId="25901"/>
    <cellStyle name="Output 3 4 2 6" xfId="6318"/>
    <cellStyle name="Output 3 4 2 6 2" xfId="18419"/>
    <cellStyle name="Output 3 4 2 6 2 2" xfId="42619"/>
    <cellStyle name="Output 3 4 2 6 3" xfId="30519"/>
    <cellStyle name="Output 3 4 2 7" xfId="7251"/>
    <cellStyle name="Output 3 4 2 7 2" xfId="19312"/>
    <cellStyle name="Output 3 4 2 7 2 2" xfId="43512"/>
    <cellStyle name="Output 3 4 2 7 3" xfId="31452"/>
    <cellStyle name="Output 3 4 2 8" xfId="8049"/>
    <cellStyle name="Output 3 4 2 8 2" xfId="20099"/>
    <cellStyle name="Output 3 4 2 8 2 2" xfId="44299"/>
    <cellStyle name="Output 3 4 2 8 3" xfId="32250"/>
    <cellStyle name="Output 3 4 2 9" xfId="7086"/>
    <cellStyle name="Output 3 4 2 9 2" xfId="19149"/>
    <cellStyle name="Output 3 4 2 9 2 2" xfId="43349"/>
    <cellStyle name="Output 3 4 2 9 3" xfId="31287"/>
    <cellStyle name="Output 3 4 3" xfId="1040"/>
    <cellStyle name="Output 3 4 3 2" xfId="2598"/>
    <cellStyle name="Output 3 4 3 2 2" xfId="5838"/>
    <cellStyle name="Output 3 4 3 2 2 2" xfId="17939"/>
    <cellStyle name="Output 3 4 3 2 2 2 2" xfId="42139"/>
    <cellStyle name="Output 3 4 3 2 2 3" xfId="30039"/>
    <cellStyle name="Output 3 4 3 2 3" xfId="9224"/>
    <cellStyle name="Output 3 4 3 2 3 2" xfId="21258"/>
    <cellStyle name="Output 3 4 3 2 3 2 2" xfId="45458"/>
    <cellStyle name="Output 3 4 3 2 3 3" xfId="33425"/>
    <cellStyle name="Output 3 4 3 2 4" xfId="11300"/>
    <cellStyle name="Output 3 4 3 2 4 2" xfId="23243"/>
    <cellStyle name="Output 3 4 3 2 4 2 2" xfId="47443"/>
    <cellStyle name="Output 3 4 3 2 4 3" xfId="35501"/>
    <cellStyle name="Output 3 4 3 2 5" xfId="13088"/>
    <cellStyle name="Output 3 4 3 2 5 2" xfId="24810"/>
    <cellStyle name="Output 3 4 3 2 5 2 2" xfId="49010"/>
    <cellStyle name="Output 3 4 3 2 5 3" xfId="37289"/>
    <cellStyle name="Output 3 4 3 2 6" xfId="14655"/>
    <cellStyle name="Output 3 4 3 2 6 2" xfId="38856"/>
    <cellStyle name="Output 3 4 3 2 7" xfId="26880"/>
    <cellStyle name="Output 3 4 3 3" xfId="2012"/>
    <cellStyle name="Output 3 4 3 3 2" xfId="5877"/>
    <cellStyle name="Output 3 4 3 3 2 2" xfId="17978"/>
    <cellStyle name="Output 3 4 3 3 2 2 2" xfId="42178"/>
    <cellStyle name="Output 3 4 3 3 2 3" xfId="30078"/>
    <cellStyle name="Output 3 4 3 3 3" xfId="8638"/>
    <cellStyle name="Output 3 4 3 3 3 2" xfId="20674"/>
    <cellStyle name="Output 3 4 3 3 3 2 2" xfId="44874"/>
    <cellStyle name="Output 3 4 3 3 3 3" xfId="32839"/>
    <cellStyle name="Output 3 4 3 3 4" xfId="10728"/>
    <cellStyle name="Output 3 4 3 3 4 2" xfId="22691"/>
    <cellStyle name="Output 3 4 3 3 4 2 2" xfId="46891"/>
    <cellStyle name="Output 3 4 3 3 4 3" xfId="34929"/>
    <cellStyle name="Output 3 4 3 3 5" xfId="12536"/>
    <cellStyle name="Output 3 4 3 3 5 2" xfId="24283"/>
    <cellStyle name="Output 3 4 3 3 5 2 2" xfId="48483"/>
    <cellStyle name="Output 3 4 3 3 5 3" xfId="36737"/>
    <cellStyle name="Output 3 4 3 3 6" xfId="14128"/>
    <cellStyle name="Output 3 4 3 3 6 2" xfId="38329"/>
    <cellStyle name="Output 3 4 3 3 7" xfId="26297"/>
    <cellStyle name="Output 3 4 3 4" xfId="3068"/>
    <cellStyle name="Output 3 4 3 4 2" xfId="15170"/>
    <cellStyle name="Output 3 4 3 4 2 2" xfId="39370"/>
    <cellStyle name="Output 3 4 3 4 3" xfId="27270"/>
    <cellStyle name="Output 3 4 3 5" xfId="7676"/>
    <cellStyle name="Output 3 4 3 5 2" xfId="19737"/>
    <cellStyle name="Output 3 4 3 5 2 2" xfId="43937"/>
    <cellStyle name="Output 3 4 3 5 3" xfId="31877"/>
    <cellStyle name="Output 3 4 3 6" xfId="9792"/>
    <cellStyle name="Output 3 4 3 6 2" xfId="21826"/>
    <cellStyle name="Output 3 4 3 6 2 2" xfId="46026"/>
    <cellStyle name="Output 3 4 3 6 3" xfId="33993"/>
    <cellStyle name="Output 3 4 3 7" xfId="11671"/>
    <cellStyle name="Output 3 4 3 7 2" xfId="23600"/>
    <cellStyle name="Output 3 4 3 7 2 2" xfId="47800"/>
    <cellStyle name="Output 3 4 3 7 3" xfId="35872"/>
    <cellStyle name="Output 3 4 3 8" xfId="13445"/>
    <cellStyle name="Output 3 4 3 8 2" xfId="37646"/>
    <cellStyle name="Output 3 4 3 9" xfId="25558"/>
    <cellStyle name="Output 3 4 4" xfId="2190"/>
    <cellStyle name="Output 3 4 4 2" xfId="5544"/>
    <cellStyle name="Output 3 4 4 2 2" xfId="17645"/>
    <cellStyle name="Output 3 4 4 2 2 2" xfId="41845"/>
    <cellStyle name="Output 3 4 4 2 3" xfId="29745"/>
    <cellStyle name="Output 3 4 4 3" xfId="8816"/>
    <cellStyle name="Output 3 4 4 3 2" xfId="20850"/>
    <cellStyle name="Output 3 4 4 3 2 2" xfId="45050"/>
    <cellStyle name="Output 3 4 4 3 3" xfId="33017"/>
    <cellStyle name="Output 3 4 4 4" xfId="10892"/>
    <cellStyle name="Output 3 4 4 4 2" xfId="22835"/>
    <cellStyle name="Output 3 4 4 4 2 2" xfId="47035"/>
    <cellStyle name="Output 3 4 4 4 3" xfId="35093"/>
    <cellStyle name="Output 3 4 4 5" xfId="12680"/>
    <cellStyle name="Output 3 4 4 5 2" xfId="24402"/>
    <cellStyle name="Output 3 4 4 5 2 2" xfId="48602"/>
    <cellStyle name="Output 3 4 4 5 3" xfId="36881"/>
    <cellStyle name="Output 3 4 4 6" xfId="14247"/>
    <cellStyle name="Output 3 4 4 6 2" xfId="38448"/>
    <cellStyle name="Output 3 4 4 7" xfId="26472"/>
    <cellStyle name="Output 3 4 5" xfId="1604"/>
    <cellStyle name="Output 3 4 5 2" xfId="6047"/>
    <cellStyle name="Output 3 4 5 2 2" xfId="18148"/>
    <cellStyle name="Output 3 4 5 2 2 2" xfId="42348"/>
    <cellStyle name="Output 3 4 5 2 3" xfId="30248"/>
    <cellStyle name="Output 3 4 5 3" xfId="8230"/>
    <cellStyle name="Output 3 4 5 3 2" xfId="20266"/>
    <cellStyle name="Output 3 4 5 3 2 2" xfId="44466"/>
    <cellStyle name="Output 3 4 5 3 3" xfId="32431"/>
    <cellStyle name="Output 3 4 5 4" xfId="10320"/>
    <cellStyle name="Output 3 4 5 4 2" xfId="22283"/>
    <cellStyle name="Output 3 4 5 4 2 2" xfId="46483"/>
    <cellStyle name="Output 3 4 5 4 3" xfId="34521"/>
    <cellStyle name="Output 3 4 5 5" xfId="12128"/>
    <cellStyle name="Output 3 4 5 5 2" xfId="23875"/>
    <cellStyle name="Output 3 4 5 5 2 2" xfId="48075"/>
    <cellStyle name="Output 3 4 5 5 3" xfId="36329"/>
    <cellStyle name="Output 3 4 5 6" xfId="13720"/>
    <cellStyle name="Output 3 4 5 6 2" xfId="37921"/>
    <cellStyle name="Output 3 4 5 7" xfId="25889"/>
    <cellStyle name="Output 3 4 6" xfId="3189"/>
    <cellStyle name="Output 3 4 6 2" xfId="15291"/>
    <cellStyle name="Output 3 4 6 2 2" xfId="39491"/>
    <cellStyle name="Output 3 4 6 3" xfId="27391"/>
    <cellStyle name="Output 3 4 7" xfId="7152"/>
    <cellStyle name="Output 3 4 7 2" xfId="19213"/>
    <cellStyle name="Output 3 4 7 2 2" xfId="43413"/>
    <cellStyle name="Output 3 4 7 3" xfId="31353"/>
    <cellStyle name="Output 3 4 8" xfId="8073"/>
    <cellStyle name="Output 3 4 8 2" xfId="20123"/>
    <cellStyle name="Output 3 4 8 2 2" xfId="44323"/>
    <cellStyle name="Output 3 4 8 3" xfId="32274"/>
    <cellStyle name="Output 3 4 9" xfId="8154"/>
    <cellStyle name="Output 3 4 9 2" xfId="20193"/>
    <cellStyle name="Output 3 4 9 2 2" xfId="44393"/>
    <cellStyle name="Output 3 4 9 3" xfId="32355"/>
    <cellStyle name="Output 3 5" xfId="541"/>
    <cellStyle name="Output 3 5 10" xfId="10282"/>
    <cellStyle name="Output 3 5 10 2" xfId="22261"/>
    <cellStyle name="Output 3 5 10 2 2" xfId="46461"/>
    <cellStyle name="Output 3 5 10 3" xfId="34483"/>
    <cellStyle name="Output 3 5 11" xfId="12106"/>
    <cellStyle name="Output 3 5 11 2" xfId="36307"/>
    <cellStyle name="Output 3 5 12" xfId="25059"/>
    <cellStyle name="Output 3 5 2" xfId="758"/>
    <cellStyle name="Output 3 5 2 2" xfId="2328"/>
    <cellStyle name="Output 3 5 2 2 2" xfId="6355"/>
    <cellStyle name="Output 3 5 2 2 2 2" xfId="18456"/>
    <cellStyle name="Output 3 5 2 2 2 2 2" xfId="42656"/>
    <cellStyle name="Output 3 5 2 2 2 3" xfId="30556"/>
    <cellStyle name="Output 3 5 2 2 3" xfId="8954"/>
    <cellStyle name="Output 3 5 2 2 3 2" xfId="20988"/>
    <cellStyle name="Output 3 5 2 2 3 2 2" xfId="45188"/>
    <cellStyle name="Output 3 5 2 2 3 3" xfId="33155"/>
    <cellStyle name="Output 3 5 2 2 4" xfId="11030"/>
    <cellStyle name="Output 3 5 2 2 4 2" xfId="22973"/>
    <cellStyle name="Output 3 5 2 2 4 2 2" xfId="47173"/>
    <cellStyle name="Output 3 5 2 2 4 3" xfId="35231"/>
    <cellStyle name="Output 3 5 2 2 5" xfId="12818"/>
    <cellStyle name="Output 3 5 2 2 5 2" xfId="24540"/>
    <cellStyle name="Output 3 5 2 2 5 2 2" xfId="48740"/>
    <cellStyle name="Output 3 5 2 2 5 3" xfId="37019"/>
    <cellStyle name="Output 3 5 2 2 6" xfId="14385"/>
    <cellStyle name="Output 3 5 2 2 6 2" xfId="38586"/>
    <cellStyle name="Output 3 5 2 2 7" xfId="26610"/>
    <cellStyle name="Output 3 5 2 3" xfId="1742"/>
    <cellStyle name="Output 3 5 2 3 2" xfId="5979"/>
    <cellStyle name="Output 3 5 2 3 2 2" xfId="18080"/>
    <cellStyle name="Output 3 5 2 3 2 2 2" xfId="42280"/>
    <cellStyle name="Output 3 5 2 3 2 3" xfId="30180"/>
    <cellStyle name="Output 3 5 2 3 3" xfId="8368"/>
    <cellStyle name="Output 3 5 2 3 3 2" xfId="20404"/>
    <cellStyle name="Output 3 5 2 3 3 2 2" xfId="44604"/>
    <cellStyle name="Output 3 5 2 3 3 3" xfId="32569"/>
    <cellStyle name="Output 3 5 2 3 4" xfId="10458"/>
    <cellStyle name="Output 3 5 2 3 4 2" xfId="22421"/>
    <cellStyle name="Output 3 5 2 3 4 2 2" xfId="46621"/>
    <cellStyle name="Output 3 5 2 3 4 3" xfId="34659"/>
    <cellStyle name="Output 3 5 2 3 5" xfId="12266"/>
    <cellStyle name="Output 3 5 2 3 5 2" xfId="24013"/>
    <cellStyle name="Output 3 5 2 3 5 2 2" xfId="48213"/>
    <cellStyle name="Output 3 5 2 3 5 3" xfId="36467"/>
    <cellStyle name="Output 3 5 2 3 6" xfId="13858"/>
    <cellStyle name="Output 3 5 2 3 6 2" xfId="38059"/>
    <cellStyle name="Output 3 5 2 3 7" xfId="26027"/>
    <cellStyle name="Output 3 5 2 4" xfId="6070"/>
    <cellStyle name="Output 3 5 2 4 2" xfId="18171"/>
    <cellStyle name="Output 3 5 2 4 2 2" xfId="42371"/>
    <cellStyle name="Output 3 5 2 4 3" xfId="30271"/>
    <cellStyle name="Output 3 5 2 5" xfId="7394"/>
    <cellStyle name="Output 3 5 2 5 2" xfId="19455"/>
    <cellStyle name="Output 3 5 2 5 2 2" xfId="43655"/>
    <cellStyle name="Output 3 5 2 5 3" xfId="31595"/>
    <cellStyle name="Output 3 5 2 6" xfId="9510"/>
    <cellStyle name="Output 3 5 2 6 2" xfId="21544"/>
    <cellStyle name="Output 3 5 2 6 2 2" xfId="45744"/>
    <cellStyle name="Output 3 5 2 6 3" xfId="33711"/>
    <cellStyle name="Output 3 5 2 7" xfId="6890"/>
    <cellStyle name="Output 3 5 2 7 2" xfId="18990"/>
    <cellStyle name="Output 3 5 2 7 2 2" xfId="43190"/>
    <cellStyle name="Output 3 5 2 7 3" xfId="31091"/>
    <cellStyle name="Output 3 5 2 8" xfId="8173"/>
    <cellStyle name="Output 3 5 2 8 2" xfId="32374"/>
    <cellStyle name="Output 3 5 2 9" xfId="25276"/>
    <cellStyle name="Output 3 5 3" xfId="842"/>
    <cellStyle name="Output 3 5 3 2" xfId="2412"/>
    <cellStyle name="Output 3 5 3 2 2" xfId="5452"/>
    <cellStyle name="Output 3 5 3 2 2 2" xfId="17553"/>
    <cellStyle name="Output 3 5 3 2 2 2 2" xfId="41753"/>
    <cellStyle name="Output 3 5 3 2 2 3" xfId="29653"/>
    <cellStyle name="Output 3 5 3 2 3" xfId="9038"/>
    <cellStyle name="Output 3 5 3 2 3 2" xfId="21072"/>
    <cellStyle name="Output 3 5 3 2 3 2 2" xfId="45272"/>
    <cellStyle name="Output 3 5 3 2 3 3" xfId="33239"/>
    <cellStyle name="Output 3 5 3 2 4" xfId="11114"/>
    <cellStyle name="Output 3 5 3 2 4 2" xfId="23057"/>
    <cellStyle name="Output 3 5 3 2 4 2 2" xfId="47257"/>
    <cellStyle name="Output 3 5 3 2 4 3" xfId="35315"/>
    <cellStyle name="Output 3 5 3 2 5" xfId="12902"/>
    <cellStyle name="Output 3 5 3 2 5 2" xfId="24624"/>
    <cellStyle name="Output 3 5 3 2 5 2 2" xfId="48824"/>
    <cellStyle name="Output 3 5 3 2 5 3" xfId="37103"/>
    <cellStyle name="Output 3 5 3 2 6" xfId="14469"/>
    <cellStyle name="Output 3 5 3 2 6 2" xfId="38670"/>
    <cellStyle name="Output 3 5 3 2 7" xfId="26694"/>
    <cellStyle name="Output 3 5 3 3" xfId="1826"/>
    <cellStyle name="Output 3 5 3 3 2" xfId="6795"/>
    <cellStyle name="Output 3 5 3 3 2 2" xfId="18896"/>
    <cellStyle name="Output 3 5 3 3 2 2 2" xfId="43096"/>
    <cellStyle name="Output 3 5 3 3 2 3" xfId="30996"/>
    <cellStyle name="Output 3 5 3 3 3" xfId="8452"/>
    <cellStyle name="Output 3 5 3 3 3 2" xfId="20488"/>
    <cellStyle name="Output 3 5 3 3 3 2 2" xfId="44688"/>
    <cellStyle name="Output 3 5 3 3 3 3" xfId="32653"/>
    <cellStyle name="Output 3 5 3 3 4" xfId="10542"/>
    <cellStyle name="Output 3 5 3 3 4 2" xfId="22505"/>
    <cellStyle name="Output 3 5 3 3 4 2 2" xfId="46705"/>
    <cellStyle name="Output 3 5 3 3 4 3" xfId="34743"/>
    <cellStyle name="Output 3 5 3 3 5" xfId="12350"/>
    <cellStyle name="Output 3 5 3 3 5 2" xfId="24097"/>
    <cellStyle name="Output 3 5 3 3 5 2 2" xfId="48297"/>
    <cellStyle name="Output 3 5 3 3 5 3" xfId="36551"/>
    <cellStyle name="Output 3 5 3 3 6" xfId="13942"/>
    <cellStyle name="Output 3 5 3 3 6 2" xfId="38143"/>
    <cellStyle name="Output 3 5 3 3 7" xfId="26111"/>
    <cellStyle name="Output 3 5 3 4" xfId="6571"/>
    <cellStyle name="Output 3 5 3 4 2" xfId="18672"/>
    <cellStyle name="Output 3 5 3 4 2 2" xfId="42872"/>
    <cellStyle name="Output 3 5 3 4 3" xfId="30772"/>
    <cellStyle name="Output 3 5 3 5" xfId="7478"/>
    <cellStyle name="Output 3 5 3 5 2" xfId="19539"/>
    <cellStyle name="Output 3 5 3 5 2 2" xfId="43739"/>
    <cellStyle name="Output 3 5 3 5 3" xfId="31679"/>
    <cellStyle name="Output 3 5 3 6" xfId="9594"/>
    <cellStyle name="Output 3 5 3 6 2" xfId="21628"/>
    <cellStyle name="Output 3 5 3 6 2 2" xfId="45828"/>
    <cellStyle name="Output 3 5 3 6 3" xfId="33795"/>
    <cellStyle name="Output 3 5 3 7" xfId="11473"/>
    <cellStyle name="Output 3 5 3 7 2" xfId="23402"/>
    <cellStyle name="Output 3 5 3 7 2 2" xfId="47602"/>
    <cellStyle name="Output 3 5 3 7 3" xfId="35674"/>
    <cellStyle name="Output 3 5 3 8" xfId="13247"/>
    <cellStyle name="Output 3 5 3 8 2" xfId="37448"/>
    <cellStyle name="Output 3 5 3 9" xfId="25360"/>
    <cellStyle name="Output 3 5 4" xfId="1065"/>
    <cellStyle name="Output 3 5 4 2" xfId="2623"/>
    <cellStyle name="Output 3 5 4 2 2" xfId="5733"/>
    <cellStyle name="Output 3 5 4 2 2 2" xfId="17834"/>
    <cellStyle name="Output 3 5 4 2 2 2 2" xfId="42034"/>
    <cellStyle name="Output 3 5 4 2 2 3" xfId="29934"/>
    <cellStyle name="Output 3 5 4 2 3" xfId="9249"/>
    <cellStyle name="Output 3 5 4 2 3 2" xfId="21283"/>
    <cellStyle name="Output 3 5 4 2 3 2 2" xfId="45483"/>
    <cellStyle name="Output 3 5 4 2 3 3" xfId="33450"/>
    <cellStyle name="Output 3 5 4 2 4" xfId="11325"/>
    <cellStyle name="Output 3 5 4 2 4 2" xfId="23268"/>
    <cellStyle name="Output 3 5 4 2 4 2 2" xfId="47468"/>
    <cellStyle name="Output 3 5 4 2 4 3" xfId="35526"/>
    <cellStyle name="Output 3 5 4 2 5" xfId="13113"/>
    <cellStyle name="Output 3 5 4 2 5 2" xfId="24835"/>
    <cellStyle name="Output 3 5 4 2 5 2 2" xfId="49035"/>
    <cellStyle name="Output 3 5 4 2 5 3" xfId="37314"/>
    <cellStyle name="Output 3 5 4 2 6" xfId="14680"/>
    <cellStyle name="Output 3 5 4 2 6 2" xfId="38881"/>
    <cellStyle name="Output 3 5 4 2 7" xfId="26905"/>
    <cellStyle name="Output 3 5 4 3" xfId="2037"/>
    <cellStyle name="Output 3 5 4 3 2" xfId="5752"/>
    <cellStyle name="Output 3 5 4 3 2 2" xfId="17853"/>
    <cellStyle name="Output 3 5 4 3 2 2 2" xfId="42053"/>
    <cellStyle name="Output 3 5 4 3 2 3" xfId="29953"/>
    <cellStyle name="Output 3 5 4 3 3" xfId="8663"/>
    <cellStyle name="Output 3 5 4 3 3 2" xfId="20699"/>
    <cellStyle name="Output 3 5 4 3 3 2 2" xfId="44899"/>
    <cellStyle name="Output 3 5 4 3 3 3" xfId="32864"/>
    <cellStyle name="Output 3 5 4 3 4" xfId="10753"/>
    <cellStyle name="Output 3 5 4 3 4 2" xfId="22716"/>
    <cellStyle name="Output 3 5 4 3 4 2 2" xfId="46916"/>
    <cellStyle name="Output 3 5 4 3 4 3" xfId="34954"/>
    <cellStyle name="Output 3 5 4 3 5" xfId="12561"/>
    <cellStyle name="Output 3 5 4 3 5 2" xfId="24308"/>
    <cellStyle name="Output 3 5 4 3 5 2 2" xfId="48508"/>
    <cellStyle name="Output 3 5 4 3 5 3" xfId="36762"/>
    <cellStyle name="Output 3 5 4 3 6" xfId="14153"/>
    <cellStyle name="Output 3 5 4 3 6 2" xfId="38354"/>
    <cellStyle name="Output 3 5 4 3 7" xfId="26322"/>
    <cellStyle name="Output 3 5 4 4" xfId="5616"/>
    <cellStyle name="Output 3 5 4 4 2" xfId="17717"/>
    <cellStyle name="Output 3 5 4 4 2 2" xfId="41917"/>
    <cellStyle name="Output 3 5 4 4 3" xfId="29817"/>
    <cellStyle name="Output 3 5 4 5" xfId="7701"/>
    <cellStyle name="Output 3 5 4 5 2" xfId="19762"/>
    <cellStyle name="Output 3 5 4 5 2 2" xfId="43962"/>
    <cellStyle name="Output 3 5 4 5 3" xfId="31902"/>
    <cellStyle name="Output 3 5 4 6" xfId="9817"/>
    <cellStyle name="Output 3 5 4 6 2" xfId="21851"/>
    <cellStyle name="Output 3 5 4 6 2 2" xfId="46051"/>
    <cellStyle name="Output 3 5 4 6 3" xfId="34018"/>
    <cellStyle name="Output 3 5 4 7" xfId="11696"/>
    <cellStyle name="Output 3 5 4 7 2" xfId="23625"/>
    <cellStyle name="Output 3 5 4 7 2 2" xfId="47825"/>
    <cellStyle name="Output 3 5 4 7 3" xfId="35897"/>
    <cellStyle name="Output 3 5 4 8" xfId="13470"/>
    <cellStyle name="Output 3 5 4 8 2" xfId="37671"/>
    <cellStyle name="Output 3 5 4 9" xfId="25583"/>
    <cellStyle name="Output 3 5 5" xfId="2193"/>
    <cellStyle name="Output 3 5 5 2" xfId="4015"/>
    <cellStyle name="Output 3 5 5 2 2" xfId="16117"/>
    <cellStyle name="Output 3 5 5 2 2 2" xfId="40317"/>
    <cellStyle name="Output 3 5 5 2 3" xfId="28217"/>
    <cellStyle name="Output 3 5 5 3" xfId="8819"/>
    <cellStyle name="Output 3 5 5 3 2" xfId="20853"/>
    <cellStyle name="Output 3 5 5 3 2 2" xfId="45053"/>
    <cellStyle name="Output 3 5 5 3 3" xfId="33020"/>
    <cellStyle name="Output 3 5 5 4" xfId="10895"/>
    <cellStyle name="Output 3 5 5 4 2" xfId="22838"/>
    <cellStyle name="Output 3 5 5 4 2 2" xfId="47038"/>
    <cellStyle name="Output 3 5 5 4 3" xfId="35096"/>
    <cellStyle name="Output 3 5 5 5" xfId="12683"/>
    <cellStyle name="Output 3 5 5 5 2" xfId="24405"/>
    <cellStyle name="Output 3 5 5 5 2 2" xfId="48605"/>
    <cellStyle name="Output 3 5 5 5 3" xfId="36884"/>
    <cellStyle name="Output 3 5 5 6" xfId="14250"/>
    <cellStyle name="Output 3 5 5 6 2" xfId="38451"/>
    <cellStyle name="Output 3 5 5 7" xfId="26475"/>
    <cellStyle name="Output 3 5 6" xfId="1607"/>
    <cellStyle name="Output 3 5 6 2" xfId="3069"/>
    <cellStyle name="Output 3 5 6 2 2" xfId="15171"/>
    <cellStyle name="Output 3 5 6 2 2 2" xfId="39371"/>
    <cellStyle name="Output 3 5 6 2 3" xfId="27271"/>
    <cellStyle name="Output 3 5 6 3" xfId="8233"/>
    <cellStyle name="Output 3 5 6 3 2" xfId="20269"/>
    <cellStyle name="Output 3 5 6 3 2 2" xfId="44469"/>
    <cellStyle name="Output 3 5 6 3 3" xfId="32434"/>
    <cellStyle name="Output 3 5 6 4" xfId="10323"/>
    <cellStyle name="Output 3 5 6 4 2" xfId="22286"/>
    <cellStyle name="Output 3 5 6 4 2 2" xfId="46486"/>
    <cellStyle name="Output 3 5 6 4 3" xfId="34524"/>
    <cellStyle name="Output 3 5 6 5" xfId="12131"/>
    <cellStyle name="Output 3 5 6 5 2" xfId="23878"/>
    <cellStyle name="Output 3 5 6 5 2 2" xfId="48078"/>
    <cellStyle name="Output 3 5 6 5 3" xfId="36332"/>
    <cellStyle name="Output 3 5 6 6" xfId="13723"/>
    <cellStyle name="Output 3 5 6 6 2" xfId="37924"/>
    <cellStyle name="Output 3 5 6 7" xfId="25892"/>
    <cellStyle name="Output 3 5 7" xfId="5966"/>
    <cellStyle name="Output 3 5 7 2" xfId="18067"/>
    <cellStyle name="Output 3 5 7 2 2" xfId="42267"/>
    <cellStyle name="Output 3 5 7 3" xfId="30167"/>
    <cellStyle name="Output 3 5 8" xfId="7177"/>
    <cellStyle name="Output 3 5 8 2" xfId="19238"/>
    <cellStyle name="Output 3 5 8 2 2" xfId="43438"/>
    <cellStyle name="Output 3 5 8 3" xfId="31378"/>
    <cellStyle name="Output 3 5 9" xfId="7944"/>
    <cellStyle name="Output 3 5 9 2" xfId="20005"/>
    <cellStyle name="Output 3 5 9 2 2" xfId="44205"/>
    <cellStyle name="Output 3 5 9 3" xfId="32145"/>
    <cellStyle name="Output 3 6" xfId="682"/>
    <cellStyle name="Output 3 6 2" xfId="2252"/>
    <cellStyle name="Output 3 6 2 2" xfId="5848"/>
    <cellStyle name="Output 3 6 2 2 2" xfId="17949"/>
    <cellStyle name="Output 3 6 2 2 2 2" xfId="42149"/>
    <cellStyle name="Output 3 6 2 2 3" xfId="30049"/>
    <cellStyle name="Output 3 6 2 3" xfId="8878"/>
    <cellStyle name="Output 3 6 2 3 2" xfId="20912"/>
    <cellStyle name="Output 3 6 2 3 2 2" xfId="45112"/>
    <cellStyle name="Output 3 6 2 3 3" xfId="33079"/>
    <cellStyle name="Output 3 6 2 4" xfId="10954"/>
    <cellStyle name="Output 3 6 2 4 2" xfId="22897"/>
    <cellStyle name="Output 3 6 2 4 2 2" xfId="47097"/>
    <cellStyle name="Output 3 6 2 4 3" xfId="35155"/>
    <cellStyle name="Output 3 6 2 5" xfId="12742"/>
    <cellStyle name="Output 3 6 2 5 2" xfId="24464"/>
    <cellStyle name="Output 3 6 2 5 2 2" xfId="48664"/>
    <cellStyle name="Output 3 6 2 5 3" xfId="36943"/>
    <cellStyle name="Output 3 6 2 6" xfId="14309"/>
    <cellStyle name="Output 3 6 2 6 2" xfId="38510"/>
    <cellStyle name="Output 3 6 2 7" xfId="26534"/>
    <cellStyle name="Output 3 6 3" xfId="1666"/>
    <cellStyle name="Output 3 6 3 2" xfId="6135"/>
    <cellStyle name="Output 3 6 3 2 2" xfId="18236"/>
    <cellStyle name="Output 3 6 3 2 2 2" xfId="42436"/>
    <cellStyle name="Output 3 6 3 2 3" xfId="30336"/>
    <cellStyle name="Output 3 6 3 3" xfId="8292"/>
    <cellStyle name="Output 3 6 3 3 2" xfId="20328"/>
    <cellStyle name="Output 3 6 3 3 2 2" xfId="44528"/>
    <cellStyle name="Output 3 6 3 3 3" xfId="32493"/>
    <cellStyle name="Output 3 6 3 4" xfId="10382"/>
    <cellStyle name="Output 3 6 3 4 2" xfId="22345"/>
    <cellStyle name="Output 3 6 3 4 2 2" xfId="46545"/>
    <cellStyle name="Output 3 6 3 4 3" xfId="34583"/>
    <cellStyle name="Output 3 6 3 5" xfId="12190"/>
    <cellStyle name="Output 3 6 3 5 2" xfId="23937"/>
    <cellStyle name="Output 3 6 3 5 2 2" xfId="48137"/>
    <cellStyle name="Output 3 6 3 5 3" xfId="36391"/>
    <cellStyle name="Output 3 6 3 6" xfId="13782"/>
    <cellStyle name="Output 3 6 3 6 2" xfId="37983"/>
    <cellStyle name="Output 3 6 3 7" xfId="25951"/>
    <cellStyle name="Output 3 6 4" xfId="5480"/>
    <cellStyle name="Output 3 6 4 2" xfId="17581"/>
    <cellStyle name="Output 3 6 4 2 2" xfId="41781"/>
    <cellStyle name="Output 3 6 4 3" xfId="29681"/>
    <cellStyle name="Output 3 6 5" xfId="7318"/>
    <cellStyle name="Output 3 6 5 2" xfId="19379"/>
    <cellStyle name="Output 3 6 5 2 2" xfId="43579"/>
    <cellStyle name="Output 3 6 5 3" xfId="31519"/>
    <cellStyle name="Output 3 6 6" xfId="9434"/>
    <cellStyle name="Output 3 6 6 2" xfId="21468"/>
    <cellStyle name="Output 3 6 6 2 2" xfId="45668"/>
    <cellStyle name="Output 3 6 6 3" xfId="33635"/>
    <cellStyle name="Output 3 6 7" xfId="10185"/>
    <cellStyle name="Output 3 6 7 2" xfId="22195"/>
    <cellStyle name="Output 3 6 7 2 2" xfId="46395"/>
    <cellStyle name="Output 3 6 7 3" xfId="34386"/>
    <cellStyle name="Output 3 6 8" xfId="12040"/>
    <cellStyle name="Output 3 6 8 2" xfId="36241"/>
    <cellStyle name="Output 3 6 9" xfId="25200"/>
    <cellStyle name="Output 3 7" xfId="966"/>
    <cellStyle name="Output 3 7 2" xfId="2524"/>
    <cellStyle name="Output 3 7 2 2" xfId="5470"/>
    <cellStyle name="Output 3 7 2 2 2" xfId="17571"/>
    <cellStyle name="Output 3 7 2 2 2 2" xfId="41771"/>
    <cellStyle name="Output 3 7 2 2 3" xfId="29671"/>
    <cellStyle name="Output 3 7 2 3" xfId="9150"/>
    <cellStyle name="Output 3 7 2 3 2" xfId="21184"/>
    <cellStyle name="Output 3 7 2 3 2 2" xfId="45384"/>
    <cellStyle name="Output 3 7 2 3 3" xfId="33351"/>
    <cellStyle name="Output 3 7 2 4" xfId="11226"/>
    <cellStyle name="Output 3 7 2 4 2" xfId="23169"/>
    <cellStyle name="Output 3 7 2 4 2 2" xfId="47369"/>
    <cellStyle name="Output 3 7 2 4 3" xfId="35427"/>
    <cellStyle name="Output 3 7 2 5" xfId="13014"/>
    <cellStyle name="Output 3 7 2 5 2" xfId="24736"/>
    <cellStyle name="Output 3 7 2 5 2 2" xfId="48936"/>
    <cellStyle name="Output 3 7 2 5 3" xfId="37215"/>
    <cellStyle name="Output 3 7 2 6" xfId="14581"/>
    <cellStyle name="Output 3 7 2 6 2" xfId="38782"/>
    <cellStyle name="Output 3 7 2 7" xfId="26806"/>
    <cellStyle name="Output 3 7 3" xfId="1938"/>
    <cellStyle name="Output 3 7 3 2" xfId="5173"/>
    <cellStyle name="Output 3 7 3 2 2" xfId="17274"/>
    <cellStyle name="Output 3 7 3 2 2 2" xfId="41474"/>
    <cellStyle name="Output 3 7 3 2 3" xfId="29374"/>
    <cellStyle name="Output 3 7 3 3" xfId="8564"/>
    <cellStyle name="Output 3 7 3 3 2" xfId="20600"/>
    <cellStyle name="Output 3 7 3 3 2 2" xfId="44800"/>
    <cellStyle name="Output 3 7 3 3 3" xfId="32765"/>
    <cellStyle name="Output 3 7 3 4" xfId="10654"/>
    <cellStyle name="Output 3 7 3 4 2" xfId="22617"/>
    <cellStyle name="Output 3 7 3 4 2 2" xfId="46817"/>
    <cellStyle name="Output 3 7 3 4 3" xfId="34855"/>
    <cellStyle name="Output 3 7 3 5" xfId="12462"/>
    <cellStyle name="Output 3 7 3 5 2" xfId="24209"/>
    <cellStyle name="Output 3 7 3 5 2 2" xfId="48409"/>
    <cellStyle name="Output 3 7 3 5 3" xfId="36663"/>
    <cellStyle name="Output 3 7 3 6" xfId="14054"/>
    <cellStyle name="Output 3 7 3 6 2" xfId="38255"/>
    <cellStyle name="Output 3 7 3 7" xfId="26223"/>
    <cellStyle name="Output 3 7 4" xfId="6520"/>
    <cellStyle name="Output 3 7 4 2" xfId="18621"/>
    <cellStyle name="Output 3 7 4 2 2" xfId="42821"/>
    <cellStyle name="Output 3 7 4 3" xfId="30721"/>
    <cellStyle name="Output 3 7 5" xfId="7602"/>
    <cellStyle name="Output 3 7 5 2" xfId="19663"/>
    <cellStyle name="Output 3 7 5 2 2" xfId="43863"/>
    <cellStyle name="Output 3 7 5 3" xfId="31803"/>
    <cellStyle name="Output 3 7 6" xfId="9718"/>
    <cellStyle name="Output 3 7 6 2" xfId="21752"/>
    <cellStyle name="Output 3 7 6 2 2" xfId="45952"/>
    <cellStyle name="Output 3 7 6 3" xfId="33919"/>
    <cellStyle name="Output 3 7 7" xfId="11597"/>
    <cellStyle name="Output 3 7 7 2" xfId="23526"/>
    <cellStyle name="Output 3 7 7 2 2" xfId="47726"/>
    <cellStyle name="Output 3 7 7 3" xfId="35798"/>
    <cellStyle name="Output 3 7 8" xfId="13371"/>
    <cellStyle name="Output 3 7 8 2" xfId="37572"/>
    <cellStyle name="Output 3 7 9" xfId="25484"/>
    <cellStyle name="Output 3 8" xfId="6271"/>
    <cellStyle name="Output 3 8 2" xfId="18372"/>
    <cellStyle name="Output 3 8 2 2" xfId="42572"/>
    <cellStyle name="Output 3 8 3" xfId="30472"/>
    <cellStyle name="Output 3 9" xfId="7018"/>
    <cellStyle name="Output 3 9 2" xfId="19099"/>
    <cellStyle name="Output 3 9 2 2" xfId="43299"/>
    <cellStyle name="Output 3 9 3" xfId="31219"/>
    <cellStyle name="Output 4" xfId="384"/>
    <cellStyle name="Output 4 10" xfId="8097"/>
    <cellStyle name="Output 4 10 2" xfId="20146"/>
    <cellStyle name="Output 4 10 2 2" xfId="44346"/>
    <cellStyle name="Output 4 10 3" xfId="32298"/>
    <cellStyle name="Output 4 11" xfId="10224"/>
    <cellStyle name="Output 4 11 2" xfId="22227"/>
    <cellStyle name="Output 4 11 2 2" xfId="46427"/>
    <cellStyle name="Output 4 11 3" xfId="34425"/>
    <cellStyle name="Output 4 12" xfId="12072"/>
    <cellStyle name="Output 4 12 2" xfId="36273"/>
    <cellStyle name="Output 4 13" xfId="24964"/>
    <cellStyle name="Output 4 2" xfId="473"/>
    <cellStyle name="Output 4 2 10" xfId="10113"/>
    <cellStyle name="Output 4 2 10 2" xfId="22140"/>
    <cellStyle name="Output 4 2 10 2 2" xfId="46340"/>
    <cellStyle name="Output 4 2 10 3" xfId="34314"/>
    <cellStyle name="Output 4 2 11" xfId="11985"/>
    <cellStyle name="Output 4 2 11 2" xfId="36186"/>
    <cellStyle name="Output 4 2 12" xfId="24994"/>
    <cellStyle name="Output 4 2 2" xfId="575"/>
    <cellStyle name="Output 4 2 2 10" xfId="13221"/>
    <cellStyle name="Output 4 2 2 10 2" xfId="37422"/>
    <cellStyle name="Output 4 2 2 11" xfId="25093"/>
    <cellStyle name="Output 4 2 2 2" xfId="876"/>
    <cellStyle name="Output 4 2 2 2 2" xfId="2446"/>
    <cellStyle name="Output 4 2 2 2 2 2" xfId="6711"/>
    <cellStyle name="Output 4 2 2 2 2 2 2" xfId="18812"/>
    <cellStyle name="Output 4 2 2 2 2 2 2 2" xfId="43012"/>
    <cellStyle name="Output 4 2 2 2 2 2 3" xfId="30912"/>
    <cellStyle name="Output 4 2 2 2 2 3" xfId="9072"/>
    <cellStyle name="Output 4 2 2 2 2 3 2" xfId="21106"/>
    <cellStyle name="Output 4 2 2 2 2 3 2 2" xfId="45306"/>
    <cellStyle name="Output 4 2 2 2 2 3 3" xfId="33273"/>
    <cellStyle name="Output 4 2 2 2 2 4" xfId="11148"/>
    <cellStyle name="Output 4 2 2 2 2 4 2" xfId="23091"/>
    <cellStyle name="Output 4 2 2 2 2 4 2 2" xfId="47291"/>
    <cellStyle name="Output 4 2 2 2 2 4 3" xfId="35349"/>
    <cellStyle name="Output 4 2 2 2 2 5" xfId="12936"/>
    <cellStyle name="Output 4 2 2 2 2 5 2" xfId="24658"/>
    <cellStyle name="Output 4 2 2 2 2 5 2 2" xfId="48858"/>
    <cellStyle name="Output 4 2 2 2 2 5 3" xfId="37137"/>
    <cellStyle name="Output 4 2 2 2 2 6" xfId="14503"/>
    <cellStyle name="Output 4 2 2 2 2 6 2" xfId="38704"/>
    <cellStyle name="Output 4 2 2 2 2 7" xfId="26728"/>
    <cellStyle name="Output 4 2 2 2 3" xfId="1860"/>
    <cellStyle name="Output 4 2 2 2 3 2" xfId="5898"/>
    <cellStyle name="Output 4 2 2 2 3 2 2" xfId="17999"/>
    <cellStyle name="Output 4 2 2 2 3 2 2 2" xfId="42199"/>
    <cellStyle name="Output 4 2 2 2 3 2 3" xfId="30099"/>
    <cellStyle name="Output 4 2 2 2 3 3" xfId="8486"/>
    <cellStyle name="Output 4 2 2 2 3 3 2" xfId="20522"/>
    <cellStyle name="Output 4 2 2 2 3 3 2 2" xfId="44722"/>
    <cellStyle name="Output 4 2 2 2 3 3 3" xfId="32687"/>
    <cellStyle name="Output 4 2 2 2 3 4" xfId="10576"/>
    <cellStyle name="Output 4 2 2 2 3 4 2" xfId="22539"/>
    <cellStyle name="Output 4 2 2 2 3 4 2 2" xfId="46739"/>
    <cellStyle name="Output 4 2 2 2 3 4 3" xfId="34777"/>
    <cellStyle name="Output 4 2 2 2 3 5" xfId="12384"/>
    <cellStyle name="Output 4 2 2 2 3 5 2" xfId="24131"/>
    <cellStyle name="Output 4 2 2 2 3 5 2 2" xfId="48331"/>
    <cellStyle name="Output 4 2 2 2 3 5 3" xfId="36585"/>
    <cellStyle name="Output 4 2 2 2 3 6" xfId="13976"/>
    <cellStyle name="Output 4 2 2 2 3 6 2" xfId="38177"/>
    <cellStyle name="Output 4 2 2 2 3 7" xfId="26145"/>
    <cellStyle name="Output 4 2 2 2 4" xfId="6169"/>
    <cellStyle name="Output 4 2 2 2 4 2" xfId="18270"/>
    <cellStyle name="Output 4 2 2 2 4 2 2" xfId="42470"/>
    <cellStyle name="Output 4 2 2 2 4 3" xfId="30370"/>
    <cellStyle name="Output 4 2 2 2 5" xfId="7512"/>
    <cellStyle name="Output 4 2 2 2 5 2" xfId="19573"/>
    <cellStyle name="Output 4 2 2 2 5 2 2" xfId="43773"/>
    <cellStyle name="Output 4 2 2 2 5 3" xfId="31713"/>
    <cellStyle name="Output 4 2 2 2 6" xfId="9628"/>
    <cellStyle name="Output 4 2 2 2 6 2" xfId="21662"/>
    <cellStyle name="Output 4 2 2 2 6 2 2" xfId="45862"/>
    <cellStyle name="Output 4 2 2 2 6 3" xfId="33829"/>
    <cellStyle name="Output 4 2 2 2 7" xfId="11507"/>
    <cellStyle name="Output 4 2 2 2 7 2" xfId="23436"/>
    <cellStyle name="Output 4 2 2 2 7 2 2" xfId="47636"/>
    <cellStyle name="Output 4 2 2 2 7 3" xfId="35708"/>
    <cellStyle name="Output 4 2 2 2 8" xfId="13281"/>
    <cellStyle name="Output 4 2 2 2 8 2" xfId="37482"/>
    <cellStyle name="Output 4 2 2 2 9" xfId="25394"/>
    <cellStyle name="Output 4 2 2 3" xfId="1099"/>
    <cellStyle name="Output 4 2 2 3 2" xfId="2657"/>
    <cellStyle name="Output 4 2 2 3 2 2" xfId="4100"/>
    <cellStyle name="Output 4 2 2 3 2 2 2" xfId="16202"/>
    <cellStyle name="Output 4 2 2 3 2 2 2 2" xfId="40402"/>
    <cellStyle name="Output 4 2 2 3 2 2 3" xfId="28302"/>
    <cellStyle name="Output 4 2 2 3 2 3" xfId="9283"/>
    <cellStyle name="Output 4 2 2 3 2 3 2" xfId="21317"/>
    <cellStyle name="Output 4 2 2 3 2 3 2 2" xfId="45517"/>
    <cellStyle name="Output 4 2 2 3 2 3 3" xfId="33484"/>
    <cellStyle name="Output 4 2 2 3 2 4" xfId="11359"/>
    <cellStyle name="Output 4 2 2 3 2 4 2" xfId="23302"/>
    <cellStyle name="Output 4 2 2 3 2 4 2 2" xfId="47502"/>
    <cellStyle name="Output 4 2 2 3 2 4 3" xfId="35560"/>
    <cellStyle name="Output 4 2 2 3 2 5" xfId="13147"/>
    <cellStyle name="Output 4 2 2 3 2 5 2" xfId="24869"/>
    <cellStyle name="Output 4 2 2 3 2 5 2 2" xfId="49069"/>
    <cellStyle name="Output 4 2 2 3 2 5 3" xfId="37348"/>
    <cellStyle name="Output 4 2 2 3 2 6" xfId="14714"/>
    <cellStyle name="Output 4 2 2 3 2 6 2" xfId="38915"/>
    <cellStyle name="Output 4 2 2 3 2 7" xfId="26939"/>
    <cellStyle name="Output 4 2 2 3 3" xfId="2071"/>
    <cellStyle name="Output 4 2 2 3 3 2" xfId="5453"/>
    <cellStyle name="Output 4 2 2 3 3 2 2" xfId="17554"/>
    <cellStyle name="Output 4 2 2 3 3 2 2 2" xfId="41754"/>
    <cellStyle name="Output 4 2 2 3 3 2 3" xfId="29654"/>
    <cellStyle name="Output 4 2 2 3 3 3" xfId="8697"/>
    <cellStyle name="Output 4 2 2 3 3 3 2" xfId="20733"/>
    <cellStyle name="Output 4 2 2 3 3 3 2 2" xfId="44933"/>
    <cellStyle name="Output 4 2 2 3 3 3 3" xfId="32898"/>
    <cellStyle name="Output 4 2 2 3 3 4" xfId="10787"/>
    <cellStyle name="Output 4 2 2 3 3 4 2" xfId="22750"/>
    <cellStyle name="Output 4 2 2 3 3 4 2 2" xfId="46950"/>
    <cellStyle name="Output 4 2 2 3 3 4 3" xfId="34988"/>
    <cellStyle name="Output 4 2 2 3 3 5" xfId="12595"/>
    <cellStyle name="Output 4 2 2 3 3 5 2" xfId="24342"/>
    <cellStyle name="Output 4 2 2 3 3 5 2 2" xfId="48542"/>
    <cellStyle name="Output 4 2 2 3 3 5 3" xfId="36796"/>
    <cellStyle name="Output 4 2 2 3 3 6" xfId="14187"/>
    <cellStyle name="Output 4 2 2 3 3 6 2" xfId="38388"/>
    <cellStyle name="Output 4 2 2 3 3 7" xfId="26356"/>
    <cellStyle name="Output 4 2 2 3 4" xfId="6139"/>
    <cellStyle name="Output 4 2 2 3 4 2" xfId="18240"/>
    <cellStyle name="Output 4 2 2 3 4 2 2" xfId="42440"/>
    <cellStyle name="Output 4 2 2 3 4 3" xfId="30340"/>
    <cellStyle name="Output 4 2 2 3 5" xfId="7735"/>
    <cellStyle name="Output 4 2 2 3 5 2" xfId="19796"/>
    <cellStyle name="Output 4 2 2 3 5 2 2" xfId="43996"/>
    <cellStyle name="Output 4 2 2 3 5 3" xfId="31936"/>
    <cellStyle name="Output 4 2 2 3 6" xfId="9851"/>
    <cellStyle name="Output 4 2 2 3 6 2" xfId="21885"/>
    <cellStyle name="Output 4 2 2 3 6 2 2" xfId="46085"/>
    <cellStyle name="Output 4 2 2 3 6 3" xfId="34052"/>
    <cellStyle name="Output 4 2 2 3 7" xfId="11730"/>
    <cellStyle name="Output 4 2 2 3 7 2" xfId="23659"/>
    <cellStyle name="Output 4 2 2 3 7 2 2" xfId="47859"/>
    <cellStyle name="Output 4 2 2 3 7 3" xfId="35931"/>
    <cellStyle name="Output 4 2 2 3 8" xfId="13504"/>
    <cellStyle name="Output 4 2 2 3 8 2" xfId="37705"/>
    <cellStyle name="Output 4 2 2 3 9" xfId="25617"/>
    <cellStyle name="Output 4 2 2 4" xfId="2197"/>
    <cellStyle name="Output 4 2 2 4 2" xfId="3181"/>
    <cellStyle name="Output 4 2 2 4 2 2" xfId="15283"/>
    <cellStyle name="Output 4 2 2 4 2 2 2" xfId="39483"/>
    <cellStyle name="Output 4 2 2 4 2 3" xfId="27383"/>
    <cellStyle name="Output 4 2 2 4 3" xfId="8823"/>
    <cellStyle name="Output 4 2 2 4 3 2" xfId="20857"/>
    <cellStyle name="Output 4 2 2 4 3 2 2" xfId="45057"/>
    <cellStyle name="Output 4 2 2 4 3 3" xfId="33024"/>
    <cellStyle name="Output 4 2 2 4 4" xfId="10899"/>
    <cellStyle name="Output 4 2 2 4 4 2" xfId="22842"/>
    <cellStyle name="Output 4 2 2 4 4 2 2" xfId="47042"/>
    <cellStyle name="Output 4 2 2 4 4 3" xfId="35100"/>
    <cellStyle name="Output 4 2 2 4 5" xfId="12687"/>
    <cellStyle name="Output 4 2 2 4 5 2" xfId="24409"/>
    <cellStyle name="Output 4 2 2 4 5 2 2" xfId="48609"/>
    <cellStyle name="Output 4 2 2 4 5 3" xfId="36888"/>
    <cellStyle name="Output 4 2 2 4 6" xfId="14254"/>
    <cellStyle name="Output 4 2 2 4 6 2" xfId="38455"/>
    <cellStyle name="Output 4 2 2 4 7" xfId="26479"/>
    <cellStyle name="Output 4 2 2 5" xfId="1611"/>
    <cellStyle name="Output 4 2 2 5 2" xfId="5686"/>
    <cellStyle name="Output 4 2 2 5 2 2" xfId="17787"/>
    <cellStyle name="Output 4 2 2 5 2 2 2" xfId="41987"/>
    <cellStyle name="Output 4 2 2 5 2 3" xfId="29887"/>
    <cellStyle name="Output 4 2 2 5 3" xfId="8237"/>
    <cellStyle name="Output 4 2 2 5 3 2" xfId="20273"/>
    <cellStyle name="Output 4 2 2 5 3 2 2" xfId="44473"/>
    <cellStyle name="Output 4 2 2 5 3 3" xfId="32438"/>
    <cellStyle name="Output 4 2 2 5 4" xfId="10327"/>
    <cellStyle name="Output 4 2 2 5 4 2" xfId="22290"/>
    <cellStyle name="Output 4 2 2 5 4 2 2" xfId="46490"/>
    <cellStyle name="Output 4 2 2 5 4 3" xfId="34528"/>
    <cellStyle name="Output 4 2 2 5 5" xfId="12135"/>
    <cellStyle name="Output 4 2 2 5 5 2" xfId="23882"/>
    <cellStyle name="Output 4 2 2 5 5 2 2" xfId="48082"/>
    <cellStyle name="Output 4 2 2 5 5 3" xfId="36336"/>
    <cellStyle name="Output 4 2 2 5 6" xfId="13727"/>
    <cellStyle name="Output 4 2 2 5 6 2" xfId="37928"/>
    <cellStyle name="Output 4 2 2 5 7" xfId="25896"/>
    <cellStyle name="Output 4 2 2 6" xfId="5970"/>
    <cellStyle name="Output 4 2 2 6 2" xfId="18071"/>
    <cellStyle name="Output 4 2 2 6 2 2" xfId="42271"/>
    <cellStyle name="Output 4 2 2 6 3" xfId="30171"/>
    <cellStyle name="Output 4 2 2 7" xfId="7211"/>
    <cellStyle name="Output 4 2 2 7 2" xfId="19272"/>
    <cellStyle name="Output 4 2 2 7 2 2" xfId="43472"/>
    <cellStyle name="Output 4 2 2 7 3" xfId="31412"/>
    <cellStyle name="Output 4 2 2 8" xfId="7936"/>
    <cellStyle name="Output 4 2 2 8 2" xfId="19997"/>
    <cellStyle name="Output 4 2 2 8 2 2" xfId="44197"/>
    <cellStyle name="Output 4 2 2 8 3" xfId="32137"/>
    <cellStyle name="Output 4 2 2 9" xfId="11443"/>
    <cellStyle name="Output 4 2 2 9 2" xfId="23376"/>
    <cellStyle name="Output 4 2 2 9 2 2" xfId="47576"/>
    <cellStyle name="Output 4 2 2 9 3" xfId="35644"/>
    <cellStyle name="Output 4 2 3" xfId="718"/>
    <cellStyle name="Output 4 2 3 2" xfId="2288"/>
    <cellStyle name="Output 4 2 3 2 2" xfId="5940"/>
    <cellStyle name="Output 4 2 3 2 2 2" xfId="18041"/>
    <cellStyle name="Output 4 2 3 2 2 2 2" xfId="42241"/>
    <cellStyle name="Output 4 2 3 2 2 3" xfId="30141"/>
    <cellStyle name="Output 4 2 3 2 3" xfId="8914"/>
    <cellStyle name="Output 4 2 3 2 3 2" xfId="20948"/>
    <cellStyle name="Output 4 2 3 2 3 2 2" xfId="45148"/>
    <cellStyle name="Output 4 2 3 2 3 3" xfId="33115"/>
    <cellStyle name="Output 4 2 3 2 4" xfId="10990"/>
    <cellStyle name="Output 4 2 3 2 4 2" xfId="22933"/>
    <cellStyle name="Output 4 2 3 2 4 2 2" xfId="47133"/>
    <cellStyle name="Output 4 2 3 2 4 3" xfId="35191"/>
    <cellStyle name="Output 4 2 3 2 5" xfId="12778"/>
    <cellStyle name="Output 4 2 3 2 5 2" xfId="24500"/>
    <cellStyle name="Output 4 2 3 2 5 2 2" xfId="48700"/>
    <cellStyle name="Output 4 2 3 2 5 3" xfId="36979"/>
    <cellStyle name="Output 4 2 3 2 6" xfId="14345"/>
    <cellStyle name="Output 4 2 3 2 6 2" xfId="38546"/>
    <cellStyle name="Output 4 2 3 2 7" xfId="26570"/>
    <cellStyle name="Output 4 2 3 3" xfId="1702"/>
    <cellStyle name="Output 4 2 3 3 2" xfId="6592"/>
    <cellStyle name="Output 4 2 3 3 2 2" xfId="18693"/>
    <cellStyle name="Output 4 2 3 3 2 2 2" xfId="42893"/>
    <cellStyle name="Output 4 2 3 3 2 3" xfId="30793"/>
    <cellStyle name="Output 4 2 3 3 3" xfId="8328"/>
    <cellStyle name="Output 4 2 3 3 3 2" xfId="20364"/>
    <cellStyle name="Output 4 2 3 3 3 2 2" xfId="44564"/>
    <cellStyle name="Output 4 2 3 3 3 3" xfId="32529"/>
    <cellStyle name="Output 4 2 3 3 4" xfId="10418"/>
    <cellStyle name="Output 4 2 3 3 4 2" xfId="22381"/>
    <cellStyle name="Output 4 2 3 3 4 2 2" xfId="46581"/>
    <cellStyle name="Output 4 2 3 3 4 3" xfId="34619"/>
    <cellStyle name="Output 4 2 3 3 5" xfId="12226"/>
    <cellStyle name="Output 4 2 3 3 5 2" xfId="23973"/>
    <cellStyle name="Output 4 2 3 3 5 2 2" xfId="48173"/>
    <cellStyle name="Output 4 2 3 3 5 3" xfId="36427"/>
    <cellStyle name="Output 4 2 3 3 6" xfId="13818"/>
    <cellStyle name="Output 4 2 3 3 6 2" xfId="38019"/>
    <cellStyle name="Output 4 2 3 3 7" xfId="25987"/>
    <cellStyle name="Output 4 2 3 4" xfId="5706"/>
    <cellStyle name="Output 4 2 3 4 2" xfId="17807"/>
    <cellStyle name="Output 4 2 3 4 2 2" xfId="42007"/>
    <cellStyle name="Output 4 2 3 4 3" xfId="29907"/>
    <cellStyle name="Output 4 2 3 5" xfId="7354"/>
    <cellStyle name="Output 4 2 3 5 2" xfId="19415"/>
    <cellStyle name="Output 4 2 3 5 2 2" xfId="43615"/>
    <cellStyle name="Output 4 2 3 5 3" xfId="31555"/>
    <cellStyle name="Output 4 2 3 6" xfId="9470"/>
    <cellStyle name="Output 4 2 3 6 2" xfId="21504"/>
    <cellStyle name="Output 4 2 3 6 2 2" xfId="45704"/>
    <cellStyle name="Output 4 2 3 6 3" xfId="33671"/>
    <cellStyle name="Output 4 2 3 7" xfId="10176"/>
    <cellStyle name="Output 4 2 3 7 2" xfId="22186"/>
    <cellStyle name="Output 4 2 3 7 2 2" xfId="46386"/>
    <cellStyle name="Output 4 2 3 7 3" xfId="34377"/>
    <cellStyle name="Output 4 2 3 8" xfId="12031"/>
    <cellStyle name="Output 4 2 3 8 2" xfId="36232"/>
    <cellStyle name="Output 4 2 3 9" xfId="25236"/>
    <cellStyle name="Output 4 2 4" xfId="636"/>
    <cellStyle name="Output 4 2 4 2" xfId="2206"/>
    <cellStyle name="Output 4 2 4 2 2" xfId="6590"/>
    <cellStyle name="Output 4 2 4 2 2 2" xfId="18691"/>
    <cellStyle name="Output 4 2 4 2 2 2 2" xfId="42891"/>
    <cellStyle name="Output 4 2 4 2 2 3" xfId="30791"/>
    <cellStyle name="Output 4 2 4 2 3" xfId="8832"/>
    <cellStyle name="Output 4 2 4 2 3 2" xfId="20866"/>
    <cellStyle name="Output 4 2 4 2 3 2 2" xfId="45066"/>
    <cellStyle name="Output 4 2 4 2 3 3" xfId="33033"/>
    <cellStyle name="Output 4 2 4 2 4" xfId="10908"/>
    <cellStyle name="Output 4 2 4 2 4 2" xfId="22851"/>
    <cellStyle name="Output 4 2 4 2 4 2 2" xfId="47051"/>
    <cellStyle name="Output 4 2 4 2 4 3" xfId="35109"/>
    <cellStyle name="Output 4 2 4 2 5" xfId="12696"/>
    <cellStyle name="Output 4 2 4 2 5 2" xfId="24418"/>
    <cellStyle name="Output 4 2 4 2 5 2 2" xfId="48618"/>
    <cellStyle name="Output 4 2 4 2 5 3" xfId="36897"/>
    <cellStyle name="Output 4 2 4 2 6" xfId="14263"/>
    <cellStyle name="Output 4 2 4 2 6 2" xfId="38464"/>
    <cellStyle name="Output 4 2 4 2 7" xfId="26488"/>
    <cellStyle name="Output 4 2 4 3" xfId="1620"/>
    <cellStyle name="Output 4 2 4 3 2" xfId="3035"/>
    <cellStyle name="Output 4 2 4 3 2 2" xfId="15137"/>
    <cellStyle name="Output 4 2 4 3 2 2 2" xfId="39337"/>
    <cellStyle name="Output 4 2 4 3 2 3" xfId="27237"/>
    <cellStyle name="Output 4 2 4 3 3" xfId="8246"/>
    <cellStyle name="Output 4 2 4 3 3 2" xfId="20282"/>
    <cellStyle name="Output 4 2 4 3 3 2 2" xfId="44482"/>
    <cellStyle name="Output 4 2 4 3 3 3" xfId="32447"/>
    <cellStyle name="Output 4 2 4 3 4" xfId="10336"/>
    <cellStyle name="Output 4 2 4 3 4 2" xfId="22299"/>
    <cellStyle name="Output 4 2 4 3 4 2 2" xfId="46499"/>
    <cellStyle name="Output 4 2 4 3 4 3" xfId="34537"/>
    <cellStyle name="Output 4 2 4 3 5" xfId="12144"/>
    <cellStyle name="Output 4 2 4 3 5 2" xfId="23891"/>
    <cellStyle name="Output 4 2 4 3 5 2 2" xfId="48091"/>
    <cellStyle name="Output 4 2 4 3 5 3" xfId="36345"/>
    <cellStyle name="Output 4 2 4 3 6" xfId="13736"/>
    <cellStyle name="Output 4 2 4 3 6 2" xfId="37937"/>
    <cellStyle name="Output 4 2 4 3 7" xfId="25905"/>
    <cellStyle name="Output 4 2 4 4" xfId="6186"/>
    <cellStyle name="Output 4 2 4 4 2" xfId="18287"/>
    <cellStyle name="Output 4 2 4 4 2 2" xfId="42487"/>
    <cellStyle name="Output 4 2 4 4 3" xfId="30387"/>
    <cellStyle name="Output 4 2 4 5" xfId="7272"/>
    <cellStyle name="Output 4 2 4 5 2" xfId="19333"/>
    <cellStyle name="Output 4 2 4 5 2 2" xfId="43533"/>
    <cellStyle name="Output 4 2 4 5 3" xfId="31473"/>
    <cellStyle name="Output 4 2 4 6" xfId="6831"/>
    <cellStyle name="Output 4 2 4 6 2" xfId="18932"/>
    <cellStyle name="Output 4 2 4 6 2 2" xfId="43132"/>
    <cellStyle name="Output 4 2 4 6 3" xfId="31032"/>
    <cellStyle name="Output 4 2 4 7" xfId="7082"/>
    <cellStyle name="Output 4 2 4 7 2" xfId="19147"/>
    <cellStyle name="Output 4 2 4 7 2 2" xfId="43347"/>
    <cellStyle name="Output 4 2 4 7 3" xfId="31283"/>
    <cellStyle name="Output 4 2 4 8" xfId="10316"/>
    <cellStyle name="Output 4 2 4 8 2" xfId="34517"/>
    <cellStyle name="Output 4 2 4 9" xfId="25154"/>
    <cellStyle name="Output 4 2 5" xfId="1000"/>
    <cellStyle name="Output 4 2 5 2" xfId="2558"/>
    <cellStyle name="Output 4 2 5 2 2" xfId="6006"/>
    <cellStyle name="Output 4 2 5 2 2 2" xfId="18107"/>
    <cellStyle name="Output 4 2 5 2 2 2 2" xfId="42307"/>
    <cellStyle name="Output 4 2 5 2 2 3" xfId="30207"/>
    <cellStyle name="Output 4 2 5 2 3" xfId="9184"/>
    <cellStyle name="Output 4 2 5 2 3 2" xfId="21218"/>
    <cellStyle name="Output 4 2 5 2 3 2 2" xfId="45418"/>
    <cellStyle name="Output 4 2 5 2 3 3" xfId="33385"/>
    <cellStyle name="Output 4 2 5 2 4" xfId="11260"/>
    <cellStyle name="Output 4 2 5 2 4 2" xfId="23203"/>
    <cellStyle name="Output 4 2 5 2 4 2 2" xfId="47403"/>
    <cellStyle name="Output 4 2 5 2 4 3" xfId="35461"/>
    <cellStyle name="Output 4 2 5 2 5" xfId="13048"/>
    <cellStyle name="Output 4 2 5 2 5 2" xfId="24770"/>
    <cellStyle name="Output 4 2 5 2 5 2 2" xfId="48970"/>
    <cellStyle name="Output 4 2 5 2 5 3" xfId="37249"/>
    <cellStyle name="Output 4 2 5 2 6" xfId="14615"/>
    <cellStyle name="Output 4 2 5 2 6 2" xfId="38816"/>
    <cellStyle name="Output 4 2 5 2 7" xfId="26840"/>
    <cellStyle name="Output 4 2 5 3" xfId="1972"/>
    <cellStyle name="Output 4 2 5 3 2" xfId="4520"/>
    <cellStyle name="Output 4 2 5 3 2 2" xfId="16621"/>
    <cellStyle name="Output 4 2 5 3 2 2 2" xfId="40821"/>
    <cellStyle name="Output 4 2 5 3 2 3" xfId="28721"/>
    <cellStyle name="Output 4 2 5 3 3" xfId="8598"/>
    <cellStyle name="Output 4 2 5 3 3 2" xfId="20634"/>
    <cellStyle name="Output 4 2 5 3 3 2 2" xfId="44834"/>
    <cellStyle name="Output 4 2 5 3 3 3" xfId="32799"/>
    <cellStyle name="Output 4 2 5 3 4" xfId="10688"/>
    <cellStyle name="Output 4 2 5 3 4 2" xfId="22651"/>
    <cellStyle name="Output 4 2 5 3 4 2 2" xfId="46851"/>
    <cellStyle name="Output 4 2 5 3 4 3" xfId="34889"/>
    <cellStyle name="Output 4 2 5 3 5" xfId="12496"/>
    <cellStyle name="Output 4 2 5 3 5 2" xfId="24243"/>
    <cellStyle name="Output 4 2 5 3 5 2 2" xfId="48443"/>
    <cellStyle name="Output 4 2 5 3 5 3" xfId="36697"/>
    <cellStyle name="Output 4 2 5 3 6" xfId="14088"/>
    <cellStyle name="Output 4 2 5 3 6 2" xfId="38289"/>
    <cellStyle name="Output 4 2 5 3 7" xfId="26257"/>
    <cellStyle name="Output 4 2 5 4" xfId="6218"/>
    <cellStyle name="Output 4 2 5 4 2" xfId="18319"/>
    <cellStyle name="Output 4 2 5 4 2 2" xfId="42519"/>
    <cellStyle name="Output 4 2 5 4 3" xfId="30419"/>
    <cellStyle name="Output 4 2 5 5" xfId="7636"/>
    <cellStyle name="Output 4 2 5 5 2" xfId="19697"/>
    <cellStyle name="Output 4 2 5 5 2 2" xfId="43897"/>
    <cellStyle name="Output 4 2 5 5 3" xfId="31837"/>
    <cellStyle name="Output 4 2 5 6" xfId="9752"/>
    <cellStyle name="Output 4 2 5 6 2" xfId="21786"/>
    <cellStyle name="Output 4 2 5 6 2 2" xfId="45986"/>
    <cellStyle name="Output 4 2 5 6 3" xfId="33953"/>
    <cellStyle name="Output 4 2 5 7" xfId="11631"/>
    <cellStyle name="Output 4 2 5 7 2" xfId="23560"/>
    <cellStyle name="Output 4 2 5 7 2 2" xfId="47760"/>
    <cellStyle name="Output 4 2 5 7 3" xfId="35832"/>
    <cellStyle name="Output 4 2 5 8" xfId="13405"/>
    <cellStyle name="Output 4 2 5 8 2" xfId="37606"/>
    <cellStyle name="Output 4 2 5 9" xfId="25518"/>
    <cellStyle name="Output 4 2 6" xfId="1174"/>
    <cellStyle name="Output 4 2 6 2" xfId="5504"/>
    <cellStyle name="Output 4 2 6 2 2" xfId="17605"/>
    <cellStyle name="Output 4 2 6 2 2 2" xfId="41805"/>
    <cellStyle name="Output 4 2 6 2 3" xfId="29705"/>
    <cellStyle name="Output 4 2 6 3" xfId="7810"/>
    <cellStyle name="Output 4 2 6 3 2" xfId="19871"/>
    <cellStyle name="Output 4 2 6 3 2 2" xfId="44071"/>
    <cellStyle name="Output 4 2 6 3 3" xfId="32011"/>
    <cellStyle name="Output 4 2 6 4" xfId="9926"/>
    <cellStyle name="Output 4 2 6 4 2" xfId="21960"/>
    <cellStyle name="Output 4 2 6 4 2 2" xfId="46160"/>
    <cellStyle name="Output 4 2 6 4 3" xfId="34127"/>
    <cellStyle name="Output 4 2 6 5" xfId="11805"/>
    <cellStyle name="Output 4 2 6 5 2" xfId="23734"/>
    <cellStyle name="Output 4 2 6 5 2 2" xfId="47934"/>
    <cellStyle name="Output 4 2 6 5 3" xfId="36006"/>
    <cellStyle name="Output 4 2 6 6" xfId="13579"/>
    <cellStyle name="Output 4 2 6 6 2" xfId="37780"/>
    <cellStyle name="Output 4 2 6 7" xfId="25692"/>
    <cellStyle name="Output 4 2 7" xfId="6604"/>
    <cellStyle name="Output 4 2 7 2" xfId="18705"/>
    <cellStyle name="Output 4 2 7 2 2" xfId="42905"/>
    <cellStyle name="Output 4 2 7 3" xfId="30805"/>
    <cellStyle name="Output 4 2 8" xfId="7109"/>
    <cellStyle name="Output 4 2 8 2" xfId="19170"/>
    <cellStyle name="Output 4 2 8 2 2" xfId="43370"/>
    <cellStyle name="Output 4 2 8 3" xfId="31310"/>
    <cellStyle name="Output 4 2 9" xfId="7961"/>
    <cellStyle name="Output 4 2 9 2" xfId="20022"/>
    <cellStyle name="Output 4 2 9 2 2" xfId="44222"/>
    <cellStyle name="Output 4 2 9 3" xfId="32162"/>
    <cellStyle name="Output 4 3" xfId="494"/>
    <cellStyle name="Output 4 3 10" xfId="7010"/>
    <cellStyle name="Output 4 3 10 2" xfId="19092"/>
    <cellStyle name="Output 4 3 10 2 2" xfId="43292"/>
    <cellStyle name="Output 4 3 10 3" xfId="31211"/>
    <cellStyle name="Output 4 3 11" xfId="8139"/>
    <cellStyle name="Output 4 3 11 2" xfId="32340"/>
    <cellStyle name="Output 4 3 12" xfId="25012"/>
    <cellStyle name="Output 4 3 2" xfId="593"/>
    <cellStyle name="Output 4 3 2 10" xfId="12656"/>
    <cellStyle name="Output 4 3 2 10 2" xfId="36857"/>
    <cellStyle name="Output 4 3 2 11" xfId="25111"/>
    <cellStyle name="Output 4 3 2 2" xfId="894"/>
    <cellStyle name="Output 4 3 2 2 2" xfId="2464"/>
    <cellStyle name="Output 4 3 2 2 2 2" xfId="6119"/>
    <cellStyle name="Output 4 3 2 2 2 2 2" xfId="18220"/>
    <cellStyle name="Output 4 3 2 2 2 2 2 2" xfId="42420"/>
    <cellStyle name="Output 4 3 2 2 2 2 3" xfId="30320"/>
    <cellStyle name="Output 4 3 2 2 2 3" xfId="9090"/>
    <cellStyle name="Output 4 3 2 2 2 3 2" xfId="21124"/>
    <cellStyle name="Output 4 3 2 2 2 3 2 2" xfId="45324"/>
    <cellStyle name="Output 4 3 2 2 2 3 3" xfId="33291"/>
    <cellStyle name="Output 4 3 2 2 2 4" xfId="11166"/>
    <cellStyle name="Output 4 3 2 2 2 4 2" xfId="23109"/>
    <cellStyle name="Output 4 3 2 2 2 4 2 2" xfId="47309"/>
    <cellStyle name="Output 4 3 2 2 2 4 3" xfId="35367"/>
    <cellStyle name="Output 4 3 2 2 2 5" xfId="12954"/>
    <cellStyle name="Output 4 3 2 2 2 5 2" xfId="24676"/>
    <cellStyle name="Output 4 3 2 2 2 5 2 2" xfId="48876"/>
    <cellStyle name="Output 4 3 2 2 2 5 3" xfId="37155"/>
    <cellStyle name="Output 4 3 2 2 2 6" xfId="14521"/>
    <cellStyle name="Output 4 3 2 2 2 6 2" xfId="38722"/>
    <cellStyle name="Output 4 3 2 2 2 7" xfId="26746"/>
    <cellStyle name="Output 4 3 2 2 3" xfId="1878"/>
    <cellStyle name="Output 4 3 2 2 3 2" xfId="5914"/>
    <cellStyle name="Output 4 3 2 2 3 2 2" xfId="18015"/>
    <cellStyle name="Output 4 3 2 2 3 2 2 2" xfId="42215"/>
    <cellStyle name="Output 4 3 2 2 3 2 3" xfId="30115"/>
    <cellStyle name="Output 4 3 2 2 3 3" xfId="8504"/>
    <cellStyle name="Output 4 3 2 2 3 3 2" xfId="20540"/>
    <cellStyle name="Output 4 3 2 2 3 3 2 2" xfId="44740"/>
    <cellStyle name="Output 4 3 2 2 3 3 3" xfId="32705"/>
    <cellStyle name="Output 4 3 2 2 3 4" xfId="10594"/>
    <cellStyle name="Output 4 3 2 2 3 4 2" xfId="22557"/>
    <cellStyle name="Output 4 3 2 2 3 4 2 2" xfId="46757"/>
    <cellStyle name="Output 4 3 2 2 3 4 3" xfId="34795"/>
    <cellStyle name="Output 4 3 2 2 3 5" xfId="12402"/>
    <cellStyle name="Output 4 3 2 2 3 5 2" xfId="24149"/>
    <cellStyle name="Output 4 3 2 2 3 5 2 2" xfId="48349"/>
    <cellStyle name="Output 4 3 2 2 3 5 3" xfId="36603"/>
    <cellStyle name="Output 4 3 2 2 3 6" xfId="13994"/>
    <cellStyle name="Output 4 3 2 2 3 6 2" xfId="38195"/>
    <cellStyle name="Output 4 3 2 2 3 7" xfId="26163"/>
    <cellStyle name="Output 4 3 2 2 4" xfId="6183"/>
    <cellStyle name="Output 4 3 2 2 4 2" xfId="18284"/>
    <cellStyle name="Output 4 3 2 2 4 2 2" xfId="42484"/>
    <cellStyle name="Output 4 3 2 2 4 3" xfId="30384"/>
    <cellStyle name="Output 4 3 2 2 5" xfId="7530"/>
    <cellStyle name="Output 4 3 2 2 5 2" xfId="19591"/>
    <cellStyle name="Output 4 3 2 2 5 2 2" xfId="43791"/>
    <cellStyle name="Output 4 3 2 2 5 3" xfId="31731"/>
    <cellStyle name="Output 4 3 2 2 6" xfId="9646"/>
    <cellStyle name="Output 4 3 2 2 6 2" xfId="21680"/>
    <cellStyle name="Output 4 3 2 2 6 2 2" xfId="45880"/>
    <cellStyle name="Output 4 3 2 2 6 3" xfId="33847"/>
    <cellStyle name="Output 4 3 2 2 7" xfId="11525"/>
    <cellStyle name="Output 4 3 2 2 7 2" xfId="23454"/>
    <cellStyle name="Output 4 3 2 2 7 2 2" xfId="47654"/>
    <cellStyle name="Output 4 3 2 2 7 3" xfId="35726"/>
    <cellStyle name="Output 4 3 2 2 8" xfId="13299"/>
    <cellStyle name="Output 4 3 2 2 8 2" xfId="37500"/>
    <cellStyle name="Output 4 3 2 2 9" xfId="25412"/>
    <cellStyle name="Output 4 3 2 3" xfId="1117"/>
    <cellStyle name="Output 4 3 2 3 2" xfId="2675"/>
    <cellStyle name="Output 4 3 2 3 2 2" xfId="5720"/>
    <cellStyle name="Output 4 3 2 3 2 2 2" xfId="17821"/>
    <cellStyle name="Output 4 3 2 3 2 2 2 2" xfId="42021"/>
    <cellStyle name="Output 4 3 2 3 2 2 3" xfId="29921"/>
    <cellStyle name="Output 4 3 2 3 2 3" xfId="9301"/>
    <cellStyle name="Output 4 3 2 3 2 3 2" xfId="21335"/>
    <cellStyle name="Output 4 3 2 3 2 3 2 2" xfId="45535"/>
    <cellStyle name="Output 4 3 2 3 2 3 3" xfId="33502"/>
    <cellStyle name="Output 4 3 2 3 2 4" xfId="11377"/>
    <cellStyle name="Output 4 3 2 3 2 4 2" xfId="23320"/>
    <cellStyle name="Output 4 3 2 3 2 4 2 2" xfId="47520"/>
    <cellStyle name="Output 4 3 2 3 2 4 3" xfId="35578"/>
    <cellStyle name="Output 4 3 2 3 2 5" xfId="13165"/>
    <cellStyle name="Output 4 3 2 3 2 5 2" xfId="24887"/>
    <cellStyle name="Output 4 3 2 3 2 5 2 2" xfId="49087"/>
    <cellStyle name="Output 4 3 2 3 2 5 3" xfId="37366"/>
    <cellStyle name="Output 4 3 2 3 2 6" xfId="14732"/>
    <cellStyle name="Output 4 3 2 3 2 6 2" xfId="38933"/>
    <cellStyle name="Output 4 3 2 3 2 7" xfId="26957"/>
    <cellStyle name="Output 4 3 2 3 3" xfId="2089"/>
    <cellStyle name="Output 4 3 2 3 3 2" xfId="6558"/>
    <cellStyle name="Output 4 3 2 3 3 2 2" xfId="18659"/>
    <cellStyle name="Output 4 3 2 3 3 2 2 2" xfId="42859"/>
    <cellStyle name="Output 4 3 2 3 3 2 3" xfId="30759"/>
    <cellStyle name="Output 4 3 2 3 3 3" xfId="8715"/>
    <cellStyle name="Output 4 3 2 3 3 3 2" xfId="20751"/>
    <cellStyle name="Output 4 3 2 3 3 3 2 2" xfId="44951"/>
    <cellStyle name="Output 4 3 2 3 3 3 3" xfId="32916"/>
    <cellStyle name="Output 4 3 2 3 3 4" xfId="10805"/>
    <cellStyle name="Output 4 3 2 3 3 4 2" xfId="22768"/>
    <cellStyle name="Output 4 3 2 3 3 4 2 2" xfId="46968"/>
    <cellStyle name="Output 4 3 2 3 3 4 3" xfId="35006"/>
    <cellStyle name="Output 4 3 2 3 3 5" xfId="12613"/>
    <cellStyle name="Output 4 3 2 3 3 5 2" xfId="24360"/>
    <cellStyle name="Output 4 3 2 3 3 5 2 2" xfId="48560"/>
    <cellStyle name="Output 4 3 2 3 3 5 3" xfId="36814"/>
    <cellStyle name="Output 4 3 2 3 3 6" xfId="14205"/>
    <cellStyle name="Output 4 3 2 3 3 6 2" xfId="38406"/>
    <cellStyle name="Output 4 3 2 3 3 7" xfId="26374"/>
    <cellStyle name="Output 4 3 2 3 4" xfId="6260"/>
    <cellStyle name="Output 4 3 2 3 4 2" xfId="18361"/>
    <cellStyle name="Output 4 3 2 3 4 2 2" xfId="42561"/>
    <cellStyle name="Output 4 3 2 3 4 3" xfId="30461"/>
    <cellStyle name="Output 4 3 2 3 5" xfId="7753"/>
    <cellStyle name="Output 4 3 2 3 5 2" xfId="19814"/>
    <cellStyle name="Output 4 3 2 3 5 2 2" xfId="44014"/>
    <cellStyle name="Output 4 3 2 3 5 3" xfId="31954"/>
    <cellStyle name="Output 4 3 2 3 6" xfId="9869"/>
    <cellStyle name="Output 4 3 2 3 6 2" xfId="21903"/>
    <cellStyle name="Output 4 3 2 3 6 2 2" xfId="46103"/>
    <cellStyle name="Output 4 3 2 3 6 3" xfId="34070"/>
    <cellStyle name="Output 4 3 2 3 7" xfId="11748"/>
    <cellStyle name="Output 4 3 2 3 7 2" xfId="23677"/>
    <cellStyle name="Output 4 3 2 3 7 2 2" xfId="47877"/>
    <cellStyle name="Output 4 3 2 3 7 3" xfId="35949"/>
    <cellStyle name="Output 4 3 2 3 8" xfId="13522"/>
    <cellStyle name="Output 4 3 2 3 8 2" xfId="37723"/>
    <cellStyle name="Output 4 3 2 3 9" xfId="25635"/>
    <cellStyle name="Output 4 3 2 4" xfId="2200"/>
    <cellStyle name="Output 4 3 2 4 2" xfId="5526"/>
    <cellStyle name="Output 4 3 2 4 2 2" xfId="17627"/>
    <cellStyle name="Output 4 3 2 4 2 2 2" xfId="41827"/>
    <cellStyle name="Output 4 3 2 4 2 3" xfId="29727"/>
    <cellStyle name="Output 4 3 2 4 3" xfId="8826"/>
    <cellStyle name="Output 4 3 2 4 3 2" xfId="20860"/>
    <cellStyle name="Output 4 3 2 4 3 2 2" xfId="45060"/>
    <cellStyle name="Output 4 3 2 4 3 3" xfId="33027"/>
    <cellStyle name="Output 4 3 2 4 4" xfId="10902"/>
    <cellStyle name="Output 4 3 2 4 4 2" xfId="22845"/>
    <cellStyle name="Output 4 3 2 4 4 2 2" xfId="47045"/>
    <cellStyle name="Output 4 3 2 4 4 3" xfId="35103"/>
    <cellStyle name="Output 4 3 2 4 5" xfId="12690"/>
    <cellStyle name="Output 4 3 2 4 5 2" xfId="24412"/>
    <cellStyle name="Output 4 3 2 4 5 2 2" xfId="48612"/>
    <cellStyle name="Output 4 3 2 4 5 3" xfId="36891"/>
    <cellStyle name="Output 4 3 2 4 6" xfId="14257"/>
    <cellStyle name="Output 4 3 2 4 6 2" xfId="38458"/>
    <cellStyle name="Output 4 3 2 4 7" xfId="26482"/>
    <cellStyle name="Output 4 3 2 5" xfId="1614"/>
    <cellStyle name="Output 4 3 2 5 2" xfId="5598"/>
    <cellStyle name="Output 4 3 2 5 2 2" xfId="17699"/>
    <cellStyle name="Output 4 3 2 5 2 2 2" xfId="41899"/>
    <cellStyle name="Output 4 3 2 5 2 3" xfId="29799"/>
    <cellStyle name="Output 4 3 2 5 3" xfId="8240"/>
    <cellStyle name="Output 4 3 2 5 3 2" xfId="20276"/>
    <cellStyle name="Output 4 3 2 5 3 2 2" xfId="44476"/>
    <cellStyle name="Output 4 3 2 5 3 3" xfId="32441"/>
    <cellStyle name="Output 4 3 2 5 4" xfId="10330"/>
    <cellStyle name="Output 4 3 2 5 4 2" xfId="22293"/>
    <cellStyle name="Output 4 3 2 5 4 2 2" xfId="46493"/>
    <cellStyle name="Output 4 3 2 5 4 3" xfId="34531"/>
    <cellStyle name="Output 4 3 2 5 5" xfId="12138"/>
    <cellStyle name="Output 4 3 2 5 5 2" xfId="23885"/>
    <cellStyle name="Output 4 3 2 5 5 2 2" xfId="48085"/>
    <cellStyle name="Output 4 3 2 5 5 3" xfId="36339"/>
    <cellStyle name="Output 4 3 2 5 6" xfId="13730"/>
    <cellStyle name="Output 4 3 2 5 6 2" xfId="37931"/>
    <cellStyle name="Output 4 3 2 5 7" xfId="25899"/>
    <cellStyle name="Output 4 3 2 6" xfId="5807"/>
    <cellStyle name="Output 4 3 2 6 2" xfId="17908"/>
    <cellStyle name="Output 4 3 2 6 2 2" xfId="42108"/>
    <cellStyle name="Output 4 3 2 6 3" xfId="30008"/>
    <cellStyle name="Output 4 3 2 7" xfId="7229"/>
    <cellStyle name="Output 4 3 2 7 2" xfId="19290"/>
    <cellStyle name="Output 4 3 2 7 2 2" xfId="43490"/>
    <cellStyle name="Output 4 3 2 7 3" xfId="31430"/>
    <cellStyle name="Output 4 3 2 8" xfId="6842"/>
    <cellStyle name="Output 4 3 2 8 2" xfId="18943"/>
    <cellStyle name="Output 4 3 2 8 2 2" xfId="43143"/>
    <cellStyle name="Output 4 3 2 8 3" xfId="31043"/>
    <cellStyle name="Output 4 3 2 9" xfId="10853"/>
    <cellStyle name="Output 4 3 2 9 2" xfId="22811"/>
    <cellStyle name="Output 4 3 2 9 2 2" xfId="47011"/>
    <cellStyle name="Output 4 3 2 9 3" xfId="35054"/>
    <cellStyle name="Output 4 3 3" xfId="736"/>
    <cellStyle name="Output 4 3 3 2" xfId="2306"/>
    <cellStyle name="Output 4 3 3 2 2" xfId="6779"/>
    <cellStyle name="Output 4 3 3 2 2 2" xfId="18880"/>
    <cellStyle name="Output 4 3 3 2 2 2 2" xfId="43080"/>
    <cellStyle name="Output 4 3 3 2 2 3" xfId="30980"/>
    <cellStyle name="Output 4 3 3 2 3" xfId="8932"/>
    <cellStyle name="Output 4 3 3 2 3 2" xfId="20966"/>
    <cellStyle name="Output 4 3 3 2 3 2 2" xfId="45166"/>
    <cellStyle name="Output 4 3 3 2 3 3" xfId="33133"/>
    <cellStyle name="Output 4 3 3 2 4" xfId="11008"/>
    <cellStyle name="Output 4 3 3 2 4 2" xfId="22951"/>
    <cellStyle name="Output 4 3 3 2 4 2 2" xfId="47151"/>
    <cellStyle name="Output 4 3 3 2 4 3" xfId="35209"/>
    <cellStyle name="Output 4 3 3 2 5" xfId="12796"/>
    <cellStyle name="Output 4 3 3 2 5 2" xfId="24518"/>
    <cellStyle name="Output 4 3 3 2 5 2 2" xfId="48718"/>
    <cellStyle name="Output 4 3 3 2 5 3" xfId="36997"/>
    <cellStyle name="Output 4 3 3 2 6" xfId="14363"/>
    <cellStyle name="Output 4 3 3 2 6 2" xfId="38564"/>
    <cellStyle name="Output 4 3 3 2 7" xfId="26588"/>
    <cellStyle name="Output 4 3 3 3" xfId="1720"/>
    <cellStyle name="Output 4 3 3 3 2" xfId="6607"/>
    <cellStyle name="Output 4 3 3 3 2 2" xfId="18708"/>
    <cellStyle name="Output 4 3 3 3 2 2 2" xfId="42908"/>
    <cellStyle name="Output 4 3 3 3 2 3" xfId="30808"/>
    <cellStyle name="Output 4 3 3 3 3" xfId="8346"/>
    <cellStyle name="Output 4 3 3 3 3 2" xfId="20382"/>
    <cellStyle name="Output 4 3 3 3 3 2 2" xfId="44582"/>
    <cellStyle name="Output 4 3 3 3 3 3" xfId="32547"/>
    <cellStyle name="Output 4 3 3 3 4" xfId="10436"/>
    <cellStyle name="Output 4 3 3 3 4 2" xfId="22399"/>
    <cellStyle name="Output 4 3 3 3 4 2 2" xfId="46599"/>
    <cellStyle name="Output 4 3 3 3 4 3" xfId="34637"/>
    <cellStyle name="Output 4 3 3 3 5" xfId="12244"/>
    <cellStyle name="Output 4 3 3 3 5 2" xfId="23991"/>
    <cellStyle name="Output 4 3 3 3 5 2 2" xfId="48191"/>
    <cellStyle name="Output 4 3 3 3 5 3" xfId="36445"/>
    <cellStyle name="Output 4 3 3 3 6" xfId="13836"/>
    <cellStyle name="Output 4 3 3 3 6 2" xfId="38037"/>
    <cellStyle name="Output 4 3 3 3 7" xfId="26005"/>
    <cellStyle name="Output 4 3 3 4" xfId="6081"/>
    <cellStyle name="Output 4 3 3 4 2" xfId="18182"/>
    <cellStyle name="Output 4 3 3 4 2 2" xfId="42382"/>
    <cellStyle name="Output 4 3 3 4 3" xfId="30282"/>
    <cellStyle name="Output 4 3 3 5" xfId="7372"/>
    <cellStyle name="Output 4 3 3 5 2" xfId="19433"/>
    <cellStyle name="Output 4 3 3 5 2 2" xfId="43633"/>
    <cellStyle name="Output 4 3 3 5 3" xfId="31573"/>
    <cellStyle name="Output 4 3 3 6" xfId="9488"/>
    <cellStyle name="Output 4 3 3 6 2" xfId="21522"/>
    <cellStyle name="Output 4 3 3 6 2 2" xfId="45722"/>
    <cellStyle name="Output 4 3 3 6 3" xfId="33689"/>
    <cellStyle name="Output 4 3 3 7" xfId="7064"/>
    <cellStyle name="Output 4 3 3 7 2" xfId="19136"/>
    <cellStyle name="Output 4 3 3 7 2 2" xfId="43336"/>
    <cellStyle name="Output 4 3 3 7 3" xfId="31265"/>
    <cellStyle name="Output 4 3 3 8" xfId="7059"/>
    <cellStyle name="Output 4 3 3 8 2" xfId="31260"/>
    <cellStyle name="Output 4 3 3 9" xfId="25254"/>
    <cellStyle name="Output 4 3 4" xfId="820"/>
    <cellStyle name="Output 4 3 4 2" xfId="2390"/>
    <cellStyle name="Output 4 3 4 2 2" xfId="6436"/>
    <cellStyle name="Output 4 3 4 2 2 2" xfId="18537"/>
    <cellStyle name="Output 4 3 4 2 2 2 2" xfId="42737"/>
    <cellStyle name="Output 4 3 4 2 2 3" xfId="30637"/>
    <cellStyle name="Output 4 3 4 2 3" xfId="9016"/>
    <cellStyle name="Output 4 3 4 2 3 2" xfId="21050"/>
    <cellStyle name="Output 4 3 4 2 3 2 2" xfId="45250"/>
    <cellStyle name="Output 4 3 4 2 3 3" xfId="33217"/>
    <cellStyle name="Output 4 3 4 2 4" xfId="11092"/>
    <cellStyle name="Output 4 3 4 2 4 2" xfId="23035"/>
    <cellStyle name="Output 4 3 4 2 4 2 2" xfId="47235"/>
    <cellStyle name="Output 4 3 4 2 4 3" xfId="35293"/>
    <cellStyle name="Output 4 3 4 2 5" xfId="12880"/>
    <cellStyle name="Output 4 3 4 2 5 2" xfId="24602"/>
    <cellStyle name="Output 4 3 4 2 5 2 2" xfId="48802"/>
    <cellStyle name="Output 4 3 4 2 5 3" xfId="37081"/>
    <cellStyle name="Output 4 3 4 2 6" xfId="14447"/>
    <cellStyle name="Output 4 3 4 2 6 2" xfId="38648"/>
    <cellStyle name="Output 4 3 4 2 7" xfId="26672"/>
    <cellStyle name="Output 4 3 4 3" xfId="1804"/>
    <cellStyle name="Output 4 3 4 3 2" xfId="4404"/>
    <cellStyle name="Output 4 3 4 3 2 2" xfId="16505"/>
    <cellStyle name="Output 4 3 4 3 2 2 2" xfId="40705"/>
    <cellStyle name="Output 4 3 4 3 2 3" xfId="28605"/>
    <cellStyle name="Output 4 3 4 3 3" xfId="8430"/>
    <cellStyle name="Output 4 3 4 3 3 2" xfId="20466"/>
    <cellStyle name="Output 4 3 4 3 3 2 2" xfId="44666"/>
    <cellStyle name="Output 4 3 4 3 3 3" xfId="32631"/>
    <cellStyle name="Output 4 3 4 3 4" xfId="10520"/>
    <cellStyle name="Output 4 3 4 3 4 2" xfId="22483"/>
    <cellStyle name="Output 4 3 4 3 4 2 2" xfId="46683"/>
    <cellStyle name="Output 4 3 4 3 4 3" xfId="34721"/>
    <cellStyle name="Output 4 3 4 3 5" xfId="12328"/>
    <cellStyle name="Output 4 3 4 3 5 2" xfId="24075"/>
    <cellStyle name="Output 4 3 4 3 5 2 2" xfId="48275"/>
    <cellStyle name="Output 4 3 4 3 5 3" xfId="36529"/>
    <cellStyle name="Output 4 3 4 3 6" xfId="13920"/>
    <cellStyle name="Output 4 3 4 3 6 2" xfId="38121"/>
    <cellStyle name="Output 4 3 4 3 7" xfId="26089"/>
    <cellStyle name="Output 4 3 4 4" xfId="6583"/>
    <cellStyle name="Output 4 3 4 4 2" xfId="18684"/>
    <cellStyle name="Output 4 3 4 4 2 2" xfId="42884"/>
    <cellStyle name="Output 4 3 4 4 3" xfId="30784"/>
    <cellStyle name="Output 4 3 4 5" xfId="7456"/>
    <cellStyle name="Output 4 3 4 5 2" xfId="19517"/>
    <cellStyle name="Output 4 3 4 5 2 2" xfId="43717"/>
    <cellStyle name="Output 4 3 4 5 3" xfId="31657"/>
    <cellStyle name="Output 4 3 4 6" xfId="9572"/>
    <cellStyle name="Output 4 3 4 6 2" xfId="21606"/>
    <cellStyle name="Output 4 3 4 6 2 2" xfId="45806"/>
    <cellStyle name="Output 4 3 4 6 3" xfId="33773"/>
    <cellStyle name="Output 4 3 4 7" xfId="10035"/>
    <cellStyle name="Output 4 3 4 7 2" xfId="22069"/>
    <cellStyle name="Output 4 3 4 7 2 2" xfId="46269"/>
    <cellStyle name="Output 4 3 4 7 3" xfId="34236"/>
    <cellStyle name="Output 4 3 4 8" xfId="11914"/>
    <cellStyle name="Output 4 3 4 8 2" xfId="36115"/>
    <cellStyle name="Output 4 3 4 9" xfId="25338"/>
    <cellStyle name="Output 4 3 5" xfId="1018"/>
    <cellStyle name="Output 4 3 5 2" xfId="2576"/>
    <cellStyle name="Output 4 3 5 2 2" xfId="3157"/>
    <cellStyle name="Output 4 3 5 2 2 2" xfId="15259"/>
    <cellStyle name="Output 4 3 5 2 2 2 2" xfId="39459"/>
    <cellStyle name="Output 4 3 5 2 2 3" xfId="27359"/>
    <cellStyle name="Output 4 3 5 2 3" xfId="9202"/>
    <cellStyle name="Output 4 3 5 2 3 2" xfId="21236"/>
    <cellStyle name="Output 4 3 5 2 3 2 2" xfId="45436"/>
    <cellStyle name="Output 4 3 5 2 3 3" xfId="33403"/>
    <cellStyle name="Output 4 3 5 2 4" xfId="11278"/>
    <cellStyle name="Output 4 3 5 2 4 2" xfId="23221"/>
    <cellStyle name="Output 4 3 5 2 4 2 2" xfId="47421"/>
    <cellStyle name="Output 4 3 5 2 4 3" xfId="35479"/>
    <cellStyle name="Output 4 3 5 2 5" xfId="13066"/>
    <cellStyle name="Output 4 3 5 2 5 2" xfId="24788"/>
    <cellStyle name="Output 4 3 5 2 5 2 2" xfId="48988"/>
    <cellStyle name="Output 4 3 5 2 5 3" xfId="37267"/>
    <cellStyle name="Output 4 3 5 2 6" xfId="14633"/>
    <cellStyle name="Output 4 3 5 2 6 2" xfId="38834"/>
    <cellStyle name="Output 4 3 5 2 7" xfId="26858"/>
    <cellStyle name="Output 4 3 5 3" xfId="1990"/>
    <cellStyle name="Output 4 3 5 3 2" xfId="5759"/>
    <cellStyle name="Output 4 3 5 3 2 2" xfId="17860"/>
    <cellStyle name="Output 4 3 5 3 2 2 2" xfId="42060"/>
    <cellStyle name="Output 4 3 5 3 2 3" xfId="29960"/>
    <cellStyle name="Output 4 3 5 3 3" xfId="8616"/>
    <cellStyle name="Output 4 3 5 3 3 2" xfId="20652"/>
    <cellStyle name="Output 4 3 5 3 3 2 2" xfId="44852"/>
    <cellStyle name="Output 4 3 5 3 3 3" xfId="32817"/>
    <cellStyle name="Output 4 3 5 3 4" xfId="10706"/>
    <cellStyle name="Output 4 3 5 3 4 2" xfId="22669"/>
    <cellStyle name="Output 4 3 5 3 4 2 2" xfId="46869"/>
    <cellStyle name="Output 4 3 5 3 4 3" xfId="34907"/>
    <cellStyle name="Output 4 3 5 3 5" xfId="12514"/>
    <cellStyle name="Output 4 3 5 3 5 2" xfId="24261"/>
    <cellStyle name="Output 4 3 5 3 5 2 2" xfId="48461"/>
    <cellStyle name="Output 4 3 5 3 5 3" xfId="36715"/>
    <cellStyle name="Output 4 3 5 3 6" xfId="14106"/>
    <cellStyle name="Output 4 3 5 3 6 2" xfId="38307"/>
    <cellStyle name="Output 4 3 5 3 7" xfId="26275"/>
    <cellStyle name="Output 4 3 5 4" xfId="4025"/>
    <cellStyle name="Output 4 3 5 4 2" xfId="16127"/>
    <cellStyle name="Output 4 3 5 4 2 2" xfId="40327"/>
    <cellStyle name="Output 4 3 5 4 3" xfId="28227"/>
    <cellStyle name="Output 4 3 5 5" xfId="7654"/>
    <cellStyle name="Output 4 3 5 5 2" xfId="19715"/>
    <cellStyle name="Output 4 3 5 5 2 2" xfId="43915"/>
    <cellStyle name="Output 4 3 5 5 3" xfId="31855"/>
    <cellStyle name="Output 4 3 5 6" xfId="9770"/>
    <cellStyle name="Output 4 3 5 6 2" xfId="21804"/>
    <cellStyle name="Output 4 3 5 6 2 2" xfId="46004"/>
    <cellStyle name="Output 4 3 5 6 3" xfId="33971"/>
    <cellStyle name="Output 4 3 5 7" xfId="11649"/>
    <cellStyle name="Output 4 3 5 7 2" xfId="23578"/>
    <cellStyle name="Output 4 3 5 7 2 2" xfId="47778"/>
    <cellStyle name="Output 4 3 5 7 3" xfId="35850"/>
    <cellStyle name="Output 4 3 5 8" xfId="13423"/>
    <cellStyle name="Output 4 3 5 8 2" xfId="37624"/>
    <cellStyle name="Output 4 3 5 9" xfId="25536"/>
    <cellStyle name="Output 4 3 6" xfId="1179"/>
    <cellStyle name="Output 4 3 6 2" xfId="6453"/>
    <cellStyle name="Output 4 3 6 2 2" xfId="18554"/>
    <cellStyle name="Output 4 3 6 2 2 2" xfId="42754"/>
    <cellStyle name="Output 4 3 6 2 3" xfId="30654"/>
    <cellStyle name="Output 4 3 6 3" xfId="7815"/>
    <cellStyle name="Output 4 3 6 3 2" xfId="19876"/>
    <cellStyle name="Output 4 3 6 3 2 2" xfId="44076"/>
    <cellStyle name="Output 4 3 6 3 3" xfId="32016"/>
    <cellStyle name="Output 4 3 6 4" xfId="9931"/>
    <cellStyle name="Output 4 3 6 4 2" xfId="21965"/>
    <cellStyle name="Output 4 3 6 4 2 2" xfId="46165"/>
    <cellStyle name="Output 4 3 6 4 3" xfId="34132"/>
    <cellStyle name="Output 4 3 6 5" xfId="11810"/>
    <cellStyle name="Output 4 3 6 5 2" xfId="23739"/>
    <cellStyle name="Output 4 3 6 5 2 2" xfId="47939"/>
    <cellStyle name="Output 4 3 6 5 3" xfId="36011"/>
    <cellStyle name="Output 4 3 6 6" xfId="13584"/>
    <cellStyle name="Output 4 3 6 6 2" xfId="37785"/>
    <cellStyle name="Output 4 3 6 7" xfId="25697"/>
    <cellStyle name="Output 4 3 7" xfId="5435"/>
    <cellStyle name="Output 4 3 7 2" xfId="17536"/>
    <cellStyle name="Output 4 3 7 2 2" xfId="41736"/>
    <cellStyle name="Output 4 3 7 3" xfId="29636"/>
    <cellStyle name="Output 4 3 8" xfId="7130"/>
    <cellStyle name="Output 4 3 8 2" xfId="19191"/>
    <cellStyle name="Output 4 3 8 2 2" xfId="43391"/>
    <cellStyle name="Output 4 3 8 3" xfId="31331"/>
    <cellStyle name="Output 4 3 9" xfId="6999"/>
    <cellStyle name="Output 4 3 9 2" xfId="19082"/>
    <cellStyle name="Output 4 3 9 2 2" xfId="43282"/>
    <cellStyle name="Output 4 3 9 3" xfId="31200"/>
    <cellStyle name="Output 4 4" xfId="520"/>
    <cellStyle name="Output 4 4 10" xfId="12055"/>
    <cellStyle name="Output 4 4 10 2" xfId="36256"/>
    <cellStyle name="Output 4 4 11" xfId="25038"/>
    <cellStyle name="Output 4 4 2" xfId="619"/>
    <cellStyle name="Output 4 4 2 10" xfId="6942"/>
    <cellStyle name="Output 4 4 2 10 2" xfId="31143"/>
    <cellStyle name="Output 4 4 2 11" xfId="25137"/>
    <cellStyle name="Output 4 4 2 2" xfId="920"/>
    <cellStyle name="Output 4 4 2 2 2" xfId="2490"/>
    <cellStyle name="Output 4 4 2 2 2 2" xfId="6007"/>
    <cellStyle name="Output 4 4 2 2 2 2 2" xfId="18108"/>
    <cellStyle name="Output 4 4 2 2 2 2 2 2" xfId="42308"/>
    <cellStyle name="Output 4 4 2 2 2 2 3" xfId="30208"/>
    <cellStyle name="Output 4 4 2 2 2 3" xfId="9116"/>
    <cellStyle name="Output 4 4 2 2 2 3 2" xfId="21150"/>
    <cellStyle name="Output 4 4 2 2 2 3 2 2" xfId="45350"/>
    <cellStyle name="Output 4 4 2 2 2 3 3" xfId="33317"/>
    <cellStyle name="Output 4 4 2 2 2 4" xfId="11192"/>
    <cellStyle name="Output 4 4 2 2 2 4 2" xfId="23135"/>
    <cellStyle name="Output 4 4 2 2 2 4 2 2" xfId="47335"/>
    <cellStyle name="Output 4 4 2 2 2 4 3" xfId="35393"/>
    <cellStyle name="Output 4 4 2 2 2 5" xfId="12980"/>
    <cellStyle name="Output 4 4 2 2 2 5 2" xfId="24702"/>
    <cellStyle name="Output 4 4 2 2 2 5 2 2" xfId="48902"/>
    <cellStyle name="Output 4 4 2 2 2 5 3" xfId="37181"/>
    <cellStyle name="Output 4 4 2 2 2 6" xfId="14547"/>
    <cellStyle name="Output 4 4 2 2 2 6 2" xfId="38748"/>
    <cellStyle name="Output 4 4 2 2 2 7" xfId="26772"/>
    <cellStyle name="Output 4 4 2 2 3" xfId="1904"/>
    <cellStyle name="Output 4 4 2 2 3 2" xfId="5895"/>
    <cellStyle name="Output 4 4 2 2 3 2 2" xfId="17996"/>
    <cellStyle name="Output 4 4 2 2 3 2 2 2" xfId="42196"/>
    <cellStyle name="Output 4 4 2 2 3 2 3" xfId="30096"/>
    <cellStyle name="Output 4 4 2 2 3 3" xfId="8530"/>
    <cellStyle name="Output 4 4 2 2 3 3 2" xfId="20566"/>
    <cellStyle name="Output 4 4 2 2 3 3 2 2" xfId="44766"/>
    <cellStyle name="Output 4 4 2 2 3 3 3" xfId="32731"/>
    <cellStyle name="Output 4 4 2 2 3 4" xfId="10620"/>
    <cellStyle name="Output 4 4 2 2 3 4 2" xfId="22583"/>
    <cellStyle name="Output 4 4 2 2 3 4 2 2" xfId="46783"/>
    <cellStyle name="Output 4 4 2 2 3 4 3" xfId="34821"/>
    <cellStyle name="Output 4 4 2 2 3 5" xfId="12428"/>
    <cellStyle name="Output 4 4 2 2 3 5 2" xfId="24175"/>
    <cellStyle name="Output 4 4 2 2 3 5 2 2" xfId="48375"/>
    <cellStyle name="Output 4 4 2 2 3 5 3" xfId="36629"/>
    <cellStyle name="Output 4 4 2 2 3 6" xfId="14020"/>
    <cellStyle name="Output 4 4 2 2 3 6 2" xfId="38221"/>
    <cellStyle name="Output 4 4 2 2 3 7" xfId="26189"/>
    <cellStyle name="Output 4 4 2 2 4" xfId="6024"/>
    <cellStyle name="Output 4 4 2 2 4 2" xfId="18125"/>
    <cellStyle name="Output 4 4 2 2 4 2 2" xfId="42325"/>
    <cellStyle name="Output 4 4 2 2 4 3" xfId="30225"/>
    <cellStyle name="Output 4 4 2 2 5" xfId="7556"/>
    <cellStyle name="Output 4 4 2 2 5 2" xfId="19617"/>
    <cellStyle name="Output 4 4 2 2 5 2 2" xfId="43817"/>
    <cellStyle name="Output 4 4 2 2 5 3" xfId="31757"/>
    <cellStyle name="Output 4 4 2 2 6" xfId="9672"/>
    <cellStyle name="Output 4 4 2 2 6 2" xfId="21706"/>
    <cellStyle name="Output 4 4 2 2 6 2 2" xfId="45906"/>
    <cellStyle name="Output 4 4 2 2 6 3" xfId="33873"/>
    <cellStyle name="Output 4 4 2 2 7" xfId="11551"/>
    <cellStyle name="Output 4 4 2 2 7 2" xfId="23480"/>
    <cellStyle name="Output 4 4 2 2 7 2 2" xfId="47680"/>
    <cellStyle name="Output 4 4 2 2 7 3" xfId="35752"/>
    <cellStyle name="Output 4 4 2 2 8" xfId="13325"/>
    <cellStyle name="Output 4 4 2 2 8 2" xfId="37526"/>
    <cellStyle name="Output 4 4 2 2 9" xfId="25438"/>
    <cellStyle name="Output 4 4 2 3" xfId="1143"/>
    <cellStyle name="Output 4 4 2 3 2" xfId="2701"/>
    <cellStyle name="Output 4 4 2 3 2 2" xfId="5714"/>
    <cellStyle name="Output 4 4 2 3 2 2 2" xfId="17815"/>
    <cellStyle name="Output 4 4 2 3 2 2 2 2" xfId="42015"/>
    <cellStyle name="Output 4 4 2 3 2 2 3" xfId="29915"/>
    <cellStyle name="Output 4 4 2 3 2 3" xfId="9327"/>
    <cellStyle name="Output 4 4 2 3 2 3 2" xfId="21361"/>
    <cellStyle name="Output 4 4 2 3 2 3 2 2" xfId="45561"/>
    <cellStyle name="Output 4 4 2 3 2 3 3" xfId="33528"/>
    <cellStyle name="Output 4 4 2 3 2 4" xfId="11403"/>
    <cellStyle name="Output 4 4 2 3 2 4 2" xfId="23346"/>
    <cellStyle name="Output 4 4 2 3 2 4 2 2" xfId="47546"/>
    <cellStyle name="Output 4 4 2 3 2 4 3" xfId="35604"/>
    <cellStyle name="Output 4 4 2 3 2 5" xfId="13191"/>
    <cellStyle name="Output 4 4 2 3 2 5 2" xfId="24913"/>
    <cellStyle name="Output 4 4 2 3 2 5 2 2" xfId="49113"/>
    <cellStyle name="Output 4 4 2 3 2 5 3" xfId="37392"/>
    <cellStyle name="Output 4 4 2 3 2 6" xfId="14758"/>
    <cellStyle name="Output 4 4 2 3 2 6 2" xfId="38959"/>
    <cellStyle name="Output 4 4 2 3 2 7" xfId="26983"/>
    <cellStyle name="Output 4 4 2 3 3" xfId="2115"/>
    <cellStyle name="Output 4 4 2 3 3 2" xfId="5487"/>
    <cellStyle name="Output 4 4 2 3 3 2 2" xfId="17588"/>
    <cellStyle name="Output 4 4 2 3 3 2 2 2" xfId="41788"/>
    <cellStyle name="Output 4 4 2 3 3 2 3" xfId="29688"/>
    <cellStyle name="Output 4 4 2 3 3 3" xfId="8741"/>
    <cellStyle name="Output 4 4 2 3 3 3 2" xfId="20777"/>
    <cellStyle name="Output 4 4 2 3 3 3 2 2" xfId="44977"/>
    <cellStyle name="Output 4 4 2 3 3 3 3" xfId="32942"/>
    <cellStyle name="Output 4 4 2 3 3 4" xfId="10831"/>
    <cellStyle name="Output 4 4 2 3 3 4 2" xfId="22794"/>
    <cellStyle name="Output 4 4 2 3 3 4 2 2" xfId="46994"/>
    <cellStyle name="Output 4 4 2 3 3 4 3" xfId="35032"/>
    <cellStyle name="Output 4 4 2 3 3 5" xfId="12639"/>
    <cellStyle name="Output 4 4 2 3 3 5 2" xfId="24386"/>
    <cellStyle name="Output 4 4 2 3 3 5 2 2" xfId="48586"/>
    <cellStyle name="Output 4 4 2 3 3 5 3" xfId="36840"/>
    <cellStyle name="Output 4 4 2 3 3 6" xfId="14231"/>
    <cellStyle name="Output 4 4 2 3 3 6 2" xfId="38432"/>
    <cellStyle name="Output 4 4 2 3 3 7" xfId="26400"/>
    <cellStyle name="Output 4 4 2 3 4" xfId="6661"/>
    <cellStyle name="Output 4 4 2 3 4 2" xfId="18762"/>
    <cellStyle name="Output 4 4 2 3 4 2 2" xfId="42962"/>
    <cellStyle name="Output 4 4 2 3 4 3" xfId="30862"/>
    <cellStyle name="Output 4 4 2 3 5" xfId="7779"/>
    <cellStyle name="Output 4 4 2 3 5 2" xfId="19840"/>
    <cellStyle name="Output 4 4 2 3 5 2 2" xfId="44040"/>
    <cellStyle name="Output 4 4 2 3 5 3" xfId="31980"/>
    <cellStyle name="Output 4 4 2 3 6" xfId="9895"/>
    <cellStyle name="Output 4 4 2 3 6 2" xfId="21929"/>
    <cellStyle name="Output 4 4 2 3 6 2 2" xfId="46129"/>
    <cellStyle name="Output 4 4 2 3 6 3" xfId="34096"/>
    <cellStyle name="Output 4 4 2 3 7" xfId="11774"/>
    <cellStyle name="Output 4 4 2 3 7 2" xfId="23703"/>
    <cellStyle name="Output 4 4 2 3 7 2 2" xfId="47903"/>
    <cellStyle name="Output 4 4 2 3 7 3" xfId="35975"/>
    <cellStyle name="Output 4 4 2 3 8" xfId="13548"/>
    <cellStyle name="Output 4 4 2 3 8 2" xfId="37749"/>
    <cellStyle name="Output 4 4 2 3 9" xfId="25661"/>
    <cellStyle name="Output 4 4 2 4" xfId="2203"/>
    <cellStyle name="Output 4 4 2 4 2" xfId="6740"/>
    <cellStyle name="Output 4 4 2 4 2 2" xfId="18841"/>
    <cellStyle name="Output 4 4 2 4 2 2 2" xfId="43041"/>
    <cellStyle name="Output 4 4 2 4 2 3" xfId="30941"/>
    <cellStyle name="Output 4 4 2 4 3" xfId="8829"/>
    <cellStyle name="Output 4 4 2 4 3 2" xfId="20863"/>
    <cellStyle name="Output 4 4 2 4 3 2 2" xfId="45063"/>
    <cellStyle name="Output 4 4 2 4 3 3" xfId="33030"/>
    <cellStyle name="Output 4 4 2 4 4" xfId="10905"/>
    <cellStyle name="Output 4 4 2 4 4 2" xfId="22848"/>
    <cellStyle name="Output 4 4 2 4 4 2 2" xfId="47048"/>
    <cellStyle name="Output 4 4 2 4 4 3" xfId="35106"/>
    <cellStyle name="Output 4 4 2 4 5" xfId="12693"/>
    <cellStyle name="Output 4 4 2 4 5 2" xfId="24415"/>
    <cellStyle name="Output 4 4 2 4 5 2 2" xfId="48615"/>
    <cellStyle name="Output 4 4 2 4 5 3" xfId="36894"/>
    <cellStyle name="Output 4 4 2 4 6" xfId="14260"/>
    <cellStyle name="Output 4 4 2 4 6 2" xfId="38461"/>
    <cellStyle name="Output 4 4 2 4 7" xfId="26485"/>
    <cellStyle name="Output 4 4 2 5" xfId="1617"/>
    <cellStyle name="Output 4 4 2 5 2" xfId="5441"/>
    <cellStyle name="Output 4 4 2 5 2 2" xfId="17542"/>
    <cellStyle name="Output 4 4 2 5 2 2 2" xfId="41742"/>
    <cellStyle name="Output 4 4 2 5 2 3" xfId="29642"/>
    <cellStyle name="Output 4 4 2 5 3" xfId="8243"/>
    <cellStyle name="Output 4 4 2 5 3 2" xfId="20279"/>
    <cellStyle name="Output 4 4 2 5 3 2 2" xfId="44479"/>
    <cellStyle name="Output 4 4 2 5 3 3" xfId="32444"/>
    <cellStyle name="Output 4 4 2 5 4" xfId="10333"/>
    <cellStyle name="Output 4 4 2 5 4 2" xfId="22296"/>
    <cellStyle name="Output 4 4 2 5 4 2 2" xfId="46496"/>
    <cellStyle name="Output 4 4 2 5 4 3" xfId="34534"/>
    <cellStyle name="Output 4 4 2 5 5" xfId="12141"/>
    <cellStyle name="Output 4 4 2 5 5 2" xfId="23888"/>
    <cellStyle name="Output 4 4 2 5 5 2 2" xfId="48088"/>
    <cellStyle name="Output 4 4 2 5 5 3" xfId="36342"/>
    <cellStyle name="Output 4 4 2 5 6" xfId="13733"/>
    <cellStyle name="Output 4 4 2 5 6 2" xfId="37934"/>
    <cellStyle name="Output 4 4 2 5 7" xfId="25902"/>
    <cellStyle name="Output 4 4 2 6" xfId="6602"/>
    <cellStyle name="Output 4 4 2 6 2" xfId="18703"/>
    <cellStyle name="Output 4 4 2 6 2 2" xfId="42903"/>
    <cellStyle name="Output 4 4 2 6 3" xfId="30803"/>
    <cellStyle name="Output 4 4 2 7" xfId="7255"/>
    <cellStyle name="Output 4 4 2 7 2" xfId="19316"/>
    <cellStyle name="Output 4 4 2 7 2 2" xfId="43516"/>
    <cellStyle name="Output 4 4 2 7 3" xfId="31456"/>
    <cellStyle name="Output 4 4 2 8" xfId="8048"/>
    <cellStyle name="Output 4 4 2 8 2" xfId="20098"/>
    <cellStyle name="Output 4 4 2 8 2 2" xfId="44298"/>
    <cellStyle name="Output 4 4 2 8 3" xfId="32249"/>
    <cellStyle name="Output 4 4 2 9" xfId="8090"/>
    <cellStyle name="Output 4 4 2 9 2" xfId="20139"/>
    <cellStyle name="Output 4 4 2 9 2 2" xfId="44339"/>
    <cellStyle name="Output 4 4 2 9 3" xfId="32291"/>
    <cellStyle name="Output 4 4 3" xfId="1044"/>
    <cellStyle name="Output 4 4 3 2" xfId="2602"/>
    <cellStyle name="Output 4 4 3 2 2" xfId="5837"/>
    <cellStyle name="Output 4 4 3 2 2 2" xfId="17938"/>
    <cellStyle name="Output 4 4 3 2 2 2 2" xfId="42138"/>
    <cellStyle name="Output 4 4 3 2 2 3" xfId="30038"/>
    <cellStyle name="Output 4 4 3 2 3" xfId="9228"/>
    <cellStyle name="Output 4 4 3 2 3 2" xfId="21262"/>
    <cellStyle name="Output 4 4 3 2 3 2 2" xfId="45462"/>
    <cellStyle name="Output 4 4 3 2 3 3" xfId="33429"/>
    <cellStyle name="Output 4 4 3 2 4" xfId="11304"/>
    <cellStyle name="Output 4 4 3 2 4 2" xfId="23247"/>
    <cellStyle name="Output 4 4 3 2 4 2 2" xfId="47447"/>
    <cellStyle name="Output 4 4 3 2 4 3" xfId="35505"/>
    <cellStyle name="Output 4 4 3 2 5" xfId="13092"/>
    <cellStyle name="Output 4 4 3 2 5 2" xfId="24814"/>
    <cellStyle name="Output 4 4 3 2 5 2 2" xfId="49014"/>
    <cellStyle name="Output 4 4 3 2 5 3" xfId="37293"/>
    <cellStyle name="Output 4 4 3 2 6" xfId="14659"/>
    <cellStyle name="Output 4 4 3 2 6 2" xfId="38860"/>
    <cellStyle name="Output 4 4 3 2 7" xfId="26884"/>
    <cellStyle name="Output 4 4 3 3" xfId="2016"/>
    <cellStyle name="Output 4 4 3 3 2" xfId="3136"/>
    <cellStyle name="Output 4 4 3 3 2 2" xfId="15238"/>
    <cellStyle name="Output 4 4 3 3 2 2 2" xfId="39438"/>
    <cellStyle name="Output 4 4 3 3 2 3" xfId="27338"/>
    <cellStyle name="Output 4 4 3 3 3" xfId="8642"/>
    <cellStyle name="Output 4 4 3 3 3 2" xfId="20678"/>
    <cellStyle name="Output 4 4 3 3 3 2 2" xfId="44878"/>
    <cellStyle name="Output 4 4 3 3 3 3" xfId="32843"/>
    <cellStyle name="Output 4 4 3 3 4" xfId="10732"/>
    <cellStyle name="Output 4 4 3 3 4 2" xfId="22695"/>
    <cellStyle name="Output 4 4 3 3 4 2 2" xfId="46895"/>
    <cellStyle name="Output 4 4 3 3 4 3" xfId="34933"/>
    <cellStyle name="Output 4 4 3 3 5" xfId="12540"/>
    <cellStyle name="Output 4 4 3 3 5 2" xfId="24287"/>
    <cellStyle name="Output 4 4 3 3 5 2 2" xfId="48487"/>
    <cellStyle name="Output 4 4 3 3 5 3" xfId="36741"/>
    <cellStyle name="Output 4 4 3 3 6" xfId="14132"/>
    <cellStyle name="Output 4 4 3 3 6 2" xfId="38333"/>
    <cellStyle name="Output 4 4 3 3 7" xfId="26301"/>
    <cellStyle name="Output 4 4 3 4" xfId="5689"/>
    <cellStyle name="Output 4 4 3 4 2" xfId="17790"/>
    <cellStyle name="Output 4 4 3 4 2 2" xfId="41990"/>
    <cellStyle name="Output 4 4 3 4 3" xfId="29890"/>
    <cellStyle name="Output 4 4 3 5" xfId="7680"/>
    <cellStyle name="Output 4 4 3 5 2" xfId="19741"/>
    <cellStyle name="Output 4 4 3 5 2 2" xfId="43941"/>
    <cellStyle name="Output 4 4 3 5 3" xfId="31881"/>
    <cellStyle name="Output 4 4 3 6" xfId="9796"/>
    <cellStyle name="Output 4 4 3 6 2" xfId="21830"/>
    <cellStyle name="Output 4 4 3 6 2 2" xfId="46030"/>
    <cellStyle name="Output 4 4 3 6 3" xfId="33997"/>
    <cellStyle name="Output 4 4 3 7" xfId="11675"/>
    <cellStyle name="Output 4 4 3 7 2" xfId="23604"/>
    <cellStyle name="Output 4 4 3 7 2 2" xfId="47804"/>
    <cellStyle name="Output 4 4 3 7 3" xfId="35876"/>
    <cellStyle name="Output 4 4 3 8" xfId="13449"/>
    <cellStyle name="Output 4 4 3 8 2" xfId="37650"/>
    <cellStyle name="Output 4 4 3 9" xfId="25562"/>
    <cellStyle name="Output 4 4 4" xfId="2191"/>
    <cellStyle name="Output 4 4 4 2" xfId="6107"/>
    <cellStyle name="Output 4 4 4 2 2" xfId="18208"/>
    <cellStyle name="Output 4 4 4 2 2 2" xfId="42408"/>
    <cellStyle name="Output 4 4 4 2 3" xfId="30308"/>
    <cellStyle name="Output 4 4 4 3" xfId="8817"/>
    <cellStyle name="Output 4 4 4 3 2" xfId="20851"/>
    <cellStyle name="Output 4 4 4 3 2 2" xfId="45051"/>
    <cellStyle name="Output 4 4 4 3 3" xfId="33018"/>
    <cellStyle name="Output 4 4 4 4" xfId="10893"/>
    <cellStyle name="Output 4 4 4 4 2" xfId="22836"/>
    <cellStyle name="Output 4 4 4 4 2 2" xfId="47036"/>
    <cellStyle name="Output 4 4 4 4 3" xfId="35094"/>
    <cellStyle name="Output 4 4 4 5" xfId="12681"/>
    <cellStyle name="Output 4 4 4 5 2" xfId="24403"/>
    <cellStyle name="Output 4 4 4 5 2 2" xfId="48603"/>
    <cellStyle name="Output 4 4 4 5 3" xfId="36882"/>
    <cellStyle name="Output 4 4 4 6" xfId="14248"/>
    <cellStyle name="Output 4 4 4 6 2" xfId="38449"/>
    <cellStyle name="Output 4 4 4 7" xfId="26473"/>
    <cellStyle name="Output 4 4 5" xfId="1605"/>
    <cellStyle name="Output 4 4 5 2" xfId="6478"/>
    <cellStyle name="Output 4 4 5 2 2" xfId="18579"/>
    <cellStyle name="Output 4 4 5 2 2 2" xfId="42779"/>
    <cellStyle name="Output 4 4 5 2 3" xfId="30679"/>
    <cellStyle name="Output 4 4 5 3" xfId="8231"/>
    <cellStyle name="Output 4 4 5 3 2" xfId="20267"/>
    <cellStyle name="Output 4 4 5 3 2 2" xfId="44467"/>
    <cellStyle name="Output 4 4 5 3 3" xfId="32432"/>
    <cellStyle name="Output 4 4 5 4" xfId="10321"/>
    <cellStyle name="Output 4 4 5 4 2" xfId="22284"/>
    <cellStyle name="Output 4 4 5 4 2 2" xfId="46484"/>
    <cellStyle name="Output 4 4 5 4 3" xfId="34522"/>
    <cellStyle name="Output 4 4 5 5" xfId="12129"/>
    <cellStyle name="Output 4 4 5 5 2" xfId="23876"/>
    <cellStyle name="Output 4 4 5 5 2 2" xfId="48076"/>
    <cellStyle name="Output 4 4 5 5 3" xfId="36330"/>
    <cellStyle name="Output 4 4 5 6" xfId="13721"/>
    <cellStyle name="Output 4 4 5 6 2" xfId="37922"/>
    <cellStyle name="Output 4 4 5 7" xfId="25890"/>
    <cellStyle name="Output 4 4 6" xfId="5471"/>
    <cellStyle name="Output 4 4 6 2" xfId="17572"/>
    <cellStyle name="Output 4 4 6 2 2" xfId="41772"/>
    <cellStyle name="Output 4 4 6 3" xfId="29672"/>
    <cellStyle name="Output 4 4 7" xfId="7156"/>
    <cellStyle name="Output 4 4 7 2" xfId="19217"/>
    <cellStyle name="Output 4 4 7 2 2" xfId="43417"/>
    <cellStyle name="Output 4 4 7 3" xfId="31357"/>
    <cellStyle name="Output 4 4 8" xfId="8072"/>
    <cellStyle name="Output 4 4 8 2" xfId="20122"/>
    <cellStyle name="Output 4 4 8 2 2" xfId="44322"/>
    <cellStyle name="Output 4 4 8 3" xfId="32273"/>
    <cellStyle name="Output 4 4 9" xfId="10200"/>
    <cellStyle name="Output 4 4 9 2" xfId="22210"/>
    <cellStyle name="Output 4 4 9 2 2" xfId="46410"/>
    <cellStyle name="Output 4 4 9 3" xfId="34401"/>
    <cellStyle name="Output 4 5" xfId="545"/>
    <cellStyle name="Output 4 5 10" xfId="7009"/>
    <cellStyle name="Output 4 5 10 2" xfId="19091"/>
    <cellStyle name="Output 4 5 10 2 2" xfId="43291"/>
    <cellStyle name="Output 4 5 10 3" xfId="31210"/>
    <cellStyle name="Output 4 5 11" xfId="6902"/>
    <cellStyle name="Output 4 5 11 2" xfId="31103"/>
    <cellStyle name="Output 4 5 12" xfId="25063"/>
    <cellStyle name="Output 4 5 2" xfId="762"/>
    <cellStyle name="Output 4 5 2 2" xfId="2332"/>
    <cellStyle name="Output 4 5 2 2 2" xfId="6777"/>
    <cellStyle name="Output 4 5 2 2 2 2" xfId="18878"/>
    <cellStyle name="Output 4 5 2 2 2 2 2" xfId="43078"/>
    <cellStyle name="Output 4 5 2 2 2 3" xfId="30978"/>
    <cellStyle name="Output 4 5 2 2 3" xfId="8958"/>
    <cellStyle name="Output 4 5 2 2 3 2" xfId="20992"/>
    <cellStyle name="Output 4 5 2 2 3 2 2" xfId="45192"/>
    <cellStyle name="Output 4 5 2 2 3 3" xfId="33159"/>
    <cellStyle name="Output 4 5 2 2 4" xfId="11034"/>
    <cellStyle name="Output 4 5 2 2 4 2" xfId="22977"/>
    <cellStyle name="Output 4 5 2 2 4 2 2" xfId="47177"/>
    <cellStyle name="Output 4 5 2 2 4 3" xfId="35235"/>
    <cellStyle name="Output 4 5 2 2 5" xfId="12822"/>
    <cellStyle name="Output 4 5 2 2 5 2" xfId="24544"/>
    <cellStyle name="Output 4 5 2 2 5 2 2" xfId="48744"/>
    <cellStyle name="Output 4 5 2 2 5 3" xfId="37023"/>
    <cellStyle name="Output 4 5 2 2 6" xfId="14389"/>
    <cellStyle name="Output 4 5 2 2 6 2" xfId="38590"/>
    <cellStyle name="Output 4 5 2 2 7" xfId="26614"/>
    <cellStyle name="Output 4 5 2 3" xfId="1746"/>
    <cellStyle name="Output 4 5 2 3 2" xfId="6450"/>
    <cellStyle name="Output 4 5 2 3 2 2" xfId="18551"/>
    <cellStyle name="Output 4 5 2 3 2 2 2" xfId="42751"/>
    <cellStyle name="Output 4 5 2 3 2 3" xfId="30651"/>
    <cellStyle name="Output 4 5 2 3 3" xfId="8372"/>
    <cellStyle name="Output 4 5 2 3 3 2" xfId="20408"/>
    <cellStyle name="Output 4 5 2 3 3 2 2" xfId="44608"/>
    <cellStyle name="Output 4 5 2 3 3 3" xfId="32573"/>
    <cellStyle name="Output 4 5 2 3 4" xfId="10462"/>
    <cellStyle name="Output 4 5 2 3 4 2" xfId="22425"/>
    <cellStyle name="Output 4 5 2 3 4 2 2" xfId="46625"/>
    <cellStyle name="Output 4 5 2 3 4 3" xfId="34663"/>
    <cellStyle name="Output 4 5 2 3 5" xfId="12270"/>
    <cellStyle name="Output 4 5 2 3 5 2" xfId="24017"/>
    <cellStyle name="Output 4 5 2 3 5 2 2" xfId="48217"/>
    <cellStyle name="Output 4 5 2 3 5 3" xfId="36471"/>
    <cellStyle name="Output 4 5 2 3 6" xfId="13862"/>
    <cellStyle name="Output 4 5 2 3 6 2" xfId="38063"/>
    <cellStyle name="Output 4 5 2 3 7" xfId="26031"/>
    <cellStyle name="Output 4 5 2 4" xfId="3098"/>
    <cellStyle name="Output 4 5 2 4 2" xfId="15200"/>
    <cellStyle name="Output 4 5 2 4 2 2" xfId="39400"/>
    <cellStyle name="Output 4 5 2 4 3" xfId="27300"/>
    <cellStyle name="Output 4 5 2 5" xfId="7398"/>
    <cellStyle name="Output 4 5 2 5 2" xfId="19459"/>
    <cellStyle name="Output 4 5 2 5 2 2" xfId="43659"/>
    <cellStyle name="Output 4 5 2 5 3" xfId="31599"/>
    <cellStyle name="Output 4 5 2 6" xfId="9514"/>
    <cellStyle name="Output 4 5 2 6 2" xfId="21548"/>
    <cellStyle name="Output 4 5 2 6 2 2" xfId="45748"/>
    <cellStyle name="Output 4 5 2 6 3" xfId="33715"/>
    <cellStyle name="Output 4 5 2 7" xfId="10279"/>
    <cellStyle name="Output 4 5 2 7 2" xfId="22258"/>
    <cellStyle name="Output 4 5 2 7 2 2" xfId="46458"/>
    <cellStyle name="Output 4 5 2 7 3" xfId="34480"/>
    <cellStyle name="Output 4 5 2 8" xfId="12103"/>
    <cellStyle name="Output 4 5 2 8 2" xfId="36304"/>
    <cellStyle name="Output 4 5 2 9" xfId="25280"/>
    <cellStyle name="Output 4 5 3" xfId="846"/>
    <cellStyle name="Output 4 5 3 2" xfId="2416"/>
    <cellStyle name="Output 4 5 3 2 2" xfId="6204"/>
    <cellStyle name="Output 4 5 3 2 2 2" xfId="18305"/>
    <cellStyle name="Output 4 5 3 2 2 2 2" xfId="42505"/>
    <cellStyle name="Output 4 5 3 2 2 3" xfId="30405"/>
    <cellStyle name="Output 4 5 3 2 3" xfId="9042"/>
    <cellStyle name="Output 4 5 3 2 3 2" xfId="21076"/>
    <cellStyle name="Output 4 5 3 2 3 2 2" xfId="45276"/>
    <cellStyle name="Output 4 5 3 2 3 3" xfId="33243"/>
    <cellStyle name="Output 4 5 3 2 4" xfId="11118"/>
    <cellStyle name="Output 4 5 3 2 4 2" xfId="23061"/>
    <cellStyle name="Output 4 5 3 2 4 2 2" xfId="47261"/>
    <cellStyle name="Output 4 5 3 2 4 3" xfId="35319"/>
    <cellStyle name="Output 4 5 3 2 5" xfId="12906"/>
    <cellStyle name="Output 4 5 3 2 5 2" xfId="24628"/>
    <cellStyle name="Output 4 5 3 2 5 2 2" xfId="48828"/>
    <cellStyle name="Output 4 5 3 2 5 3" xfId="37107"/>
    <cellStyle name="Output 4 5 3 2 6" xfId="14473"/>
    <cellStyle name="Output 4 5 3 2 6 2" xfId="38674"/>
    <cellStyle name="Output 4 5 3 2 7" xfId="26698"/>
    <cellStyle name="Output 4 5 3 3" xfId="1830"/>
    <cellStyle name="Output 4 5 3 3 2" xfId="5899"/>
    <cellStyle name="Output 4 5 3 3 2 2" xfId="18000"/>
    <cellStyle name="Output 4 5 3 3 2 2 2" xfId="42200"/>
    <cellStyle name="Output 4 5 3 3 2 3" xfId="30100"/>
    <cellStyle name="Output 4 5 3 3 3" xfId="8456"/>
    <cellStyle name="Output 4 5 3 3 3 2" xfId="20492"/>
    <cellStyle name="Output 4 5 3 3 3 2 2" xfId="44692"/>
    <cellStyle name="Output 4 5 3 3 3 3" xfId="32657"/>
    <cellStyle name="Output 4 5 3 3 4" xfId="10546"/>
    <cellStyle name="Output 4 5 3 3 4 2" xfId="22509"/>
    <cellStyle name="Output 4 5 3 3 4 2 2" xfId="46709"/>
    <cellStyle name="Output 4 5 3 3 4 3" xfId="34747"/>
    <cellStyle name="Output 4 5 3 3 5" xfId="12354"/>
    <cellStyle name="Output 4 5 3 3 5 2" xfId="24101"/>
    <cellStyle name="Output 4 5 3 3 5 2 2" xfId="48301"/>
    <cellStyle name="Output 4 5 3 3 5 3" xfId="36555"/>
    <cellStyle name="Output 4 5 3 3 6" xfId="13946"/>
    <cellStyle name="Output 4 5 3 3 6 2" xfId="38147"/>
    <cellStyle name="Output 4 5 3 3 7" xfId="26115"/>
    <cellStyle name="Output 4 5 3 4" xfId="2999"/>
    <cellStyle name="Output 4 5 3 4 2" xfId="15102"/>
    <cellStyle name="Output 4 5 3 4 2 2" xfId="39302"/>
    <cellStyle name="Output 4 5 3 4 3" xfId="27202"/>
    <cellStyle name="Output 4 5 3 5" xfId="7482"/>
    <cellStyle name="Output 4 5 3 5 2" xfId="19543"/>
    <cellStyle name="Output 4 5 3 5 2 2" xfId="43743"/>
    <cellStyle name="Output 4 5 3 5 3" xfId="31683"/>
    <cellStyle name="Output 4 5 3 6" xfId="9598"/>
    <cellStyle name="Output 4 5 3 6 2" xfId="21632"/>
    <cellStyle name="Output 4 5 3 6 2 2" xfId="45832"/>
    <cellStyle name="Output 4 5 3 6 3" xfId="33799"/>
    <cellStyle name="Output 4 5 3 7" xfId="11477"/>
    <cellStyle name="Output 4 5 3 7 2" xfId="23406"/>
    <cellStyle name="Output 4 5 3 7 2 2" xfId="47606"/>
    <cellStyle name="Output 4 5 3 7 3" xfId="35678"/>
    <cellStyle name="Output 4 5 3 8" xfId="13251"/>
    <cellStyle name="Output 4 5 3 8 2" xfId="37452"/>
    <cellStyle name="Output 4 5 3 9" xfId="25364"/>
    <cellStyle name="Output 4 5 4" xfId="1069"/>
    <cellStyle name="Output 4 5 4 2" xfId="2627"/>
    <cellStyle name="Output 4 5 4 2 2" xfId="5732"/>
    <cellStyle name="Output 4 5 4 2 2 2" xfId="17833"/>
    <cellStyle name="Output 4 5 4 2 2 2 2" xfId="42033"/>
    <cellStyle name="Output 4 5 4 2 2 3" xfId="29933"/>
    <cellStyle name="Output 4 5 4 2 3" xfId="9253"/>
    <cellStyle name="Output 4 5 4 2 3 2" xfId="21287"/>
    <cellStyle name="Output 4 5 4 2 3 2 2" xfId="45487"/>
    <cellStyle name="Output 4 5 4 2 3 3" xfId="33454"/>
    <cellStyle name="Output 4 5 4 2 4" xfId="11329"/>
    <cellStyle name="Output 4 5 4 2 4 2" xfId="23272"/>
    <cellStyle name="Output 4 5 4 2 4 2 2" xfId="47472"/>
    <cellStyle name="Output 4 5 4 2 4 3" xfId="35530"/>
    <cellStyle name="Output 4 5 4 2 5" xfId="13117"/>
    <cellStyle name="Output 4 5 4 2 5 2" xfId="24839"/>
    <cellStyle name="Output 4 5 4 2 5 2 2" xfId="49039"/>
    <cellStyle name="Output 4 5 4 2 5 3" xfId="37318"/>
    <cellStyle name="Output 4 5 4 2 6" xfId="14684"/>
    <cellStyle name="Output 4 5 4 2 6 2" xfId="38885"/>
    <cellStyle name="Output 4 5 4 2 7" xfId="26909"/>
    <cellStyle name="Output 4 5 4 3" xfId="2041"/>
    <cellStyle name="Output 4 5 4 3 2" xfId="5751"/>
    <cellStyle name="Output 4 5 4 3 2 2" xfId="17852"/>
    <cellStyle name="Output 4 5 4 3 2 2 2" xfId="42052"/>
    <cellStyle name="Output 4 5 4 3 2 3" xfId="29952"/>
    <cellStyle name="Output 4 5 4 3 3" xfId="8667"/>
    <cellStyle name="Output 4 5 4 3 3 2" xfId="20703"/>
    <cellStyle name="Output 4 5 4 3 3 2 2" xfId="44903"/>
    <cellStyle name="Output 4 5 4 3 3 3" xfId="32868"/>
    <cellStyle name="Output 4 5 4 3 4" xfId="10757"/>
    <cellStyle name="Output 4 5 4 3 4 2" xfId="22720"/>
    <cellStyle name="Output 4 5 4 3 4 2 2" xfId="46920"/>
    <cellStyle name="Output 4 5 4 3 4 3" xfId="34958"/>
    <cellStyle name="Output 4 5 4 3 5" xfId="12565"/>
    <cellStyle name="Output 4 5 4 3 5 2" xfId="24312"/>
    <cellStyle name="Output 4 5 4 3 5 2 2" xfId="48512"/>
    <cellStyle name="Output 4 5 4 3 5 3" xfId="36766"/>
    <cellStyle name="Output 4 5 4 3 6" xfId="14157"/>
    <cellStyle name="Output 4 5 4 3 6 2" xfId="38358"/>
    <cellStyle name="Output 4 5 4 3 7" xfId="26326"/>
    <cellStyle name="Output 4 5 4 4" xfId="6098"/>
    <cellStyle name="Output 4 5 4 4 2" xfId="18199"/>
    <cellStyle name="Output 4 5 4 4 2 2" xfId="42399"/>
    <cellStyle name="Output 4 5 4 4 3" xfId="30299"/>
    <cellStyle name="Output 4 5 4 5" xfId="7705"/>
    <cellStyle name="Output 4 5 4 5 2" xfId="19766"/>
    <cellStyle name="Output 4 5 4 5 2 2" xfId="43966"/>
    <cellStyle name="Output 4 5 4 5 3" xfId="31906"/>
    <cellStyle name="Output 4 5 4 6" xfId="9821"/>
    <cellStyle name="Output 4 5 4 6 2" xfId="21855"/>
    <cellStyle name="Output 4 5 4 6 2 2" xfId="46055"/>
    <cellStyle name="Output 4 5 4 6 3" xfId="34022"/>
    <cellStyle name="Output 4 5 4 7" xfId="11700"/>
    <cellStyle name="Output 4 5 4 7 2" xfId="23629"/>
    <cellStyle name="Output 4 5 4 7 2 2" xfId="47829"/>
    <cellStyle name="Output 4 5 4 7 3" xfId="35901"/>
    <cellStyle name="Output 4 5 4 8" xfId="13474"/>
    <cellStyle name="Output 4 5 4 8 2" xfId="37675"/>
    <cellStyle name="Output 4 5 4 9" xfId="25587"/>
    <cellStyle name="Output 4 5 5" xfId="2194"/>
    <cellStyle name="Output 4 5 5 2" xfId="6044"/>
    <cellStyle name="Output 4 5 5 2 2" xfId="18145"/>
    <cellStyle name="Output 4 5 5 2 2 2" xfId="42345"/>
    <cellStyle name="Output 4 5 5 2 3" xfId="30245"/>
    <cellStyle name="Output 4 5 5 3" xfId="8820"/>
    <cellStyle name="Output 4 5 5 3 2" xfId="20854"/>
    <cellStyle name="Output 4 5 5 3 2 2" xfId="45054"/>
    <cellStyle name="Output 4 5 5 3 3" xfId="33021"/>
    <cellStyle name="Output 4 5 5 4" xfId="10896"/>
    <cellStyle name="Output 4 5 5 4 2" xfId="22839"/>
    <cellStyle name="Output 4 5 5 4 2 2" xfId="47039"/>
    <cellStyle name="Output 4 5 5 4 3" xfId="35097"/>
    <cellStyle name="Output 4 5 5 5" xfId="12684"/>
    <cellStyle name="Output 4 5 5 5 2" xfId="24406"/>
    <cellStyle name="Output 4 5 5 5 2 2" xfId="48606"/>
    <cellStyle name="Output 4 5 5 5 3" xfId="36885"/>
    <cellStyle name="Output 4 5 5 6" xfId="14251"/>
    <cellStyle name="Output 4 5 5 6 2" xfId="38452"/>
    <cellStyle name="Output 4 5 5 7" xfId="26476"/>
    <cellStyle name="Output 4 5 6" xfId="1608"/>
    <cellStyle name="Output 4 5 6 2" xfId="6242"/>
    <cellStyle name="Output 4 5 6 2 2" xfId="18343"/>
    <cellStyle name="Output 4 5 6 2 2 2" xfId="42543"/>
    <cellStyle name="Output 4 5 6 2 3" xfId="30443"/>
    <cellStyle name="Output 4 5 6 3" xfId="8234"/>
    <cellStyle name="Output 4 5 6 3 2" xfId="20270"/>
    <cellStyle name="Output 4 5 6 3 2 2" xfId="44470"/>
    <cellStyle name="Output 4 5 6 3 3" xfId="32435"/>
    <cellStyle name="Output 4 5 6 4" xfId="10324"/>
    <cellStyle name="Output 4 5 6 4 2" xfId="22287"/>
    <cellStyle name="Output 4 5 6 4 2 2" xfId="46487"/>
    <cellStyle name="Output 4 5 6 4 3" xfId="34525"/>
    <cellStyle name="Output 4 5 6 5" xfId="12132"/>
    <cellStyle name="Output 4 5 6 5 2" xfId="23879"/>
    <cellStyle name="Output 4 5 6 5 2 2" xfId="48079"/>
    <cellStyle name="Output 4 5 6 5 3" xfId="36333"/>
    <cellStyle name="Output 4 5 6 6" xfId="13724"/>
    <cellStyle name="Output 4 5 6 6 2" xfId="37925"/>
    <cellStyle name="Output 4 5 6 7" xfId="25893"/>
    <cellStyle name="Output 4 5 7" xfId="5596"/>
    <cellStyle name="Output 4 5 7 2" xfId="17697"/>
    <cellStyle name="Output 4 5 7 2 2" xfId="41897"/>
    <cellStyle name="Output 4 5 7 3" xfId="29797"/>
    <cellStyle name="Output 4 5 8" xfId="7181"/>
    <cellStyle name="Output 4 5 8 2" xfId="19242"/>
    <cellStyle name="Output 4 5 8 2 2" xfId="43442"/>
    <cellStyle name="Output 4 5 8 3" xfId="31382"/>
    <cellStyle name="Output 4 5 9" xfId="7943"/>
    <cellStyle name="Output 4 5 9 2" xfId="20004"/>
    <cellStyle name="Output 4 5 9 2 2" xfId="44204"/>
    <cellStyle name="Output 4 5 9 3" xfId="32144"/>
    <cellStyle name="Output 4 6" xfId="686"/>
    <cellStyle name="Output 4 6 2" xfId="2256"/>
    <cellStyle name="Output 4 6 2 2" xfId="5748"/>
    <cellStyle name="Output 4 6 2 2 2" xfId="17849"/>
    <cellStyle name="Output 4 6 2 2 2 2" xfId="42049"/>
    <cellStyle name="Output 4 6 2 2 3" xfId="29949"/>
    <cellStyle name="Output 4 6 2 3" xfId="8882"/>
    <cellStyle name="Output 4 6 2 3 2" xfId="20916"/>
    <cellStyle name="Output 4 6 2 3 2 2" xfId="45116"/>
    <cellStyle name="Output 4 6 2 3 3" xfId="33083"/>
    <cellStyle name="Output 4 6 2 4" xfId="10958"/>
    <cellStyle name="Output 4 6 2 4 2" xfId="22901"/>
    <cellStyle name="Output 4 6 2 4 2 2" xfId="47101"/>
    <cellStyle name="Output 4 6 2 4 3" xfId="35159"/>
    <cellStyle name="Output 4 6 2 5" xfId="12746"/>
    <cellStyle name="Output 4 6 2 5 2" xfId="24468"/>
    <cellStyle name="Output 4 6 2 5 2 2" xfId="48668"/>
    <cellStyle name="Output 4 6 2 5 3" xfId="36947"/>
    <cellStyle name="Output 4 6 2 6" xfId="14313"/>
    <cellStyle name="Output 4 6 2 6 2" xfId="38514"/>
    <cellStyle name="Output 4 6 2 7" xfId="26538"/>
    <cellStyle name="Output 4 6 3" xfId="1670"/>
    <cellStyle name="Output 4 6 3 2" xfId="6494"/>
    <cellStyle name="Output 4 6 3 2 2" xfId="18595"/>
    <cellStyle name="Output 4 6 3 2 2 2" xfId="42795"/>
    <cellStyle name="Output 4 6 3 2 3" xfId="30695"/>
    <cellStyle name="Output 4 6 3 3" xfId="8296"/>
    <cellStyle name="Output 4 6 3 3 2" xfId="20332"/>
    <cellStyle name="Output 4 6 3 3 2 2" xfId="44532"/>
    <cellStyle name="Output 4 6 3 3 3" xfId="32497"/>
    <cellStyle name="Output 4 6 3 4" xfId="10386"/>
    <cellStyle name="Output 4 6 3 4 2" xfId="22349"/>
    <cellStyle name="Output 4 6 3 4 2 2" xfId="46549"/>
    <cellStyle name="Output 4 6 3 4 3" xfId="34587"/>
    <cellStyle name="Output 4 6 3 5" xfId="12194"/>
    <cellStyle name="Output 4 6 3 5 2" xfId="23941"/>
    <cellStyle name="Output 4 6 3 5 2 2" xfId="48141"/>
    <cellStyle name="Output 4 6 3 5 3" xfId="36395"/>
    <cellStyle name="Output 4 6 3 6" xfId="13786"/>
    <cellStyle name="Output 4 6 3 6 2" xfId="37987"/>
    <cellStyle name="Output 4 6 3 7" xfId="25955"/>
    <cellStyle name="Output 4 6 4" xfId="5646"/>
    <cellStyle name="Output 4 6 4 2" xfId="17747"/>
    <cellStyle name="Output 4 6 4 2 2" xfId="41947"/>
    <cellStyle name="Output 4 6 4 3" xfId="29847"/>
    <cellStyle name="Output 4 6 5" xfId="7322"/>
    <cellStyle name="Output 4 6 5 2" xfId="19383"/>
    <cellStyle name="Output 4 6 5 2 2" xfId="43583"/>
    <cellStyle name="Output 4 6 5 3" xfId="31523"/>
    <cellStyle name="Output 4 6 6" xfId="9438"/>
    <cellStyle name="Output 4 6 6 2" xfId="21472"/>
    <cellStyle name="Output 4 6 6 2 2" xfId="45672"/>
    <cellStyle name="Output 4 6 6 3" xfId="33639"/>
    <cellStyle name="Output 4 6 7" xfId="10184"/>
    <cellStyle name="Output 4 6 7 2" xfId="22194"/>
    <cellStyle name="Output 4 6 7 2 2" xfId="46394"/>
    <cellStyle name="Output 4 6 7 3" xfId="34385"/>
    <cellStyle name="Output 4 6 8" xfId="12039"/>
    <cellStyle name="Output 4 6 8 2" xfId="36240"/>
    <cellStyle name="Output 4 6 9" xfId="25204"/>
    <cellStyle name="Output 4 7" xfId="970"/>
    <cellStyle name="Output 4 7 2" xfId="2528"/>
    <cellStyle name="Output 4 7 2 2" xfId="5637"/>
    <cellStyle name="Output 4 7 2 2 2" xfId="17738"/>
    <cellStyle name="Output 4 7 2 2 2 2" xfId="41938"/>
    <cellStyle name="Output 4 7 2 2 3" xfId="29838"/>
    <cellStyle name="Output 4 7 2 3" xfId="9154"/>
    <cellStyle name="Output 4 7 2 3 2" xfId="21188"/>
    <cellStyle name="Output 4 7 2 3 2 2" xfId="45388"/>
    <cellStyle name="Output 4 7 2 3 3" xfId="33355"/>
    <cellStyle name="Output 4 7 2 4" xfId="11230"/>
    <cellStyle name="Output 4 7 2 4 2" xfId="23173"/>
    <cellStyle name="Output 4 7 2 4 2 2" xfId="47373"/>
    <cellStyle name="Output 4 7 2 4 3" xfId="35431"/>
    <cellStyle name="Output 4 7 2 5" xfId="13018"/>
    <cellStyle name="Output 4 7 2 5 2" xfId="24740"/>
    <cellStyle name="Output 4 7 2 5 2 2" xfId="48940"/>
    <cellStyle name="Output 4 7 2 5 3" xfId="37219"/>
    <cellStyle name="Output 4 7 2 6" xfId="14585"/>
    <cellStyle name="Output 4 7 2 6 2" xfId="38786"/>
    <cellStyle name="Output 4 7 2 7" xfId="26810"/>
    <cellStyle name="Output 4 7 3" xfId="1942"/>
    <cellStyle name="Output 4 7 3 2" xfId="4597"/>
    <cellStyle name="Output 4 7 3 2 2" xfId="16698"/>
    <cellStyle name="Output 4 7 3 2 2 2" xfId="40898"/>
    <cellStyle name="Output 4 7 3 2 3" xfId="28798"/>
    <cellStyle name="Output 4 7 3 3" xfId="8568"/>
    <cellStyle name="Output 4 7 3 3 2" xfId="20604"/>
    <cellStyle name="Output 4 7 3 3 2 2" xfId="44804"/>
    <cellStyle name="Output 4 7 3 3 3" xfId="32769"/>
    <cellStyle name="Output 4 7 3 4" xfId="10658"/>
    <cellStyle name="Output 4 7 3 4 2" xfId="22621"/>
    <cellStyle name="Output 4 7 3 4 2 2" xfId="46821"/>
    <cellStyle name="Output 4 7 3 4 3" xfId="34859"/>
    <cellStyle name="Output 4 7 3 5" xfId="12466"/>
    <cellStyle name="Output 4 7 3 5 2" xfId="24213"/>
    <cellStyle name="Output 4 7 3 5 2 2" xfId="48413"/>
    <cellStyle name="Output 4 7 3 5 3" xfId="36667"/>
    <cellStyle name="Output 4 7 3 6" xfId="14058"/>
    <cellStyle name="Output 4 7 3 6 2" xfId="38259"/>
    <cellStyle name="Output 4 7 3 7" xfId="26227"/>
    <cellStyle name="Output 4 7 4" xfId="6231"/>
    <cellStyle name="Output 4 7 4 2" xfId="18332"/>
    <cellStyle name="Output 4 7 4 2 2" xfId="42532"/>
    <cellStyle name="Output 4 7 4 3" xfId="30432"/>
    <cellStyle name="Output 4 7 5" xfId="7606"/>
    <cellStyle name="Output 4 7 5 2" xfId="19667"/>
    <cellStyle name="Output 4 7 5 2 2" xfId="43867"/>
    <cellStyle name="Output 4 7 5 3" xfId="31807"/>
    <cellStyle name="Output 4 7 6" xfId="9722"/>
    <cellStyle name="Output 4 7 6 2" xfId="21756"/>
    <cellStyle name="Output 4 7 6 2 2" xfId="45956"/>
    <cellStyle name="Output 4 7 6 3" xfId="33923"/>
    <cellStyle name="Output 4 7 7" xfId="11601"/>
    <cellStyle name="Output 4 7 7 2" xfId="23530"/>
    <cellStyle name="Output 4 7 7 2 2" xfId="47730"/>
    <cellStyle name="Output 4 7 7 3" xfId="35802"/>
    <cellStyle name="Output 4 7 8" xfId="13375"/>
    <cellStyle name="Output 4 7 8 2" xfId="37576"/>
    <cellStyle name="Output 4 7 9" xfId="25488"/>
    <cellStyle name="Output 4 8" xfId="6061"/>
    <cellStyle name="Output 4 8 2" xfId="18162"/>
    <cellStyle name="Output 4 8 2 2" xfId="42362"/>
    <cellStyle name="Output 4 8 3" xfId="30262"/>
    <cellStyle name="Output 4 9" xfId="7024"/>
    <cellStyle name="Output 4 9 2" xfId="19105"/>
    <cellStyle name="Output 4 9 2 2" xfId="43305"/>
    <cellStyle name="Output 4 9 3" xfId="31225"/>
    <cellStyle name="Output 5" xfId="1341"/>
    <cellStyle name="Output 5 2" xfId="6435"/>
    <cellStyle name="Output 5 2 2" xfId="18536"/>
    <cellStyle name="Output 5 2 2 2" xfId="42736"/>
    <cellStyle name="Output 5 2 3" xfId="30636"/>
    <cellStyle name="Output 5 3" xfId="7977"/>
    <cellStyle name="Output 5 3 2" xfId="20038"/>
    <cellStyle name="Output 5 3 2 2" xfId="44238"/>
    <cellStyle name="Output 5 3 3" xfId="32178"/>
    <cellStyle name="Output 5 4" xfId="10093"/>
    <cellStyle name="Output 5 4 2" xfId="22127"/>
    <cellStyle name="Output 5 4 2 2" xfId="46327"/>
    <cellStyle name="Output 5 4 3" xfId="34294"/>
    <cellStyle name="Output 5 5" xfId="11972"/>
    <cellStyle name="Output 5 5 2" xfId="23845"/>
    <cellStyle name="Output 5 5 2 2" xfId="48045"/>
    <cellStyle name="Output 5 5 3" xfId="36173"/>
    <cellStyle name="Output 5 6" xfId="13690"/>
    <cellStyle name="Output 5 6 2" xfId="37891"/>
    <cellStyle name="Output 5 7" xfId="25803"/>
    <cellStyle name="Output 6" xfId="1469"/>
    <cellStyle name="Output 6 2" xfId="4043"/>
    <cellStyle name="Output 6 2 2" xfId="16145"/>
    <cellStyle name="Output 6 2 2 2" xfId="40345"/>
    <cellStyle name="Output 6 2 3" xfId="28245"/>
    <cellStyle name="Output 6 3" xfId="8100"/>
    <cellStyle name="Output 6 3 2" xfId="20149"/>
    <cellStyle name="Output 6 3 2 2" xfId="44349"/>
    <cellStyle name="Output 6 3 3" xfId="32301"/>
    <cellStyle name="Output 6 4" xfId="10208"/>
    <cellStyle name="Output 6 4 2" xfId="22218"/>
    <cellStyle name="Output 6 4 2 2" xfId="46418"/>
    <cellStyle name="Output 6 4 3" xfId="34409"/>
    <cellStyle name="Output 6 5" xfId="12063"/>
    <cellStyle name="Output 6 5 2" xfId="23861"/>
    <cellStyle name="Output 6 5 2 2" xfId="48061"/>
    <cellStyle name="Output 6 5 3" xfId="36264"/>
    <cellStyle name="Output 6 6" xfId="13706"/>
    <cellStyle name="Output 6 6 2" xfId="37907"/>
    <cellStyle name="Output 6 7" xfId="25827"/>
    <cellStyle name="Output 7" xfId="2812"/>
    <cellStyle name="Output 7 2" xfId="14965"/>
    <cellStyle name="Output 7 2 2" xfId="39165"/>
    <cellStyle name="Output 7 3" xfId="27065"/>
    <cellStyle name="Output 8" xfId="2775"/>
    <cellStyle name="Percent" xfId="70" builtinId="5"/>
    <cellStyle name="Percent 2" xfId="78"/>
    <cellStyle name="Percent 2 2" xfId="379"/>
    <cellStyle name="Percent 2 2 2" xfId="2901"/>
    <cellStyle name="Percent 2 3" xfId="475"/>
    <cellStyle name="Percent 3" xfId="257"/>
    <cellStyle name="Percent 3 2" xfId="476"/>
    <cellStyle name="Percent 4" xfId="474"/>
    <cellStyle name="Percent 4 2" xfId="2188"/>
    <cellStyle name="Percent 4 3" xfId="1602"/>
    <cellStyle name="Percent 5" xfId="1409"/>
    <cellStyle name="Percent 5 2" xfId="2724"/>
    <cellStyle name="Percent 5 2 2" xfId="5370"/>
    <cellStyle name="Percent 5 2 2 2" xfId="17471"/>
    <cellStyle name="Percent 5 2 2 2 2" xfId="41671"/>
    <cellStyle name="Percent 5 2 2 3" xfId="29571"/>
    <cellStyle name="Percent 5 2 3" xfId="9350"/>
    <cellStyle name="Percent 5 2 3 2" xfId="21384"/>
    <cellStyle name="Percent 5 2 3 2 2" xfId="45584"/>
    <cellStyle name="Percent 5 2 3 3" xfId="33551"/>
    <cellStyle name="Percent 5 2 4" xfId="14906"/>
    <cellStyle name="Percent 5 2 4 2" xfId="39106"/>
    <cellStyle name="Percent 5 2 5" xfId="27005"/>
    <cellStyle name="Percent 5 3" xfId="2138"/>
    <cellStyle name="Percent 5 3 2" xfId="4794"/>
    <cellStyle name="Percent 5 3 2 2" xfId="16895"/>
    <cellStyle name="Percent 5 3 2 2 2" xfId="41095"/>
    <cellStyle name="Percent 5 3 2 3" xfId="28995"/>
    <cellStyle name="Percent 5 3 3" xfId="8764"/>
    <cellStyle name="Percent 5 3 3 2" xfId="20799"/>
    <cellStyle name="Percent 5 3 3 2 2" xfId="44999"/>
    <cellStyle name="Percent 5 3 3 3" xfId="32965"/>
    <cellStyle name="Percent 5 3 4" xfId="14850"/>
    <cellStyle name="Percent 5 3 4 2" xfId="39050"/>
    <cellStyle name="Percent 5 3 5" xfId="26422"/>
    <cellStyle name="Percent 5 4" xfId="4104"/>
    <cellStyle name="Percent 5 4 2" xfId="16206"/>
    <cellStyle name="Percent 5 4 2 2" xfId="40406"/>
    <cellStyle name="Percent 5 4 3" xfId="28306"/>
    <cellStyle name="Percent 5 5" xfId="8040"/>
    <cellStyle name="Percent 5 5 2" xfId="20090"/>
    <cellStyle name="Percent 5 5 2 2" xfId="44290"/>
    <cellStyle name="Percent 5 5 3" xfId="32241"/>
    <cellStyle name="Percent 5 6" xfId="14794"/>
    <cellStyle name="Percent 5 6 2" xfId="38994"/>
    <cellStyle name="Percent 5 7" xfId="25823"/>
    <cellStyle name="Percent 6" xfId="1551"/>
    <cellStyle name="Percent 7" xfId="2979"/>
    <cellStyle name="Percent 8" xfId="194"/>
    <cellStyle name="Style 1" xfId="71"/>
    <cellStyle name="Style 1 10" xfId="164"/>
    <cellStyle name="Style 1 10 2" xfId="1404"/>
    <cellStyle name="Style 1 10 3" xfId="1541"/>
    <cellStyle name="Style 1 10 4" xfId="329"/>
    <cellStyle name="Style 1 11" xfId="165"/>
    <cellStyle name="Style 1 11 2" xfId="1405"/>
    <cellStyle name="Style 1 11 3" xfId="1542"/>
    <cellStyle name="Style 1 11 4" xfId="330"/>
    <cellStyle name="Style 1 12" xfId="167"/>
    <cellStyle name="Style 1 12 2" xfId="1544"/>
    <cellStyle name="Style 1 12 2 2" xfId="1573"/>
    <cellStyle name="Style 1 12 3" xfId="332"/>
    <cellStyle name="Style 1 13" xfId="168"/>
    <cellStyle name="Style 1 13 2" xfId="172"/>
    <cellStyle name="Style 1 13 2 2" xfId="180"/>
    <cellStyle name="Style 1 13 2 3" xfId="181"/>
    <cellStyle name="Style 1 13 2 3 2" xfId="2836"/>
    <cellStyle name="Style 1 13 2 3 3" xfId="1571"/>
    <cellStyle name="Style 1 13 2 4" xfId="1408"/>
    <cellStyle name="Style 1 13 3" xfId="1407"/>
    <cellStyle name="Style 1 13 4" xfId="1545"/>
    <cellStyle name="Style 1 13 5" xfId="336"/>
    <cellStyle name="Style 1 14" xfId="258"/>
    <cellStyle name="Style 1 15" xfId="1470"/>
    <cellStyle name="Style 1 16" xfId="178"/>
    <cellStyle name="Style 1 17" xfId="195"/>
    <cellStyle name="Style 1 18" xfId="49131"/>
    <cellStyle name="Style 1 2" xfId="81"/>
    <cellStyle name="Style 1 2 2" xfId="169"/>
    <cellStyle name="Style 1 2 2 2" xfId="173"/>
    <cellStyle name="Style 1 2 2 2 2" xfId="179"/>
    <cellStyle name="Style 1 2 2 2 3" xfId="182"/>
    <cellStyle name="Style 1 2 2 2 4" xfId="337"/>
    <cellStyle name="Style 1 2 2 3" xfId="1546"/>
    <cellStyle name="Style 1 2 2 3 2" xfId="1572"/>
    <cellStyle name="Style 1 2 2 4" xfId="333"/>
    <cellStyle name="Style 1 2 3" xfId="1476"/>
    <cellStyle name="Style 1 2 4" xfId="263"/>
    <cellStyle name="Style 1 3" xfId="99"/>
    <cellStyle name="Style 1 3 2" xfId="1357"/>
    <cellStyle name="Style 1 3 3" xfId="1489"/>
    <cellStyle name="Style 1 3 4" xfId="277"/>
    <cellStyle name="Style 1 4" xfId="100"/>
    <cellStyle name="Style 1 4 2" xfId="1358"/>
    <cellStyle name="Style 1 4 3" xfId="1490"/>
    <cellStyle name="Style 1 4 4" xfId="278"/>
    <cellStyle name="Style 1 5" xfId="101"/>
    <cellStyle name="Style 1 5 2" xfId="1359"/>
    <cellStyle name="Style 1 5 3" xfId="1491"/>
    <cellStyle name="Style 1 5 4" xfId="279"/>
    <cellStyle name="Style 1 6" xfId="102"/>
    <cellStyle name="Style 1 6 2" xfId="1360"/>
    <cellStyle name="Style 1 6 3" xfId="1492"/>
    <cellStyle name="Style 1 6 4" xfId="280"/>
    <cellStyle name="Style 1 7" xfId="103"/>
    <cellStyle name="Style 1 7 2" xfId="1361"/>
    <cellStyle name="Style 1 7 3" xfId="1493"/>
    <cellStyle name="Style 1 7 4" xfId="281"/>
    <cellStyle name="Style 1 8" xfId="104"/>
    <cellStyle name="Style 1 8 2" xfId="1362"/>
    <cellStyle name="Style 1 8 3" xfId="1494"/>
    <cellStyle name="Style 1 8 4" xfId="282"/>
    <cellStyle name="Style 1 9" xfId="166"/>
    <cellStyle name="Style 1 9 2" xfId="1406"/>
    <cellStyle name="Style 1 9 3" xfId="1543"/>
    <cellStyle name="Style 1 9 4" xfId="331"/>
    <cellStyle name="Style 3 Thick Border" xfId="2761"/>
    <cellStyle name="Style 3 Thick Border 2" xfId="5407"/>
    <cellStyle name="Style 3 Thick Border 2 2" xfId="17508"/>
    <cellStyle name="Style 3 Thick Border 2 2 2" xfId="41708"/>
    <cellStyle name="Style 3 Thick Border 2 3" xfId="29608"/>
    <cellStyle name="Style 3 Thick Border 3" xfId="5709"/>
    <cellStyle name="Style 3 Thick Border 3 2" xfId="17810"/>
    <cellStyle name="Style 3 Thick Border 3 2 2" xfId="42010"/>
    <cellStyle name="Style 3 Thick Border 3 3" xfId="29910"/>
    <cellStyle name="Style 3 Thick Border 4" xfId="9387"/>
    <cellStyle name="Style 3 Thick Border 4 2" xfId="21421"/>
    <cellStyle name="Style 3 Thick Border 4 2 2" xfId="45621"/>
    <cellStyle name="Style 3 Thick Border 4 3" xfId="33588"/>
    <cellStyle name="Style 3 Thick Border 5" xfId="11450"/>
    <cellStyle name="Style 3 Thick Border 5 2" xfId="23380"/>
    <cellStyle name="Style 3 Thick Border 5 2 2" xfId="47580"/>
    <cellStyle name="Style 3 Thick Border 5 3" xfId="35651"/>
    <cellStyle name="Style 3 Thick Border 6" xfId="13225"/>
    <cellStyle name="Style 3 Thick Border 6 2" xfId="24928"/>
    <cellStyle name="Style 3 Thick Border 6 2 2" xfId="49128"/>
    <cellStyle name="Style 3 Thick Border 6 3" xfId="37426"/>
    <cellStyle name="Style 3 Thick Border 7" xfId="14773"/>
    <cellStyle name="Style 3 Thick Border 7 2" xfId="38974"/>
    <cellStyle name="Style 3 Thick Border 8" xfId="27042"/>
    <cellStyle name="Title" xfId="72" builtinId="15" customBuiltin="1"/>
    <cellStyle name="Title 2" xfId="259"/>
    <cellStyle name="Title 2 2" xfId="2894"/>
    <cellStyle name="Title 3" xfId="380"/>
    <cellStyle name="Title 3 2" xfId="2187"/>
    <cellStyle name="Title 3 3" xfId="1601"/>
    <cellStyle name="Title 4" xfId="1342"/>
    <cellStyle name="Title 5" xfId="1471"/>
    <cellStyle name="Title 6" xfId="2766"/>
    <cellStyle name="Total" xfId="73" builtinId="25" customBuiltin="1"/>
    <cellStyle name="Total 2" xfId="260"/>
    <cellStyle name="Total 2 10" xfId="3029"/>
    <cellStyle name="Total 2 10 2" xfId="15132"/>
    <cellStyle name="Total 2 10 2 2" xfId="39332"/>
    <cellStyle name="Total 2 10 3" xfId="27232"/>
    <cellStyle name="Total 2 11" xfId="6109"/>
    <cellStyle name="Total 2 11 2" xfId="18210"/>
    <cellStyle name="Total 2 11 2 2" xfId="42410"/>
    <cellStyle name="Total 2 11 3" xfId="30310"/>
    <cellStyle name="Total 2 12" xfId="6892"/>
    <cellStyle name="Total 2 12 2" xfId="18992"/>
    <cellStyle name="Total 2 12 2 2" xfId="43192"/>
    <cellStyle name="Total 2 12 3" xfId="31093"/>
    <cellStyle name="Total 2 13" xfId="8176"/>
    <cellStyle name="Total 2 13 2" xfId="20213"/>
    <cellStyle name="Total 2 13 2 2" xfId="44413"/>
    <cellStyle name="Total 2 13 3" xfId="32377"/>
    <cellStyle name="Total 2 14" xfId="10131"/>
    <cellStyle name="Total 2 14 2" xfId="22146"/>
    <cellStyle name="Total 2 14 2 2" xfId="46346"/>
    <cellStyle name="Total 2 14 3" xfId="34332"/>
    <cellStyle name="Total 2 15" xfId="11991"/>
    <cellStyle name="Total 2 15 2" xfId="36192"/>
    <cellStyle name="Total 2 16" xfId="24933"/>
    <cellStyle name="Total 2 2" xfId="477"/>
    <cellStyle name="Total 2 2 10" xfId="7960"/>
    <cellStyle name="Total 2 2 10 2" xfId="20021"/>
    <cellStyle name="Total 2 2 10 2 2" xfId="44221"/>
    <cellStyle name="Total 2 2 10 3" xfId="32161"/>
    <cellStyle name="Total 2 2 11" xfId="10112"/>
    <cellStyle name="Total 2 2 11 2" xfId="22139"/>
    <cellStyle name="Total 2 2 11 2 2" xfId="46339"/>
    <cellStyle name="Total 2 2 11 3" xfId="34313"/>
    <cellStyle name="Total 2 2 12" xfId="11984"/>
    <cellStyle name="Total 2 2 12 2" xfId="36185"/>
    <cellStyle name="Total 2 2 13" xfId="24995"/>
    <cellStyle name="Total 2 2 2" xfId="576"/>
    <cellStyle name="Total 2 2 2 10" xfId="12117"/>
    <cellStyle name="Total 2 2 2 10 2" xfId="36318"/>
    <cellStyle name="Total 2 2 2 11" xfId="25094"/>
    <cellStyle name="Total 2 2 2 2" xfId="877"/>
    <cellStyle name="Total 2 2 2 2 10" xfId="25395"/>
    <cellStyle name="Total 2 2 2 2 2" xfId="2447"/>
    <cellStyle name="Total 2 2 2 2 2 2" xfId="5097"/>
    <cellStyle name="Total 2 2 2 2 2 2 2" xfId="17198"/>
    <cellStyle name="Total 2 2 2 2 2 2 2 2" xfId="41398"/>
    <cellStyle name="Total 2 2 2 2 2 2 3" xfId="29298"/>
    <cellStyle name="Total 2 2 2 2 2 3" xfId="5566"/>
    <cellStyle name="Total 2 2 2 2 2 3 2" xfId="17667"/>
    <cellStyle name="Total 2 2 2 2 2 3 2 2" xfId="41867"/>
    <cellStyle name="Total 2 2 2 2 2 3 3" xfId="29767"/>
    <cellStyle name="Total 2 2 2 2 2 4" xfId="9073"/>
    <cellStyle name="Total 2 2 2 2 2 4 2" xfId="21107"/>
    <cellStyle name="Total 2 2 2 2 2 4 2 2" xfId="45307"/>
    <cellStyle name="Total 2 2 2 2 2 4 3" xfId="33274"/>
    <cellStyle name="Total 2 2 2 2 2 5" xfId="11149"/>
    <cellStyle name="Total 2 2 2 2 2 5 2" xfId="23092"/>
    <cellStyle name="Total 2 2 2 2 2 5 2 2" xfId="47292"/>
    <cellStyle name="Total 2 2 2 2 2 5 3" xfId="35350"/>
    <cellStyle name="Total 2 2 2 2 2 6" xfId="12937"/>
    <cellStyle name="Total 2 2 2 2 2 6 2" xfId="24659"/>
    <cellStyle name="Total 2 2 2 2 2 6 2 2" xfId="48859"/>
    <cellStyle name="Total 2 2 2 2 2 6 3" xfId="37138"/>
    <cellStyle name="Total 2 2 2 2 2 7" xfId="14504"/>
    <cellStyle name="Total 2 2 2 2 2 7 2" xfId="38705"/>
    <cellStyle name="Total 2 2 2 2 2 8" xfId="26729"/>
    <cellStyle name="Total 2 2 2 2 3" xfId="1861"/>
    <cellStyle name="Total 2 2 2 2 3 2" xfId="4521"/>
    <cellStyle name="Total 2 2 2 2 3 2 2" xfId="16622"/>
    <cellStyle name="Total 2 2 2 2 3 2 2 2" xfId="40822"/>
    <cellStyle name="Total 2 2 2 2 3 2 3" xfId="28722"/>
    <cellStyle name="Total 2 2 2 2 3 3" xfId="6337"/>
    <cellStyle name="Total 2 2 2 2 3 3 2" xfId="18438"/>
    <cellStyle name="Total 2 2 2 2 3 3 2 2" xfId="42638"/>
    <cellStyle name="Total 2 2 2 2 3 3 3" xfId="30538"/>
    <cellStyle name="Total 2 2 2 2 3 4" xfId="8487"/>
    <cellStyle name="Total 2 2 2 2 3 4 2" xfId="20523"/>
    <cellStyle name="Total 2 2 2 2 3 4 2 2" xfId="44723"/>
    <cellStyle name="Total 2 2 2 2 3 4 3" xfId="32688"/>
    <cellStyle name="Total 2 2 2 2 3 5" xfId="10577"/>
    <cellStyle name="Total 2 2 2 2 3 5 2" xfId="22540"/>
    <cellStyle name="Total 2 2 2 2 3 5 2 2" xfId="46740"/>
    <cellStyle name="Total 2 2 2 2 3 5 3" xfId="34778"/>
    <cellStyle name="Total 2 2 2 2 3 6" xfId="12385"/>
    <cellStyle name="Total 2 2 2 2 3 6 2" xfId="24132"/>
    <cellStyle name="Total 2 2 2 2 3 6 2 2" xfId="48332"/>
    <cellStyle name="Total 2 2 2 2 3 6 3" xfId="36586"/>
    <cellStyle name="Total 2 2 2 2 3 7" xfId="13977"/>
    <cellStyle name="Total 2 2 2 2 3 7 2" xfId="38178"/>
    <cellStyle name="Total 2 2 2 2 3 8" xfId="26146"/>
    <cellStyle name="Total 2 2 2 2 4" xfId="3606"/>
    <cellStyle name="Total 2 2 2 2 4 2" xfId="15708"/>
    <cellStyle name="Total 2 2 2 2 4 2 2" xfId="39908"/>
    <cellStyle name="Total 2 2 2 2 4 3" xfId="27808"/>
    <cellStyle name="Total 2 2 2 2 5" xfId="6599"/>
    <cellStyle name="Total 2 2 2 2 5 2" xfId="18700"/>
    <cellStyle name="Total 2 2 2 2 5 2 2" xfId="42900"/>
    <cellStyle name="Total 2 2 2 2 5 3" xfId="30800"/>
    <cellStyle name="Total 2 2 2 2 6" xfId="7513"/>
    <cellStyle name="Total 2 2 2 2 6 2" xfId="19574"/>
    <cellStyle name="Total 2 2 2 2 6 2 2" xfId="43774"/>
    <cellStyle name="Total 2 2 2 2 6 3" xfId="31714"/>
    <cellStyle name="Total 2 2 2 2 7" xfId="9629"/>
    <cellStyle name="Total 2 2 2 2 7 2" xfId="21663"/>
    <cellStyle name="Total 2 2 2 2 7 2 2" xfId="45863"/>
    <cellStyle name="Total 2 2 2 2 7 3" xfId="33830"/>
    <cellStyle name="Total 2 2 2 2 8" xfId="11508"/>
    <cellStyle name="Total 2 2 2 2 8 2" xfId="23437"/>
    <cellStyle name="Total 2 2 2 2 8 2 2" xfId="47637"/>
    <cellStyle name="Total 2 2 2 2 8 3" xfId="35709"/>
    <cellStyle name="Total 2 2 2 2 9" xfId="13282"/>
    <cellStyle name="Total 2 2 2 2 9 2" xfId="37483"/>
    <cellStyle name="Total 2 2 2 3" xfId="1100"/>
    <cellStyle name="Total 2 2 2 3 10" xfId="25618"/>
    <cellStyle name="Total 2 2 2 3 2" xfId="2658"/>
    <cellStyle name="Total 2 2 2 3 2 2" xfId="5304"/>
    <cellStyle name="Total 2 2 2 3 2 2 2" xfId="17405"/>
    <cellStyle name="Total 2 2 2 3 2 2 2 2" xfId="41605"/>
    <cellStyle name="Total 2 2 2 3 2 2 3" xfId="29505"/>
    <cellStyle name="Total 2 2 2 3 2 3" xfId="5823"/>
    <cellStyle name="Total 2 2 2 3 2 3 2" xfId="17924"/>
    <cellStyle name="Total 2 2 2 3 2 3 2 2" xfId="42124"/>
    <cellStyle name="Total 2 2 2 3 2 3 3" xfId="30024"/>
    <cellStyle name="Total 2 2 2 3 2 4" xfId="9284"/>
    <cellStyle name="Total 2 2 2 3 2 4 2" xfId="21318"/>
    <cellStyle name="Total 2 2 2 3 2 4 2 2" xfId="45518"/>
    <cellStyle name="Total 2 2 2 3 2 4 3" xfId="33485"/>
    <cellStyle name="Total 2 2 2 3 2 5" xfId="11360"/>
    <cellStyle name="Total 2 2 2 3 2 5 2" xfId="23303"/>
    <cellStyle name="Total 2 2 2 3 2 5 2 2" xfId="47503"/>
    <cellStyle name="Total 2 2 2 3 2 5 3" xfId="35561"/>
    <cellStyle name="Total 2 2 2 3 2 6" xfId="13148"/>
    <cellStyle name="Total 2 2 2 3 2 6 2" xfId="24870"/>
    <cellStyle name="Total 2 2 2 3 2 6 2 2" xfId="49070"/>
    <cellStyle name="Total 2 2 2 3 2 6 3" xfId="37349"/>
    <cellStyle name="Total 2 2 2 3 2 7" xfId="14715"/>
    <cellStyle name="Total 2 2 2 3 2 7 2" xfId="38916"/>
    <cellStyle name="Total 2 2 2 3 2 8" xfId="26940"/>
    <cellStyle name="Total 2 2 2 3 3" xfId="2072"/>
    <cellStyle name="Total 2 2 2 3 3 2" xfId="4730"/>
    <cellStyle name="Total 2 2 2 3 3 2 2" xfId="16831"/>
    <cellStyle name="Total 2 2 2 3 3 2 2 2" xfId="41031"/>
    <cellStyle name="Total 2 2 2 3 3 2 3" xfId="28931"/>
    <cellStyle name="Total 2 2 2 3 3 3" xfId="4144"/>
    <cellStyle name="Total 2 2 2 3 3 3 2" xfId="16246"/>
    <cellStyle name="Total 2 2 2 3 3 3 2 2" xfId="40446"/>
    <cellStyle name="Total 2 2 2 3 3 3 3" xfId="28346"/>
    <cellStyle name="Total 2 2 2 3 3 4" xfId="8698"/>
    <cellStyle name="Total 2 2 2 3 3 4 2" xfId="20734"/>
    <cellStyle name="Total 2 2 2 3 3 4 2 2" xfId="44934"/>
    <cellStyle name="Total 2 2 2 3 3 4 3" xfId="32899"/>
    <cellStyle name="Total 2 2 2 3 3 5" xfId="10788"/>
    <cellStyle name="Total 2 2 2 3 3 5 2" xfId="22751"/>
    <cellStyle name="Total 2 2 2 3 3 5 2 2" xfId="46951"/>
    <cellStyle name="Total 2 2 2 3 3 5 3" xfId="34989"/>
    <cellStyle name="Total 2 2 2 3 3 6" xfId="12596"/>
    <cellStyle name="Total 2 2 2 3 3 6 2" xfId="24343"/>
    <cellStyle name="Total 2 2 2 3 3 6 2 2" xfId="48543"/>
    <cellStyle name="Total 2 2 2 3 3 6 3" xfId="36797"/>
    <cellStyle name="Total 2 2 2 3 3 7" xfId="14188"/>
    <cellStyle name="Total 2 2 2 3 3 7 2" xfId="38389"/>
    <cellStyle name="Total 2 2 2 3 3 8" xfId="26357"/>
    <cellStyle name="Total 2 2 2 3 4" xfId="3825"/>
    <cellStyle name="Total 2 2 2 3 4 2" xfId="15927"/>
    <cellStyle name="Total 2 2 2 3 4 2 2" xfId="40127"/>
    <cellStyle name="Total 2 2 2 3 4 3" xfId="28027"/>
    <cellStyle name="Total 2 2 2 3 5" xfId="6568"/>
    <cellStyle name="Total 2 2 2 3 5 2" xfId="18669"/>
    <cellStyle name="Total 2 2 2 3 5 2 2" xfId="42869"/>
    <cellStyle name="Total 2 2 2 3 5 3" xfId="30769"/>
    <cellStyle name="Total 2 2 2 3 6" xfId="7736"/>
    <cellStyle name="Total 2 2 2 3 6 2" xfId="19797"/>
    <cellStyle name="Total 2 2 2 3 6 2 2" xfId="43997"/>
    <cellStyle name="Total 2 2 2 3 6 3" xfId="31937"/>
    <cellStyle name="Total 2 2 2 3 7" xfId="9852"/>
    <cellStyle name="Total 2 2 2 3 7 2" xfId="21886"/>
    <cellStyle name="Total 2 2 2 3 7 2 2" xfId="46086"/>
    <cellStyle name="Total 2 2 2 3 7 3" xfId="34053"/>
    <cellStyle name="Total 2 2 2 3 8" xfId="11731"/>
    <cellStyle name="Total 2 2 2 3 8 2" xfId="23660"/>
    <cellStyle name="Total 2 2 2 3 8 2 2" xfId="47860"/>
    <cellStyle name="Total 2 2 2 3 8 3" xfId="35932"/>
    <cellStyle name="Total 2 2 2 3 9" xfId="13505"/>
    <cellStyle name="Total 2 2 2 3 9 2" xfId="37706"/>
    <cellStyle name="Total 2 2 2 4" xfId="1230"/>
    <cellStyle name="Total 2 2 2 4 2" xfId="3955"/>
    <cellStyle name="Total 2 2 2 4 2 2" xfId="16057"/>
    <cellStyle name="Total 2 2 2 4 2 2 2" xfId="40257"/>
    <cellStyle name="Total 2 2 2 4 2 3" xfId="28157"/>
    <cellStyle name="Total 2 2 2 4 3" xfId="5515"/>
    <cellStyle name="Total 2 2 2 4 3 2" xfId="17616"/>
    <cellStyle name="Total 2 2 2 4 3 2 2" xfId="41816"/>
    <cellStyle name="Total 2 2 2 4 3 3" xfId="29716"/>
    <cellStyle name="Total 2 2 2 4 4" xfId="7866"/>
    <cellStyle name="Total 2 2 2 4 4 2" xfId="19927"/>
    <cellStyle name="Total 2 2 2 4 4 2 2" xfId="44127"/>
    <cellStyle name="Total 2 2 2 4 4 3" xfId="32067"/>
    <cellStyle name="Total 2 2 2 4 5" xfId="9982"/>
    <cellStyle name="Total 2 2 2 4 5 2" xfId="22016"/>
    <cellStyle name="Total 2 2 2 4 5 2 2" xfId="46216"/>
    <cellStyle name="Total 2 2 2 4 5 3" xfId="34183"/>
    <cellStyle name="Total 2 2 2 4 6" xfId="11861"/>
    <cellStyle name="Total 2 2 2 4 6 2" xfId="23790"/>
    <cellStyle name="Total 2 2 2 4 6 2 2" xfId="47990"/>
    <cellStyle name="Total 2 2 2 4 6 3" xfId="36062"/>
    <cellStyle name="Total 2 2 2 4 7" xfId="13635"/>
    <cellStyle name="Total 2 2 2 4 7 2" xfId="37836"/>
    <cellStyle name="Total 2 2 2 4 8" xfId="25748"/>
    <cellStyle name="Total 2 2 2 5" xfId="3311"/>
    <cellStyle name="Total 2 2 2 5 2" xfId="15413"/>
    <cellStyle name="Total 2 2 2 5 2 2" xfId="39613"/>
    <cellStyle name="Total 2 2 2 5 3" xfId="27513"/>
    <cellStyle name="Total 2 2 2 6" xfId="6402"/>
    <cellStyle name="Total 2 2 2 6 2" xfId="18503"/>
    <cellStyle name="Total 2 2 2 6 2 2" xfId="42703"/>
    <cellStyle name="Total 2 2 2 6 3" xfId="30603"/>
    <cellStyle name="Total 2 2 2 7" xfId="7212"/>
    <cellStyle name="Total 2 2 2 7 2" xfId="19273"/>
    <cellStyle name="Total 2 2 2 7 2 2" xfId="43473"/>
    <cellStyle name="Total 2 2 2 7 3" xfId="31413"/>
    <cellStyle name="Total 2 2 2 8" xfId="6847"/>
    <cellStyle name="Total 2 2 2 8 2" xfId="18948"/>
    <cellStyle name="Total 2 2 2 8 2 2" xfId="43148"/>
    <cellStyle name="Total 2 2 2 8 3" xfId="31048"/>
    <cellStyle name="Total 2 2 2 9" xfId="10301"/>
    <cellStyle name="Total 2 2 2 9 2" xfId="22272"/>
    <cellStyle name="Total 2 2 2 9 2 2" xfId="46472"/>
    <cellStyle name="Total 2 2 2 9 3" xfId="34502"/>
    <cellStyle name="Total 2 2 3" xfId="719"/>
    <cellStyle name="Total 2 2 3 10" xfId="25237"/>
    <cellStyle name="Total 2 2 3 2" xfId="2289"/>
    <cellStyle name="Total 2 2 3 2 2" xfId="4941"/>
    <cellStyle name="Total 2 2 3 2 2 2" xfId="17042"/>
    <cellStyle name="Total 2 2 3 2 2 2 2" xfId="41242"/>
    <cellStyle name="Total 2 2 3 2 2 3" xfId="29142"/>
    <cellStyle name="Total 2 2 3 2 3" xfId="6358"/>
    <cellStyle name="Total 2 2 3 2 3 2" xfId="18459"/>
    <cellStyle name="Total 2 2 3 2 3 2 2" xfId="42659"/>
    <cellStyle name="Total 2 2 3 2 3 3" xfId="30559"/>
    <cellStyle name="Total 2 2 3 2 4" xfId="8915"/>
    <cellStyle name="Total 2 2 3 2 4 2" xfId="20949"/>
    <cellStyle name="Total 2 2 3 2 4 2 2" xfId="45149"/>
    <cellStyle name="Total 2 2 3 2 4 3" xfId="33116"/>
    <cellStyle name="Total 2 2 3 2 5" xfId="10991"/>
    <cellStyle name="Total 2 2 3 2 5 2" xfId="22934"/>
    <cellStyle name="Total 2 2 3 2 5 2 2" xfId="47134"/>
    <cellStyle name="Total 2 2 3 2 5 3" xfId="35192"/>
    <cellStyle name="Total 2 2 3 2 6" xfId="12779"/>
    <cellStyle name="Total 2 2 3 2 6 2" xfId="24501"/>
    <cellStyle name="Total 2 2 3 2 6 2 2" xfId="48701"/>
    <cellStyle name="Total 2 2 3 2 6 3" xfId="36980"/>
    <cellStyle name="Total 2 2 3 2 7" xfId="14346"/>
    <cellStyle name="Total 2 2 3 2 7 2" xfId="38547"/>
    <cellStyle name="Total 2 2 3 2 8" xfId="26571"/>
    <cellStyle name="Total 2 2 3 3" xfId="1703"/>
    <cellStyle name="Total 2 2 3 3 2" xfId="4365"/>
    <cellStyle name="Total 2 2 3 3 2 2" xfId="16466"/>
    <cellStyle name="Total 2 2 3 3 2 2 2" xfId="40666"/>
    <cellStyle name="Total 2 2 3 3 2 3" xfId="28566"/>
    <cellStyle name="Total 2 2 3 3 3" xfId="5440"/>
    <cellStyle name="Total 2 2 3 3 3 2" xfId="17541"/>
    <cellStyle name="Total 2 2 3 3 3 2 2" xfId="41741"/>
    <cellStyle name="Total 2 2 3 3 3 3" xfId="29641"/>
    <cellStyle name="Total 2 2 3 3 4" xfId="8329"/>
    <cellStyle name="Total 2 2 3 3 4 2" xfId="20365"/>
    <cellStyle name="Total 2 2 3 3 4 2 2" xfId="44565"/>
    <cellStyle name="Total 2 2 3 3 4 3" xfId="32530"/>
    <cellStyle name="Total 2 2 3 3 5" xfId="10419"/>
    <cellStyle name="Total 2 2 3 3 5 2" xfId="22382"/>
    <cellStyle name="Total 2 2 3 3 5 2 2" xfId="46582"/>
    <cellStyle name="Total 2 2 3 3 5 3" xfId="34620"/>
    <cellStyle name="Total 2 2 3 3 6" xfId="12227"/>
    <cellStyle name="Total 2 2 3 3 6 2" xfId="23974"/>
    <cellStyle name="Total 2 2 3 3 6 2 2" xfId="48174"/>
    <cellStyle name="Total 2 2 3 3 6 3" xfId="36428"/>
    <cellStyle name="Total 2 2 3 3 7" xfId="13819"/>
    <cellStyle name="Total 2 2 3 3 7 2" xfId="38020"/>
    <cellStyle name="Total 2 2 3 3 8" xfId="25988"/>
    <cellStyle name="Total 2 2 3 4" xfId="3452"/>
    <cellStyle name="Total 2 2 3 4 2" xfId="15554"/>
    <cellStyle name="Total 2 2 3 4 2 2" xfId="39754"/>
    <cellStyle name="Total 2 2 3 4 3" xfId="27654"/>
    <cellStyle name="Total 2 2 3 5" xfId="6331"/>
    <cellStyle name="Total 2 2 3 5 2" xfId="18432"/>
    <cellStyle name="Total 2 2 3 5 2 2" xfId="42632"/>
    <cellStyle name="Total 2 2 3 5 3" xfId="30532"/>
    <cellStyle name="Total 2 2 3 6" xfId="7355"/>
    <cellStyle name="Total 2 2 3 6 2" xfId="19416"/>
    <cellStyle name="Total 2 2 3 6 2 2" xfId="43616"/>
    <cellStyle name="Total 2 2 3 6 3" xfId="31556"/>
    <cellStyle name="Total 2 2 3 7" xfId="9471"/>
    <cellStyle name="Total 2 2 3 7 2" xfId="21505"/>
    <cellStyle name="Total 2 2 3 7 2 2" xfId="45705"/>
    <cellStyle name="Total 2 2 3 7 3" xfId="33672"/>
    <cellStyle name="Total 2 2 3 8" xfId="10061"/>
    <cellStyle name="Total 2 2 3 8 2" xfId="22095"/>
    <cellStyle name="Total 2 2 3 8 2 2" xfId="46295"/>
    <cellStyle name="Total 2 2 3 8 3" xfId="34262"/>
    <cellStyle name="Total 2 2 3 9" xfId="11940"/>
    <cellStyle name="Total 2 2 3 9 2" xfId="36141"/>
    <cellStyle name="Total 2 2 4" xfId="635"/>
    <cellStyle name="Total 2 2 4 10" xfId="25153"/>
    <cellStyle name="Total 2 2 4 2" xfId="2205"/>
    <cellStyle name="Total 2 2 4 2 2" xfId="4858"/>
    <cellStyle name="Total 2 2 4 2 2 2" xfId="16959"/>
    <cellStyle name="Total 2 2 4 2 2 2 2" xfId="41159"/>
    <cellStyle name="Total 2 2 4 2 2 3" xfId="29059"/>
    <cellStyle name="Total 2 2 4 2 3" xfId="6160"/>
    <cellStyle name="Total 2 2 4 2 3 2" xfId="18261"/>
    <cellStyle name="Total 2 2 4 2 3 2 2" xfId="42461"/>
    <cellStyle name="Total 2 2 4 2 3 3" xfId="30361"/>
    <cellStyle name="Total 2 2 4 2 4" xfId="8831"/>
    <cellStyle name="Total 2 2 4 2 4 2" xfId="20865"/>
    <cellStyle name="Total 2 2 4 2 4 2 2" xfId="45065"/>
    <cellStyle name="Total 2 2 4 2 4 3" xfId="33032"/>
    <cellStyle name="Total 2 2 4 2 5" xfId="10907"/>
    <cellStyle name="Total 2 2 4 2 5 2" xfId="22850"/>
    <cellStyle name="Total 2 2 4 2 5 2 2" xfId="47050"/>
    <cellStyle name="Total 2 2 4 2 5 3" xfId="35108"/>
    <cellStyle name="Total 2 2 4 2 6" xfId="12695"/>
    <cellStyle name="Total 2 2 4 2 6 2" xfId="24417"/>
    <cellStyle name="Total 2 2 4 2 6 2 2" xfId="48617"/>
    <cellStyle name="Total 2 2 4 2 6 3" xfId="36896"/>
    <cellStyle name="Total 2 2 4 2 7" xfId="14262"/>
    <cellStyle name="Total 2 2 4 2 7 2" xfId="38463"/>
    <cellStyle name="Total 2 2 4 2 8" xfId="26487"/>
    <cellStyle name="Total 2 2 4 3" xfId="1619"/>
    <cellStyle name="Total 2 2 4 3 2" xfId="4281"/>
    <cellStyle name="Total 2 2 4 3 2 2" xfId="16382"/>
    <cellStyle name="Total 2 2 4 3 2 2 2" xfId="40582"/>
    <cellStyle name="Total 2 2 4 3 2 3" xfId="28482"/>
    <cellStyle name="Total 2 2 4 3 3" xfId="6515"/>
    <cellStyle name="Total 2 2 4 3 3 2" xfId="18616"/>
    <cellStyle name="Total 2 2 4 3 3 2 2" xfId="42816"/>
    <cellStyle name="Total 2 2 4 3 3 3" xfId="30716"/>
    <cellStyle name="Total 2 2 4 3 4" xfId="8245"/>
    <cellStyle name="Total 2 2 4 3 4 2" xfId="20281"/>
    <cellStyle name="Total 2 2 4 3 4 2 2" xfId="44481"/>
    <cellStyle name="Total 2 2 4 3 4 3" xfId="32446"/>
    <cellStyle name="Total 2 2 4 3 5" xfId="10335"/>
    <cellStyle name="Total 2 2 4 3 5 2" xfId="22298"/>
    <cellStyle name="Total 2 2 4 3 5 2 2" xfId="46498"/>
    <cellStyle name="Total 2 2 4 3 5 3" xfId="34536"/>
    <cellStyle name="Total 2 2 4 3 6" xfId="12143"/>
    <cellStyle name="Total 2 2 4 3 6 2" xfId="23890"/>
    <cellStyle name="Total 2 2 4 3 6 2 2" xfId="48090"/>
    <cellStyle name="Total 2 2 4 3 6 3" xfId="36344"/>
    <cellStyle name="Total 2 2 4 3 7" xfId="13735"/>
    <cellStyle name="Total 2 2 4 3 7 2" xfId="37936"/>
    <cellStyle name="Total 2 2 4 3 8" xfId="25904"/>
    <cellStyle name="Total 2 2 4 4" xfId="3369"/>
    <cellStyle name="Total 2 2 4 4 2" xfId="15471"/>
    <cellStyle name="Total 2 2 4 4 2 2" xfId="39671"/>
    <cellStyle name="Total 2 2 4 4 3" xfId="27571"/>
    <cellStyle name="Total 2 2 4 5" xfId="5621"/>
    <cellStyle name="Total 2 2 4 5 2" xfId="17722"/>
    <cellStyle name="Total 2 2 4 5 2 2" xfId="41922"/>
    <cellStyle name="Total 2 2 4 5 3" xfId="29822"/>
    <cellStyle name="Total 2 2 4 6" xfId="7271"/>
    <cellStyle name="Total 2 2 4 6 2" xfId="19332"/>
    <cellStyle name="Total 2 2 4 6 2 2" xfId="43532"/>
    <cellStyle name="Total 2 2 4 6 3" xfId="31472"/>
    <cellStyle name="Total 2 2 4 7" xfId="7920"/>
    <cellStyle name="Total 2 2 4 7 2" xfId="19981"/>
    <cellStyle name="Total 2 2 4 7 2 2" xfId="44181"/>
    <cellStyle name="Total 2 2 4 7 3" xfId="32121"/>
    <cellStyle name="Total 2 2 4 8" xfId="7970"/>
    <cellStyle name="Total 2 2 4 8 2" xfId="20031"/>
    <cellStyle name="Total 2 2 4 8 2 2" xfId="44231"/>
    <cellStyle name="Total 2 2 4 8 3" xfId="32171"/>
    <cellStyle name="Total 2 2 4 9" xfId="8138"/>
    <cellStyle name="Total 2 2 4 9 2" xfId="32339"/>
    <cellStyle name="Total 2 2 5" xfId="1001"/>
    <cellStyle name="Total 2 2 5 10" xfId="25519"/>
    <cellStyle name="Total 2 2 5 2" xfId="2559"/>
    <cellStyle name="Total 2 2 5 2 2" xfId="5208"/>
    <cellStyle name="Total 2 2 5 2 2 2" xfId="17309"/>
    <cellStyle name="Total 2 2 5 2 2 2 2" xfId="41509"/>
    <cellStyle name="Total 2 2 5 2 2 3" xfId="29409"/>
    <cellStyle name="Total 2 2 5 2 3" xfId="6438"/>
    <cellStyle name="Total 2 2 5 2 3 2" xfId="18539"/>
    <cellStyle name="Total 2 2 5 2 3 2 2" xfId="42739"/>
    <cellStyle name="Total 2 2 5 2 3 3" xfId="30639"/>
    <cellStyle name="Total 2 2 5 2 4" xfId="9185"/>
    <cellStyle name="Total 2 2 5 2 4 2" xfId="21219"/>
    <cellStyle name="Total 2 2 5 2 4 2 2" xfId="45419"/>
    <cellStyle name="Total 2 2 5 2 4 3" xfId="33386"/>
    <cellStyle name="Total 2 2 5 2 5" xfId="11261"/>
    <cellStyle name="Total 2 2 5 2 5 2" xfId="23204"/>
    <cellStyle name="Total 2 2 5 2 5 2 2" xfId="47404"/>
    <cellStyle name="Total 2 2 5 2 5 3" xfId="35462"/>
    <cellStyle name="Total 2 2 5 2 6" xfId="13049"/>
    <cellStyle name="Total 2 2 5 2 6 2" xfId="24771"/>
    <cellStyle name="Total 2 2 5 2 6 2 2" xfId="48971"/>
    <cellStyle name="Total 2 2 5 2 6 3" xfId="37250"/>
    <cellStyle name="Total 2 2 5 2 7" xfId="14616"/>
    <cellStyle name="Total 2 2 5 2 7 2" xfId="38817"/>
    <cellStyle name="Total 2 2 5 2 8" xfId="26841"/>
    <cellStyle name="Total 2 2 5 3" xfId="1973"/>
    <cellStyle name="Total 2 2 5 3 2" xfId="4632"/>
    <cellStyle name="Total 2 2 5 3 2 2" xfId="16733"/>
    <cellStyle name="Total 2 2 5 3 2 2 2" xfId="40933"/>
    <cellStyle name="Total 2 2 5 3 2 3" xfId="28833"/>
    <cellStyle name="Total 2 2 5 3 3" xfId="5881"/>
    <cellStyle name="Total 2 2 5 3 3 2" xfId="17982"/>
    <cellStyle name="Total 2 2 5 3 3 2 2" xfId="42182"/>
    <cellStyle name="Total 2 2 5 3 3 3" xfId="30082"/>
    <cellStyle name="Total 2 2 5 3 4" xfId="8599"/>
    <cellStyle name="Total 2 2 5 3 4 2" xfId="20635"/>
    <cellStyle name="Total 2 2 5 3 4 2 2" xfId="44835"/>
    <cellStyle name="Total 2 2 5 3 4 3" xfId="32800"/>
    <cellStyle name="Total 2 2 5 3 5" xfId="10689"/>
    <cellStyle name="Total 2 2 5 3 5 2" xfId="22652"/>
    <cellStyle name="Total 2 2 5 3 5 2 2" xfId="46852"/>
    <cellStyle name="Total 2 2 5 3 5 3" xfId="34890"/>
    <cellStyle name="Total 2 2 5 3 6" xfId="12497"/>
    <cellStyle name="Total 2 2 5 3 6 2" xfId="24244"/>
    <cellStyle name="Total 2 2 5 3 6 2 2" xfId="48444"/>
    <cellStyle name="Total 2 2 5 3 6 3" xfId="36698"/>
    <cellStyle name="Total 2 2 5 3 7" xfId="14089"/>
    <cellStyle name="Total 2 2 5 3 7 2" xfId="38290"/>
    <cellStyle name="Total 2 2 5 3 8" xfId="26258"/>
    <cellStyle name="Total 2 2 5 4" xfId="3728"/>
    <cellStyle name="Total 2 2 5 4 2" xfId="15830"/>
    <cellStyle name="Total 2 2 5 4 2 2" xfId="40030"/>
    <cellStyle name="Total 2 2 5 4 3" xfId="27930"/>
    <cellStyle name="Total 2 2 5 5" xfId="6650"/>
    <cellStyle name="Total 2 2 5 5 2" xfId="18751"/>
    <cellStyle name="Total 2 2 5 5 2 2" xfId="42951"/>
    <cellStyle name="Total 2 2 5 5 3" xfId="30851"/>
    <cellStyle name="Total 2 2 5 6" xfId="7637"/>
    <cellStyle name="Total 2 2 5 6 2" xfId="19698"/>
    <cellStyle name="Total 2 2 5 6 2 2" xfId="43898"/>
    <cellStyle name="Total 2 2 5 6 3" xfId="31838"/>
    <cellStyle name="Total 2 2 5 7" xfId="9753"/>
    <cellStyle name="Total 2 2 5 7 2" xfId="21787"/>
    <cellStyle name="Total 2 2 5 7 2 2" xfId="45987"/>
    <cellStyle name="Total 2 2 5 7 3" xfId="33954"/>
    <cellStyle name="Total 2 2 5 8" xfId="11632"/>
    <cellStyle name="Total 2 2 5 8 2" xfId="23561"/>
    <cellStyle name="Total 2 2 5 8 2 2" xfId="47761"/>
    <cellStyle name="Total 2 2 5 8 3" xfId="35833"/>
    <cellStyle name="Total 2 2 5 9" xfId="13406"/>
    <cellStyle name="Total 2 2 5 9 2" xfId="37607"/>
    <cellStyle name="Total 2 2 6" xfId="1175"/>
    <cellStyle name="Total 2 2 6 2" xfId="3900"/>
    <cellStyle name="Total 2 2 6 2 2" xfId="16002"/>
    <cellStyle name="Total 2 2 6 2 2 2" xfId="40202"/>
    <cellStyle name="Total 2 2 6 2 3" xfId="28102"/>
    <cellStyle name="Total 2 2 6 3" xfId="5975"/>
    <cellStyle name="Total 2 2 6 3 2" xfId="18076"/>
    <cellStyle name="Total 2 2 6 3 2 2" xfId="42276"/>
    <cellStyle name="Total 2 2 6 3 3" xfId="30176"/>
    <cellStyle name="Total 2 2 6 4" xfId="7811"/>
    <cellStyle name="Total 2 2 6 4 2" xfId="19872"/>
    <cellStyle name="Total 2 2 6 4 2 2" xfId="44072"/>
    <cellStyle name="Total 2 2 6 4 3" xfId="32012"/>
    <cellStyle name="Total 2 2 6 5" xfId="9927"/>
    <cellStyle name="Total 2 2 6 5 2" xfId="21961"/>
    <cellStyle name="Total 2 2 6 5 2 2" xfId="46161"/>
    <cellStyle name="Total 2 2 6 5 3" xfId="34128"/>
    <cellStyle name="Total 2 2 6 6" xfId="11806"/>
    <cellStyle name="Total 2 2 6 6 2" xfId="23735"/>
    <cellStyle name="Total 2 2 6 6 2 2" xfId="47935"/>
    <cellStyle name="Total 2 2 6 6 3" xfId="36007"/>
    <cellStyle name="Total 2 2 6 7" xfId="13580"/>
    <cellStyle name="Total 2 2 6 7 2" xfId="37781"/>
    <cellStyle name="Total 2 2 6 8" xfId="25693"/>
    <cellStyle name="Total 2 2 7" xfId="3214"/>
    <cellStyle name="Total 2 2 7 2" xfId="15316"/>
    <cellStyle name="Total 2 2 7 2 2" xfId="39516"/>
    <cellStyle name="Total 2 2 7 3" xfId="27416"/>
    <cellStyle name="Total 2 2 8" xfId="5636"/>
    <cellStyle name="Total 2 2 8 2" xfId="17737"/>
    <cellStyle name="Total 2 2 8 2 2" xfId="41937"/>
    <cellStyle name="Total 2 2 8 3" xfId="29837"/>
    <cellStyle name="Total 2 2 9" xfId="7113"/>
    <cellStyle name="Total 2 2 9 2" xfId="19174"/>
    <cellStyle name="Total 2 2 9 2 2" xfId="43374"/>
    <cellStyle name="Total 2 2 9 3" xfId="31314"/>
    <cellStyle name="Total 2 3" xfId="495"/>
    <cellStyle name="Total 2 3 10" xfId="6867"/>
    <cellStyle name="Total 2 3 10 2" xfId="18968"/>
    <cellStyle name="Total 2 3 10 2 2" xfId="43168"/>
    <cellStyle name="Total 2 3 10 3" xfId="31068"/>
    <cellStyle name="Total 2 3 11" xfId="10273"/>
    <cellStyle name="Total 2 3 11 2" xfId="22253"/>
    <cellStyle name="Total 2 3 11 2 2" xfId="46453"/>
    <cellStyle name="Total 2 3 11 3" xfId="34474"/>
    <cellStyle name="Total 2 3 12" xfId="12098"/>
    <cellStyle name="Total 2 3 12 2" xfId="36299"/>
    <cellStyle name="Total 2 3 13" xfId="25013"/>
    <cellStyle name="Total 2 3 2" xfId="594"/>
    <cellStyle name="Total 2 3 2 10" xfId="13208"/>
    <cellStyle name="Total 2 3 2 10 2" xfId="37409"/>
    <cellStyle name="Total 2 3 2 11" xfId="25112"/>
    <cellStyle name="Total 2 3 2 2" xfId="895"/>
    <cellStyle name="Total 2 3 2 2 10" xfId="25413"/>
    <cellStyle name="Total 2 3 2 2 2" xfId="2465"/>
    <cellStyle name="Total 2 3 2 2 2 2" xfId="5115"/>
    <cellStyle name="Total 2 3 2 2 2 2 2" xfId="17216"/>
    <cellStyle name="Total 2 3 2 2 2 2 2 2" xfId="41416"/>
    <cellStyle name="Total 2 3 2 2 2 2 3" xfId="29316"/>
    <cellStyle name="Total 2 3 2 2 2 3" xfId="6549"/>
    <cellStyle name="Total 2 3 2 2 2 3 2" xfId="18650"/>
    <cellStyle name="Total 2 3 2 2 2 3 2 2" xfId="42850"/>
    <cellStyle name="Total 2 3 2 2 2 3 3" xfId="30750"/>
    <cellStyle name="Total 2 3 2 2 2 4" xfId="9091"/>
    <cellStyle name="Total 2 3 2 2 2 4 2" xfId="21125"/>
    <cellStyle name="Total 2 3 2 2 2 4 2 2" xfId="45325"/>
    <cellStyle name="Total 2 3 2 2 2 4 3" xfId="33292"/>
    <cellStyle name="Total 2 3 2 2 2 5" xfId="11167"/>
    <cellStyle name="Total 2 3 2 2 2 5 2" xfId="23110"/>
    <cellStyle name="Total 2 3 2 2 2 5 2 2" xfId="47310"/>
    <cellStyle name="Total 2 3 2 2 2 5 3" xfId="35368"/>
    <cellStyle name="Total 2 3 2 2 2 6" xfId="12955"/>
    <cellStyle name="Total 2 3 2 2 2 6 2" xfId="24677"/>
    <cellStyle name="Total 2 3 2 2 2 6 2 2" xfId="48877"/>
    <cellStyle name="Total 2 3 2 2 2 6 3" xfId="37156"/>
    <cellStyle name="Total 2 3 2 2 2 7" xfId="14522"/>
    <cellStyle name="Total 2 3 2 2 2 7 2" xfId="38723"/>
    <cellStyle name="Total 2 3 2 2 2 8" xfId="26747"/>
    <cellStyle name="Total 2 3 2 2 3" xfId="1879"/>
    <cellStyle name="Total 2 3 2 2 3 2" xfId="4539"/>
    <cellStyle name="Total 2 3 2 2 3 2 2" xfId="16640"/>
    <cellStyle name="Total 2 3 2 2 3 2 2 2" xfId="40840"/>
    <cellStyle name="Total 2 3 2 2 3 2 3" xfId="28740"/>
    <cellStyle name="Total 2 3 2 2 3 3" xfId="5931"/>
    <cellStyle name="Total 2 3 2 2 3 3 2" xfId="18032"/>
    <cellStyle name="Total 2 3 2 2 3 3 2 2" xfId="42232"/>
    <cellStyle name="Total 2 3 2 2 3 3 3" xfId="30132"/>
    <cellStyle name="Total 2 3 2 2 3 4" xfId="8505"/>
    <cellStyle name="Total 2 3 2 2 3 4 2" xfId="20541"/>
    <cellStyle name="Total 2 3 2 2 3 4 2 2" xfId="44741"/>
    <cellStyle name="Total 2 3 2 2 3 4 3" xfId="32706"/>
    <cellStyle name="Total 2 3 2 2 3 5" xfId="10595"/>
    <cellStyle name="Total 2 3 2 2 3 5 2" xfId="22558"/>
    <cellStyle name="Total 2 3 2 2 3 5 2 2" xfId="46758"/>
    <cellStyle name="Total 2 3 2 2 3 5 3" xfId="34796"/>
    <cellStyle name="Total 2 3 2 2 3 6" xfId="12403"/>
    <cellStyle name="Total 2 3 2 2 3 6 2" xfId="24150"/>
    <cellStyle name="Total 2 3 2 2 3 6 2 2" xfId="48350"/>
    <cellStyle name="Total 2 3 2 2 3 6 3" xfId="36604"/>
    <cellStyle name="Total 2 3 2 2 3 7" xfId="13995"/>
    <cellStyle name="Total 2 3 2 2 3 7 2" xfId="38196"/>
    <cellStyle name="Total 2 3 2 2 3 8" xfId="26164"/>
    <cellStyle name="Total 2 3 2 2 4" xfId="3624"/>
    <cellStyle name="Total 2 3 2 2 4 2" xfId="15726"/>
    <cellStyle name="Total 2 3 2 2 4 2 2" xfId="39926"/>
    <cellStyle name="Total 2 3 2 2 4 3" xfId="27826"/>
    <cellStyle name="Total 2 3 2 2 5" xfId="6614"/>
    <cellStyle name="Total 2 3 2 2 5 2" xfId="18715"/>
    <cellStyle name="Total 2 3 2 2 5 2 2" xfId="42915"/>
    <cellStyle name="Total 2 3 2 2 5 3" xfId="30815"/>
    <cellStyle name="Total 2 3 2 2 6" xfId="7531"/>
    <cellStyle name="Total 2 3 2 2 6 2" xfId="19592"/>
    <cellStyle name="Total 2 3 2 2 6 2 2" xfId="43792"/>
    <cellStyle name="Total 2 3 2 2 6 3" xfId="31732"/>
    <cellStyle name="Total 2 3 2 2 7" xfId="9647"/>
    <cellStyle name="Total 2 3 2 2 7 2" xfId="21681"/>
    <cellStyle name="Total 2 3 2 2 7 2 2" xfId="45881"/>
    <cellStyle name="Total 2 3 2 2 7 3" xfId="33848"/>
    <cellStyle name="Total 2 3 2 2 8" xfId="11526"/>
    <cellStyle name="Total 2 3 2 2 8 2" xfId="23455"/>
    <cellStyle name="Total 2 3 2 2 8 2 2" xfId="47655"/>
    <cellStyle name="Total 2 3 2 2 8 3" xfId="35727"/>
    <cellStyle name="Total 2 3 2 2 9" xfId="13300"/>
    <cellStyle name="Total 2 3 2 2 9 2" xfId="37501"/>
    <cellStyle name="Total 2 3 2 3" xfId="1118"/>
    <cellStyle name="Total 2 3 2 3 10" xfId="25636"/>
    <cellStyle name="Total 2 3 2 3 2" xfId="2676"/>
    <cellStyle name="Total 2 3 2 3 2 2" xfId="5322"/>
    <cellStyle name="Total 2 3 2 3 2 2 2" xfId="17423"/>
    <cellStyle name="Total 2 3 2 3 2 2 2 2" xfId="41623"/>
    <cellStyle name="Total 2 3 2 3 2 2 3" xfId="29523"/>
    <cellStyle name="Total 2 3 2 3 2 3" xfId="4276"/>
    <cellStyle name="Total 2 3 2 3 2 3 2" xfId="16377"/>
    <cellStyle name="Total 2 3 2 3 2 3 2 2" xfId="40577"/>
    <cellStyle name="Total 2 3 2 3 2 3 3" xfId="28477"/>
    <cellStyle name="Total 2 3 2 3 2 4" xfId="9302"/>
    <cellStyle name="Total 2 3 2 3 2 4 2" xfId="21336"/>
    <cellStyle name="Total 2 3 2 3 2 4 2 2" xfId="45536"/>
    <cellStyle name="Total 2 3 2 3 2 4 3" xfId="33503"/>
    <cellStyle name="Total 2 3 2 3 2 5" xfId="11378"/>
    <cellStyle name="Total 2 3 2 3 2 5 2" xfId="23321"/>
    <cellStyle name="Total 2 3 2 3 2 5 2 2" xfId="47521"/>
    <cellStyle name="Total 2 3 2 3 2 5 3" xfId="35579"/>
    <cellStyle name="Total 2 3 2 3 2 6" xfId="13166"/>
    <cellStyle name="Total 2 3 2 3 2 6 2" xfId="24888"/>
    <cellStyle name="Total 2 3 2 3 2 6 2 2" xfId="49088"/>
    <cellStyle name="Total 2 3 2 3 2 6 3" xfId="37367"/>
    <cellStyle name="Total 2 3 2 3 2 7" xfId="14733"/>
    <cellStyle name="Total 2 3 2 3 2 7 2" xfId="38934"/>
    <cellStyle name="Total 2 3 2 3 2 8" xfId="26958"/>
    <cellStyle name="Total 2 3 2 3 3" xfId="2090"/>
    <cellStyle name="Total 2 3 2 3 3 2" xfId="4747"/>
    <cellStyle name="Total 2 3 2 3 3 2 2" xfId="16848"/>
    <cellStyle name="Total 2 3 2 3 3 2 2 2" xfId="41048"/>
    <cellStyle name="Total 2 3 2 3 3 2 3" xfId="28948"/>
    <cellStyle name="Total 2 3 2 3 3 3" xfId="2984"/>
    <cellStyle name="Total 2 3 2 3 3 3 2" xfId="15087"/>
    <cellStyle name="Total 2 3 2 3 3 3 2 2" xfId="39287"/>
    <cellStyle name="Total 2 3 2 3 3 3 3" xfId="27187"/>
    <cellStyle name="Total 2 3 2 3 3 4" xfId="8716"/>
    <cellStyle name="Total 2 3 2 3 3 4 2" xfId="20752"/>
    <cellStyle name="Total 2 3 2 3 3 4 2 2" xfId="44952"/>
    <cellStyle name="Total 2 3 2 3 3 4 3" xfId="32917"/>
    <cellStyle name="Total 2 3 2 3 3 5" xfId="10806"/>
    <cellStyle name="Total 2 3 2 3 3 5 2" xfId="22769"/>
    <cellStyle name="Total 2 3 2 3 3 5 2 2" xfId="46969"/>
    <cellStyle name="Total 2 3 2 3 3 5 3" xfId="35007"/>
    <cellStyle name="Total 2 3 2 3 3 6" xfId="12614"/>
    <cellStyle name="Total 2 3 2 3 3 6 2" xfId="24361"/>
    <cellStyle name="Total 2 3 2 3 3 6 2 2" xfId="48561"/>
    <cellStyle name="Total 2 3 2 3 3 6 3" xfId="36815"/>
    <cellStyle name="Total 2 3 2 3 3 7" xfId="14206"/>
    <cellStyle name="Total 2 3 2 3 3 7 2" xfId="38407"/>
    <cellStyle name="Total 2 3 2 3 3 8" xfId="26375"/>
    <cellStyle name="Total 2 3 2 3 4" xfId="3843"/>
    <cellStyle name="Total 2 3 2 3 4 2" xfId="15945"/>
    <cellStyle name="Total 2 3 2 3 4 2 2" xfId="40145"/>
    <cellStyle name="Total 2 3 2 3 4 3" xfId="28045"/>
    <cellStyle name="Total 2 3 2 3 5" xfId="6693"/>
    <cellStyle name="Total 2 3 2 3 5 2" xfId="18794"/>
    <cellStyle name="Total 2 3 2 3 5 2 2" xfId="42994"/>
    <cellStyle name="Total 2 3 2 3 5 3" xfId="30894"/>
    <cellStyle name="Total 2 3 2 3 6" xfId="7754"/>
    <cellStyle name="Total 2 3 2 3 6 2" xfId="19815"/>
    <cellStyle name="Total 2 3 2 3 6 2 2" xfId="44015"/>
    <cellStyle name="Total 2 3 2 3 6 3" xfId="31955"/>
    <cellStyle name="Total 2 3 2 3 7" xfId="9870"/>
    <cellStyle name="Total 2 3 2 3 7 2" xfId="21904"/>
    <cellStyle name="Total 2 3 2 3 7 2 2" xfId="46104"/>
    <cellStyle name="Total 2 3 2 3 7 3" xfId="34071"/>
    <cellStyle name="Total 2 3 2 3 8" xfId="11749"/>
    <cellStyle name="Total 2 3 2 3 8 2" xfId="23678"/>
    <cellStyle name="Total 2 3 2 3 8 2 2" xfId="47878"/>
    <cellStyle name="Total 2 3 2 3 8 3" xfId="35950"/>
    <cellStyle name="Total 2 3 2 3 9" xfId="13523"/>
    <cellStyle name="Total 2 3 2 3 9 2" xfId="37724"/>
    <cellStyle name="Total 2 3 2 4" xfId="1245"/>
    <cellStyle name="Total 2 3 2 4 2" xfId="3970"/>
    <cellStyle name="Total 2 3 2 4 2 2" xfId="16072"/>
    <cellStyle name="Total 2 3 2 4 2 2 2" xfId="40272"/>
    <cellStyle name="Total 2 3 2 4 2 3" xfId="28172"/>
    <cellStyle name="Total 2 3 2 4 3" xfId="5675"/>
    <cellStyle name="Total 2 3 2 4 3 2" xfId="17776"/>
    <cellStyle name="Total 2 3 2 4 3 2 2" xfId="41976"/>
    <cellStyle name="Total 2 3 2 4 3 3" xfId="29876"/>
    <cellStyle name="Total 2 3 2 4 4" xfId="7881"/>
    <cellStyle name="Total 2 3 2 4 4 2" xfId="19942"/>
    <cellStyle name="Total 2 3 2 4 4 2 2" xfId="44142"/>
    <cellStyle name="Total 2 3 2 4 4 3" xfId="32082"/>
    <cellStyle name="Total 2 3 2 4 5" xfId="9997"/>
    <cellStyle name="Total 2 3 2 4 5 2" xfId="22031"/>
    <cellStyle name="Total 2 3 2 4 5 2 2" xfId="46231"/>
    <cellStyle name="Total 2 3 2 4 5 3" xfId="34198"/>
    <cellStyle name="Total 2 3 2 4 6" xfId="11876"/>
    <cellStyle name="Total 2 3 2 4 6 2" xfId="23805"/>
    <cellStyle name="Total 2 3 2 4 6 2 2" xfId="48005"/>
    <cellStyle name="Total 2 3 2 4 6 3" xfId="36077"/>
    <cellStyle name="Total 2 3 2 4 7" xfId="13650"/>
    <cellStyle name="Total 2 3 2 4 7 2" xfId="37851"/>
    <cellStyle name="Total 2 3 2 4 8" xfId="25763"/>
    <cellStyle name="Total 2 3 2 5" xfId="3329"/>
    <cellStyle name="Total 2 3 2 5 2" xfId="15431"/>
    <cellStyle name="Total 2 3 2 5 2 2" xfId="39631"/>
    <cellStyle name="Total 2 3 2 5 3" xfId="27531"/>
    <cellStyle name="Total 2 3 2 6" xfId="6197"/>
    <cellStyle name="Total 2 3 2 6 2" xfId="18298"/>
    <cellStyle name="Total 2 3 2 6 2 2" xfId="42498"/>
    <cellStyle name="Total 2 3 2 6 3" xfId="30398"/>
    <cellStyle name="Total 2 3 2 7" xfId="7230"/>
    <cellStyle name="Total 2 3 2 7 2" xfId="19291"/>
    <cellStyle name="Total 2 3 2 7 2 2" xfId="43491"/>
    <cellStyle name="Total 2 3 2 7 3" xfId="31431"/>
    <cellStyle name="Total 2 3 2 8" xfId="8183"/>
    <cellStyle name="Total 2 3 2 8 2" xfId="20220"/>
    <cellStyle name="Total 2 3 2 8 2 2" xfId="44420"/>
    <cellStyle name="Total 2 3 2 8 3" xfId="32384"/>
    <cellStyle name="Total 2 3 2 9" xfId="11425"/>
    <cellStyle name="Total 2 3 2 9 2" xfId="23363"/>
    <cellStyle name="Total 2 3 2 9 2 2" xfId="47563"/>
    <cellStyle name="Total 2 3 2 9 3" xfId="35626"/>
    <cellStyle name="Total 2 3 3" xfId="737"/>
    <cellStyle name="Total 2 3 3 10" xfId="25255"/>
    <cellStyle name="Total 2 3 3 2" xfId="2307"/>
    <cellStyle name="Total 2 3 3 2 2" xfId="4959"/>
    <cellStyle name="Total 2 3 3 2 2 2" xfId="17060"/>
    <cellStyle name="Total 2 3 3 2 2 2 2" xfId="41260"/>
    <cellStyle name="Total 2 3 3 2 2 3" xfId="29160"/>
    <cellStyle name="Total 2 3 3 2 3" xfId="5873"/>
    <cellStyle name="Total 2 3 3 2 3 2" xfId="17974"/>
    <cellStyle name="Total 2 3 3 2 3 2 2" xfId="42174"/>
    <cellStyle name="Total 2 3 3 2 3 3" xfId="30074"/>
    <cellStyle name="Total 2 3 3 2 4" xfId="8933"/>
    <cellStyle name="Total 2 3 3 2 4 2" xfId="20967"/>
    <cellStyle name="Total 2 3 3 2 4 2 2" xfId="45167"/>
    <cellStyle name="Total 2 3 3 2 4 3" xfId="33134"/>
    <cellStyle name="Total 2 3 3 2 5" xfId="11009"/>
    <cellStyle name="Total 2 3 3 2 5 2" xfId="22952"/>
    <cellStyle name="Total 2 3 3 2 5 2 2" xfId="47152"/>
    <cellStyle name="Total 2 3 3 2 5 3" xfId="35210"/>
    <cellStyle name="Total 2 3 3 2 6" xfId="12797"/>
    <cellStyle name="Total 2 3 3 2 6 2" xfId="24519"/>
    <cellStyle name="Total 2 3 3 2 6 2 2" xfId="48719"/>
    <cellStyle name="Total 2 3 3 2 6 3" xfId="36998"/>
    <cellStyle name="Total 2 3 3 2 7" xfId="14364"/>
    <cellStyle name="Total 2 3 3 2 7 2" xfId="38565"/>
    <cellStyle name="Total 2 3 3 2 8" xfId="26589"/>
    <cellStyle name="Total 2 3 3 3" xfId="1721"/>
    <cellStyle name="Total 2 3 3 3 2" xfId="4383"/>
    <cellStyle name="Total 2 3 3 3 2 2" xfId="16484"/>
    <cellStyle name="Total 2 3 3 3 2 2 2" xfId="40684"/>
    <cellStyle name="Total 2 3 3 3 2 3" xfId="28584"/>
    <cellStyle name="Total 2 3 3 3 3" xfId="5454"/>
    <cellStyle name="Total 2 3 3 3 3 2" xfId="17555"/>
    <cellStyle name="Total 2 3 3 3 3 2 2" xfId="41755"/>
    <cellStyle name="Total 2 3 3 3 3 3" xfId="29655"/>
    <cellStyle name="Total 2 3 3 3 4" xfId="8347"/>
    <cellStyle name="Total 2 3 3 3 4 2" xfId="20383"/>
    <cellStyle name="Total 2 3 3 3 4 2 2" xfId="44583"/>
    <cellStyle name="Total 2 3 3 3 4 3" xfId="32548"/>
    <cellStyle name="Total 2 3 3 3 5" xfId="10437"/>
    <cellStyle name="Total 2 3 3 3 5 2" xfId="22400"/>
    <cellStyle name="Total 2 3 3 3 5 2 2" xfId="46600"/>
    <cellStyle name="Total 2 3 3 3 5 3" xfId="34638"/>
    <cellStyle name="Total 2 3 3 3 6" xfId="12245"/>
    <cellStyle name="Total 2 3 3 3 6 2" xfId="23992"/>
    <cellStyle name="Total 2 3 3 3 6 2 2" xfId="48192"/>
    <cellStyle name="Total 2 3 3 3 6 3" xfId="36446"/>
    <cellStyle name="Total 2 3 3 3 7" xfId="13837"/>
    <cellStyle name="Total 2 3 3 3 7 2" xfId="38038"/>
    <cellStyle name="Total 2 3 3 3 8" xfId="26006"/>
    <cellStyle name="Total 2 3 3 4" xfId="3469"/>
    <cellStyle name="Total 2 3 3 4 2" xfId="15571"/>
    <cellStyle name="Total 2 3 3 4 2 2" xfId="39771"/>
    <cellStyle name="Total 2 3 3 4 3" xfId="27671"/>
    <cellStyle name="Total 2 3 3 5" xfId="6512"/>
    <cellStyle name="Total 2 3 3 5 2" xfId="18613"/>
    <cellStyle name="Total 2 3 3 5 2 2" xfId="42813"/>
    <cellStyle name="Total 2 3 3 5 3" xfId="30713"/>
    <cellStyle name="Total 2 3 3 6" xfId="7373"/>
    <cellStyle name="Total 2 3 3 6 2" xfId="19434"/>
    <cellStyle name="Total 2 3 3 6 2 2" xfId="43634"/>
    <cellStyle name="Total 2 3 3 6 3" xfId="31574"/>
    <cellStyle name="Total 2 3 3 7" xfId="9489"/>
    <cellStyle name="Total 2 3 3 7 2" xfId="21523"/>
    <cellStyle name="Total 2 3 3 7 2 2" xfId="45723"/>
    <cellStyle name="Total 2 3 3 7 3" xfId="33690"/>
    <cellStyle name="Total 2 3 3 8" xfId="8039"/>
    <cellStyle name="Total 2 3 3 8 2" xfId="20089"/>
    <cellStyle name="Total 2 3 3 8 2 2" xfId="44289"/>
    <cellStyle name="Total 2 3 3 8 3" xfId="32240"/>
    <cellStyle name="Total 2 3 3 9" xfId="10147"/>
    <cellStyle name="Total 2 3 3 9 2" xfId="34348"/>
    <cellStyle name="Total 2 3 4" xfId="821"/>
    <cellStyle name="Total 2 3 4 10" xfId="25339"/>
    <cellStyle name="Total 2 3 4 2" xfId="2391"/>
    <cellStyle name="Total 2 3 4 2 2" xfId="5041"/>
    <cellStyle name="Total 2 3 4 2 2 2" xfId="17142"/>
    <cellStyle name="Total 2 3 4 2 2 2 2" xfId="41342"/>
    <cellStyle name="Total 2 3 4 2 2 3" xfId="29242"/>
    <cellStyle name="Total 2 3 4 2 3" xfId="3016"/>
    <cellStyle name="Total 2 3 4 2 3 2" xfId="15119"/>
    <cellStyle name="Total 2 3 4 2 3 2 2" xfId="39319"/>
    <cellStyle name="Total 2 3 4 2 3 3" xfId="27219"/>
    <cellStyle name="Total 2 3 4 2 4" xfId="9017"/>
    <cellStyle name="Total 2 3 4 2 4 2" xfId="21051"/>
    <cellStyle name="Total 2 3 4 2 4 2 2" xfId="45251"/>
    <cellStyle name="Total 2 3 4 2 4 3" xfId="33218"/>
    <cellStyle name="Total 2 3 4 2 5" xfId="11093"/>
    <cellStyle name="Total 2 3 4 2 5 2" xfId="23036"/>
    <cellStyle name="Total 2 3 4 2 5 2 2" xfId="47236"/>
    <cellStyle name="Total 2 3 4 2 5 3" xfId="35294"/>
    <cellStyle name="Total 2 3 4 2 6" xfId="12881"/>
    <cellStyle name="Total 2 3 4 2 6 2" xfId="24603"/>
    <cellStyle name="Total 2 3 4 2 6 2 2" xfId="48803"/>
    <cellStyle name="Total 2 3 4 2 6 3" xfId="37082"/>
    <cellStyle name="Total 2 3 4 2 7" xfId="14448"/>
    <cellStyle name="Total 2 3 4 2 7 2" xfId="38649"/>
    <cellStyle name="Total 2 3 4 2 8" xfId="26673"/>
    <cellStyle name="Total 2 3 4 3" xfId="1805"/>
    <cellStyle name="Total 2 3 4 3 2" xfId="4466"/>
    <cellStyle name="Total 2 3 4 3 2 2" xfId="16567"/>
    <cellStyle name="Total 2 3 4 3 2 2 2" xfId="40767"/>
    <cellStyle name="Total 2 3 4 3 2 3" xfId="28667"/>
    <cellStyle name="Total 2 3 4 3 3" xfId="5956"/>
    <cellStyle name="Total 2 3 4 3 3 2" xfId="18057"/>
    <cellStyle name="Total 2 3 4 3 3 2 2" xfId="42257"/>
    <cellStyle name="Total 2 3 4 3 3 3" xfId="30157"/>
    <cellStyle name="Total 2 3 4 3 4" xfId="8431"/>
    <cellStyle name="Total 2 3 4 3 4 2" xfId="20467"/>
    <cellStyle name="Total 2 3 4 3 4 2 2" xfId="44667"/>
    <cellStyle name="Total 2 3 4 3 4 3" xfId="32632"/>
    <cellStyle name="Total 2 3 4 3 5" xfId="10521"/>
    <cellStyle name="Total 2 3 4 3 5 2" xfId="22484"/>
    <cellStyle name="Total 2 3 4 3 5 2 2" xfId="46684"/>
    <cellStyle name="Total 2 3 4 3 5 3" xfId="34722"/>
    <cellStyle name="Total 2 3 4 3 6" xfId="12329"/>
    <cellStyle name="Total 2 3 4 3 6 2" xfId="24076"/>
    <cellStyle name="Total 2 3 4 3 6 2 2" xfId="48276"/>
    <cellStyle name="Total 2 3 4 3 6 3" xfId="36530"/>
    <cellStyle name="Total 2 3 4 3 7" xfId="13921"/>
    <cellStyle name="Total 2 3 4 3 7 2" xfId="38122"/>
    <cellStyle name="Total 2 3 4 3 8" xfId="26090"/>
    <cellStyle name="Total 2 3 4 4" xfId="3552"/>
    <cellStyle name="Total 2 3 4 4 2" xfId="15654"/>
    <cellStyle name="Total 2 3 4 4 2 2" xfId="39854"/>
    <cellStyle name="Total 2 3 4 4 3" xfId="27754"/>
    <cellStyle name="Total 2 3 4 5" xfId="5431"/>
    <cellStyle name="Total 2 3 4 5 2" xfId="17532"/>
    <cellStyle name="Total 2 3 4 5 2 2" xfId="41732"/>
    <cellStyle name="Total 2 3 4 5 3" xfId="29632"/>
    <cellStyle name="Total 2 3 4 6" xfId="7457"/>
    <cellStyle name="Total 2 3 4 6 2" xfId="19518"/>
    <cellStyle name="Total 2 3 4 6 2 2" xfId="43718"/>
    <cellStyle name="Total 2 3 4 6 3" xfId="31658"/>
    <cellStyle name="Total 2 3 4 7" xfId="9573"/>
    <cellStyle name="Total 2 3 4 7 2" xfId="21607"/>
    <cellStyle name="Total 2 3 4 7 2 2" xfId="45807"/>
    <cellStyle name="Total 2 3 4 7 3" xfId="33774"/>
    <cellStyle name="Total 2 3 4 8" xfId="8120"/>
    <cellStyle name="Total 2 3 4 8 2" xfId="20165"/>
    <cellStyle name="Total 2 3 4 8 2 2" xfId="44365"/>
    <cellStyle name="Total 2 3 4 8 3" xfId="32321"/>
    <cellStyle name="Total 2 3 4 9" xfId="10228"/>
    <cellStyle name="Total 2 3 4 9 2" xfId="34429"/>
    <cellStyle name="Total 2 3 5" xfId="1019"/>
    <cellStyle name="Total 2 3 5 10" xfId="25537"/>
    <cellStyle name="Total 2 3 5 2" xfId="2577"/>
    <cellStyle name="Total 2 3 5 2 2" xfId="5225"/>
    <cellStyle name="Total 2 3 5 2 2 2" xfId="17326"/>
    <cellStyle name="Total 2 3 5 2 2 2 2" xfId="41526"/>
    <cellStyle name="Total 2 3 5 2 2 3" xfId="29426"/>
    <cellStyle name="Total 2 3 5 2 3" xfId="6011"/>
    <cellStyle name="Total 2 3 5 2 3 2" xfId="18112"/>
    <cellStyle name="Total 2 3 5 2 3 2 2" xfId="42312"/>
    <cellStyle name="Total 2 3 5 2 3 3" xfId="30212"/>
    <cellStyle name="Total 2 3 5 2 4" xfId="9203"/>
    <cellStyle name="Total 2 3 5 2 4 2" xfId="21237"/>
    <cellStyle name="Total 2 3 5 2 4 2 2" xfId="45437"/>
    <cellStyle name="Total 2 3 5 2 4 3" xfId="33404"/>
    <cellStyle name="Total 2 3 5 2 5" xfId="11279"/>
    <cellStyle name="Total 2 3 5 2 5 2" xfId="23222"/>
    <cellStyle name="Total 2 3 5 2 5 2 2" xfId="47422"/>
    <cellStyle name="Total 2 3 5 2 5 3" xfId="35480"/>
    <cellStyle name="Total 2 3 5 2 6" xfId="13067"/>
    <cellStyle name="Total 2 3 5 2 6 2" xfId="24789"/>
    <cellStyle name="Total 2 3 5 2 6 2 2" xfId="48989"/>
    <cellStyle name="Total 2 3 5 2 6 3" xfId="37268"/>
    <cellStyle name="Total 2 3 5 2 7" xfId="14634"/>
    <cellStyle name="Total 2 3 5 2 7 2" xfId="38835"/>
    <cellStyle name="Total 2 3 5 2 8" xfId="26859"/>
    <cellStyle name="Total 2 3 5 3" xfId="1991"/>
    <cellStyle name="Total 2 3 5 3 2" xfId="4650"/>
    <cellStyle name="Total 2 3 5 3 2 2" xfId="16751"/>
    <cellStyle name="Total 2 3 5 3 2 2 2" xfId="40951"/>
    <cellStyle name="Total 2 3 5 3 2 3" xfId="28851"/>
    <cellStyle name="Total 2 3 5 3 3" xfId="4629"/>
    <cellStyle name="Total 2 3 5 3 3 2" xfId="16730"/>
    <cellStyle name="Total 2 3 5 3 3 2 2" xfId="40930"/>
    <cellStyle name="Total 2 3 5 3 3 3" xfId="28830"/>
    <cellStyle name="Total 2 3 5 3 4" xfId="8617"/>
    <cellStyle name="Total 2 3 5 3 4 2" xfId="20653"/>
    <cellStyle name="Total 2 3 5 3 4 2 2" xfId="44853"/>
    <cellStyle name="Total 2 3 5 3 4 3" xfId="32818"/>
    <cellStyle name="Total 2 3 5 3 5" xfId="10707"/>
    <cellStyle name="Total 2 3 5 3 5 2" xfId="22670"/>
    <cellStyle name="Total 2 3 5 3 5 2 2" xfId="46870"/>
    <cellStyle name="Total 2 3 5 3 5 3" xfId="34908"/>
    <cellStyle name="Total 2 3 5 3 6" xfId="12515"/>
    <cellStyle name="Total 2 3 5 3 6 2" xfId="24262"/>
    <cellStyle name="Total 2 3 5 3 6 2 2" xfId="48462"/>
    <cellStyle name="Total 2 3 5 3 6 3" xfId="36716"/>
    <cellStyle name="Total 2 3 5 3 7" xfId="14107"/>
    <cellStyle name="Total 2 3 5 3 7 2" xfId="38308"/>
    <cellStyle name="Total 2 3 5 3 8" xfId="26276"/>
    <cellStyle name="Total 2 3 5 4" xfId="3745"/>
    <cellStyle name="Total 2 3 5 4 2" xfId="15847"/>
    <cellStyle name="Total 2 3 5 4 2 2" xfId="40047"/>
    <cellStyle name="Total 2 3 5 4 3" xfId="27947"/>
    <cellStyle name="Total 2 3 5 5" xfId="4054"/>
    <cellStyle name="Total 2 3 5 5 2" xfId="16156"/>
    <cellStyle name="Total 2 3 5 5 2 2" xfId="40356"/>
    <cellStyle name="Total 2 3 5 5 3" xfId="28256"/>
    <cellStyle name="Total 2 3 5 6" xfId="7655"/>
    <cellStyle name="Total 2 3 5 6 2" xfId="19716"/>
    <cellStyle name="Total 2 3 5 6 2 2" xfId="43916"/>
    <cellStyle name="Total 2 3 5 6 3" xfId="31856"/>
    <cellStyle name="Total 2 3 5 7" xfId="9771"/>
    <cellStyle name="Total 2 3 5 7 2" xfId="21805"/>
    <cellStyle name="Total 2 3 5 7 2 2" xfId="46005"/>
    <cellStyle name="Total 2 3 5 7 3" xfId="33972"/>
    <cellStyle name="Total 2 3 5 8" xfId="11650"/>
    <cellStyle name="Total 2 3 5 8 2" xfId="23579"/>
    <cellStyle name="Total 2 3 5 8 2 2" xfId="47779"/>
    <cellStyle name="Total 2 3 5 8 3" xfId="35851"/>
    <cellStyle name="Total 2 3 5 9" xfId="13424"/>
    <cellStyle name="Total 2 3 5 9 2" xfId="37625"/>
    <cellStyle name="Total 2 3 6" xfId="1180"/>
    <cellStyle name="Total 2 3 6 2" xfId="3905"/>
    <cellStyle name="Total 2 3 6 2 2" xfId="16007"/>
    <cellStyle name="Total 2 3 6 2 2 2" xfId="40207"/>
    <cellStyle name="Total 2 3 6 2 3" xfId="28107"/>
    <cellStyle name="Total 2 3 6 3" xfId="4035"/>
    <cellStyle name="Total 2 3 6 3 2" xfId="16137"/>
    <cellStyle name="Total 2 3 6 3 2 2" xfId="40337"/>
    <cellStyle name="Total 2 3 6 3 3" xfId="28237"/>
    <cellStyle name="Total 2 3 6 4" xfId="7816"/>
    <cellStyle name="Total 2 3 6 4 2" xfId="19877"/>
    <cellStyle name="Total 2 3 6 4 2 2" xfId="44077"/>
    <cellStyle name="Total 2 3 6 4 3" xfId="32017"/>
    <cellStyle name="Total 2 3 6 5" xfId="9932"/>
    <cellStyle name="Total 2 3 6 5 2" xfId="21966"/>
    <cellStyle name="Total 2 3 6 5 2 2" xfId="46166"/>
    <cellStyle name="Total 2 3 6 5 3" xfId="34133"/>
    <cellStyle name="Total 2 3 6 6" xfId="11811"/>
    <cellStyle name="Total 2 3 6 6 2" xfId="23740"/>
    <cellStyle name="Total 2 3 6 6 2 2" xfId="47940"/>
    <cellStyle name="Total 2 3 6 6 3" xfId="36012"/>
    <cellStyle name="Total 2 3 6 7" xfId="13585"/>
    <cellStyle name="Total 2 3 6 7 2" xfId="37786"/>
    <cellStyle name="Total 2 3 6 8" xfId="25698"/>
    <cellStyle name="Total 2 3 7" xfId="3232"/>
    <cellStyle name="Total 2 3 7 2" xfId="15334"/>
    <cellStyle name="Total 2 3 7 2 2" xfId="39534"/>
    <cellStyle name="Total 2 3 7 3" xfId="27434"/>
    <cellStyle name="Total 2 3 8" xfId="4173"/>
    <cellStyle name="Total 2 3 8 2" xfId="16275"/>
    <cellStyle name="Total 2 3 8 2 2" xfId="40475"/>
    <cellStyle name="Total 2 3 8 3" xfId="28375"/>
    <cellStyle name="Total 2 3 9" xfId="7131"/>
    <cellStyle name="Total 2 3 9 2" xfId="19192"/>
    <cellStyle name="Total 2 3 9 2 2" xfId="43392"/>
    <cellStyle name="Total 2 3 9 3" xfId="31332"/>
    <cellStyle name="Total 2 4" xfId="501"/>
    <cellStyle name="Total 2 4 10" xfId="25019"/>
    <cellStyle name="Total 2 4 2" xfId="600"/>
    <cellStyle name="Total 2 4 2 10" xfId="12121"/>
    <cellStyle name="Total 2 4 2 10 2" xfId="36322"/>
    <cellStyle name="Total 2 4 2 11" xfId="25118"/>
    <cellStyle name="Total 2 4 2 2" xfId="901"/>
    <cellStyle name="Total 2 4 2 2 10" xfId="25419"/>
    <cellStyle name="Total 2 4 2 2 2" xfId="2471"/>
    <cellStyle name="Total 2 4 2 2 2 2" xfId="5121"/>
    <cellStyle name="Total 2 4 2 2 2 2 2" xfId="17222"/>
    <cellStyle name="Total 2 4 2 2 2 2 2 2" xfId="41422"/>
    <cellStyle name="Total 2 4 2 2 2 2 3" xfId="29322"/>
    <cellStyle name="Total 2 4 2 2 2 3" xfId="6251"/>
    <cellStyle name="Total 2 4 2 2 2 3 2" xfId="18352"/>
    <cellStyle name="Total 2 4 2 2 2 3 2 2" xfId="42552"/>
    <cellStyle name="Total 2 4 2 2 2 3 3" xfId="30452"/>
    <cellStyle name="Total 2 4 2 2 2 4" xfId="9097"/>
    <cellStyle name="Total 2 4 2 2 2 4 2" xfId="21131"/>
    <cellStyle name="Total 2 4 2 2 2 4 2 2" xfId="45331"/>
    <cellStyle name="Total 2 4 2 2 2 4 3" xfId="33298"/>
    <cellStyle name="Total 2 4 2 2 2 5" xfId="11173"/>
    <cellStyle name="Total 2 4 2 2 2 5 2" xfId="23116"/>
    <cellStyle name="Total 2 4 2 2 2 5 2 2" xfId="47316"/>
    <cellStyle name="Total 2 4 2 2 2 5 3" xfId="35374"/>
    <cellStyle name="Total 2 4 2 2 2 6" xfId="12961"/>
    <cellStyle name="Total 2 4 2 2 2 6 2" xfId="24683"/>
    <cellStyle name="Total 2 4 2 2 2 6 2 2" xfId="48883"/>
    <cellStyle name="Total 2 4 2 2 2 6 3" xfId="37162"/>
    <cellStyle name="Total 2 4 2 2 2 7" xfId="14528"/>
    <cellStyle name="Total 2 4 2 2 2 7 2" xfId="38729"/>
    <cellStyle name="Total 2 4 2 2 2 8" xfId="26753"/>
    <cellStyle name="Total 2 4 2 2 3" xfId="1885"/>
    <cellStyle name="Total 2 4 2 2 3 2" xfId="4545"/>
    <cellStyle name="Total 2 4 2 2 3 2 2" xfId="16646"/>
    <cellStyle name="Total 2 4 2 2 3 2 2 2" xfId="40846"/>
    <cellStyle name="Total 2 4 2 2 3 2 3" xfId="28746"/>
    <cellStyle name="Total 2 4 2 2 3 3" xfId="6372"/>
    <cellStyle name="Total 2 4 2 2 3 3 2" xfId="18473"/>
    <cellStyle name="Total 2 4 2 2 3 3 2 2" xfId="42673"/>
    <cellStyle name="Total 2 4 2 2 3 3 3" xfId="30573"/>
    <cellStyle name="Total 2 4 2 2 3 4" xfId="8511"/>
    <cellStyle name="Total 2 4 2 2 3 4 2" xfId="20547"/>
    <cellStyle name="Total 2 4 2 2 3 4 2 2" xfId="44747"/>
    <cellStyle name="Total 2 4 2 2 3 4 3" xfId="32712"/>
    <cellStyle name="Total 2 4 2 2 3 5" xfId="10601"/>
    <cellStyle name="Total 2 4 2 2 3 5 2" xfId="22564"/>
    <cellStyle name="Total 2 4 2 2 3 5 2 2" xfId="46764"/>
    <cellStyle name="Total 2 4 2 2 3 5 3" xfId="34802"/>
    <cellStyle name="Total 2 4 2 2 3 6" xfId="12409"/>
    <cellStyle name="Total 2 4 2 2 3 6 2" xfId="24156"/>
    <cellStyle name="Total 2 4 2 2 3 6 2 2" xfId="48356"/>
    <cellStyle name="Total 2 4 2 2 3 6 3" xfId="36610"/>
    <cellStyle name="Total 2 4 2 2 3 7" xfId="14001"/>
    <cellStyle name="Total 2 4 2 2 3 7 2" xfId="38202"/>
    <cellStyle name="Total 2 4 2 2 3 8" xfId="26170"/>
    <cellStyle name="Total 2 4 2 2 4" xfId="3630"/>
    <cellStyle name="Total 2 4 2 2 4 2" xfId="15732"/>
    <cellStyle name="Total 2 4 2 2 4 2 2" xfId="39932"/>
    <cellStyle name="Total 2 4 2 2 4 3" xfId="27832"/>
    <cellStyle name="Total 2 4 2 2 5" xfId="5679"/>
    <cellStyle name="Total 2 4 2 2 5 2" xfId="17780"/>
    <cellStyle name="Total 2 4 2 2 5 2 2" xfId="41980"/>
    <cellStyle name="Total 2 4 2 2 5 3" xfId="29880"/>
    <cellStyle name="Total 2 4 2 2 6" xfId="7537"/>
    <cellStyle name="Total 2 4 2 2 6 2" xfId="19598"/>
    <cellStyle name="Total 2 4 2 2 6 2 2" xfId="43798"/>
    <cellStyle name="Total 2 4 2 2 6 3" xfId="31738"/>
    <cellStyle name="Total 2 4 2 2 7" xfId="9653"/>
    <cellStyle name="Total 2 4 2 2 7 2" xfId="21687"/>
    <cellStyle name="Total 2 4 2 2 7 2 2" xfId="45887"/>
    <cellStyle name="Total 2 4 2 2 7 3" xfId="33854"/>
    <cellStyle name="Total 2 4 2 2 8" xfId="11532"/>
    <cellStyle name="Total 2 4 2 2 8 2" xfId="23461"/>
    <cellStyle name="Total 2 4 2 2 8 2 2" xfId="47661"/>
    <cellStyle name="Total 2 4 2 2 8 3" xfId="35733"/>
    <cellStyle name="Total 2 4 2 2 9" xfId="13306"/>
    <cellStyle name="Total 2 4 2 2 9 2" xfId="37507"/>
    <cellStyle name="Total 2 4 2 3" xfId="1124"/>
    <cellStyle name="Total 2 4 2 3 10" xfId="25642"/>
    <cellStyle name="Total 2 4 2 3 2" xfId="2682"/>
    <cellStyle name="Total 2 4 2 3 2 2" xfId="5328"/>
    <cellStyle name="Total 2 4 2 3 2 2 2" xfId="17429"/>
    <cellStyle name="Total 2 4 2 3 2 2 2 2" xfId="41629"/>
    <cellStyle name="Total 2 4 2 3 2 2 3" xfId="29529"/>
    <cellStyle name="Total 2 4 2 3 2 3" xfId="5817"/>
    <cellStyle name="Total 2 4 2 3 2 3 2" xfId="17918"/>
    <cellStyle name="Total 2 4 2 3 2 3 2 2" xfId="42118"/>
    <cellStyle name="Total 2 4 2 3 2 3 3" xfId="30018"/>
    <cellStyle name="Total 2 4 2 3 2 4" xfId="9308"/>
    <cellStyle name="Total 2 4 2 3 2 4 2" xfId="21342"/>
    <cellStyle name="Total 2 4 2 3 2 4 2 2" xfId="45542"/>
    <cellStyle name="Total 2 4 2 3 2 4 3" xfId="33509"/>
    <cellStyle name="Total 2 4 2 3 2 5" xfId="11384"/>
    <cellStyle name="Total 2 4 2 3 2 5 2" xfId="23327"/>
    <cellStyle name="Total 2 4 2 3 2 5 2 2" xfId="47527"/>
    <cellStyle name="Total 2 4 2 3 2 5 3" xfId="35585"/>
    <cellStyle name="Total 2 4 2 3 2 6" xfId="13172"/>
    <cellStyle name="Total 2 4 2 3 2 6 2" xfId="24894"/>
    <cellStyle name="Total 2 4 2 3 2 6 2 2" xfId="49094"/>
    <cellStyle name="Total 2 4 2 3 2 6 3" xfId="37373"/>
    <cellStyle name="Total 2 4 2 3 2 7" xfId="14739"/>
    <cellStyle name="Total 2 4 2 3 2 7 2" xfId="38940"/>
    <cellStyle name="Total 2 4 2 3 2 8" xfId="26964"/>
    <cellStyle name="Total 2 4 2 3 3" xfId="2096"/>
    <cellStyle name="Total 2 4 2 3 3 2" xfId="4753"/>
    <cellStyle name="Total 2 4 2 3 3 2 2" xfId="16854"/>
    <cellStyle name="Total 2 4 2 3 3 2 2 2" xfId="41054"/>
    <cellStyle name="Total 2 4 2 3 3 2 3" xfId="28954"/>
    <cellStyle name="Total 2 4 2 3 3 3" xfId="5499"/>
    <cellStyle name="Total 2 4 2 3 3 3 2" xfId="17600"/>
    <cellStyle name="Total 2 4 2 3 3 3 2 2" xfId="41800"/>
    <cellStyle name="Total 2 4 2 3 3 3 3" xfId="29700"/>
    <cellStyle name="Total 2 4 2 3 3 4" xfId="8722"/>
    <cellStyle name="Total 2 4 2 3 3 4 2" xfId="20758"/>
    <cellStyle name="Total 2 4 2 3 3 4 2 2" xfId="44958"/>
    <cellStyle name="Total 2 4 2 3 3 4 3" xfId="32923"/>
    <cellStyle name="Total 2 4 2 3 3 5" xfId="10812"/>
    <cellStyle name="Total 2 4 2 3 3 5 2" xfId="22775"/>
    <cellStyle name="Total 2 4 2 3 3 5 2 2" xfId="46975"/>
    <cellStyle name="Total 2 4 2 3 3 5 3" xfId="35013"/>
    <cellStyle name="Total 2 4 2 3 3 6" xfId="12620"/>
    <cellStyle name="Total 2 4 2 3 3 6 2" xfId="24367"/>
    <cellStyle name="Total 2 4 2 3 3 6 2 2" xfId="48567"/>
    <cellStyle name="Total 2 4 2 3 3 6 3" xfId="36821"/>
    <cellStyle name="Total 2 4 2 3 3 7" xfId="14212"/>
    <cellStyle name="Total 2 4 2 3 3 7 2" xfId="38413"/>
    <cellStyle name="Total 2 4 2 3 3 8" xfId="26381"/>
    <cellStyle name="Total 2 4 2 3 4" xfId="3849"/>
    <cellStyle name="Total 2 4 2 3 4 2" xfId="15951"/>
    <cellStyle name="Total 2 4 2 3 4 2 2" xfId="40151"/>
    <cellStyle name="Total 2 4 2 3 4 3" xfId="28051"/>
    <cellStyle name="Total 2 4 2 3 5" xfId="6480"/>
    <cellStyle name="Total 2 4 2 3 5 2" xfId="18581"/>
    <cellStyle name="Total 2 4 2 3 5 2 2" xfId="42781"/>
    <cellStyle name="Total 2 4 2 3 5 3" xfId="30681"/>
    <cellStyle name="Total 2 4 2 3 6" xfId="7760"/>
    <cellStyle name="Total 2 4 2 3 6 2" xfId="19821"/>
    <cellStyle name="Total 2 4 2 3 6 2 2" xfId="44021"/>
    <cellStyle name="Total 2 4 2 3 6 3" xfId="31961"/>
    <cellStyle name="Total 2 4 2 3 7" xfId="9876"/>
    <cellStyle name="Total 2 4 2 3 7 2" xfId="21910"/>
    <cellStyle name="Total 2 4 2 3 7 2 2" xfId="46110"/>
    <cellStyle name="Total 2 4 2 3 7 3" xfId="34077"/>
    <cellStyle name="Total 2 4 2 3 8" xfId="11755"/>
    <cellStyle name="Total 2 4 2 3 8 2" xfId="23684"/>
    <cellStyle name="Total 2 4 2 3 8 2 2" xfId="47884"/>
    <cellStyle name="Total 2 4 2 3 8 3" xfId="35956"/>
    <cellStyle name="Total 2 4 2 3 9" xfId="13529"/>
    <cellStyle name="Total 2 4 2 3 9 2" xfId="37730"/>
    <cellStyle name="Total 2 4 2 4" xfId="1250"/>
    <cellStyle name="Total 2 4 2 4 2" xfId="3975"/>
    <cellStyle name="Total 2 4 2 4 2 2" xfId="16077"/>
    <cellStyle name="Total 2 4 2 4 2 2 2" xfId="40277"/>
    <cellStyle name="Total 2 4 2 4 2 3" xfId="28177"/>
    <cellStyle name="Total 2 4 2 4 3" xfId="6578"/>
    <cellStyle name="Total 2 4 2 4 3 2" xfId="18679"/>
    <cellStyle name="Total 2 4 2 4 3 2 2" xfId="42879"/>
    <cellStyle name="Total 2 4 2 4 3 3" xfId="30779"/>
    <cellStyle name="Total 2 4 2 4 4" xfId="7886"/>
    <cellStyle name="Total 2 4 2 4 4 2" xfId="19947"/>
    <cellStyle name="Total 2 4 2 4 4 2 2" xfId="44147"/>
    <cellStyle name="Total 2 4 2 4 4 3" xfId="32087"/>
    <cellStyle name="Total 2 4 2 4 5" xfId="10002"/>
    <cellStyle name="Total 2 4 2 4 5 2" xfId="22036"/>
    <cellStyle name="Total 2 4 2 4 5 2 2" xfId="46236"/>
    <cellStyle name="Total 2 4 2 4 5 3" xfId="34203"/>
    <cellStyle name="Total 2 4 2 4 6" xfId="11881"/>
    <cellStyle name="Total 2 4 2 4 6 2" xfId="23810"/>
    <cellStyle name="Total 2 4 2 4 6 2 2" xfId="48010"/>
    <cellStyle name="Total 2 4 2 4 6 3" xfId="36082"/>
    <cellStyle name="Total 2 4 2 4 7" xfId="13655"/>
    <cellStyle name="Total 2 4 2 4 7 2" xfId="37856"/>
    <cellStyle name="Total 2 4 2 4 8" xfId="25768"/>
    <cellStyle name="Total 2 4 2 5" xfId="3335"/>
    <cellStyle name="Total 2 4 2 5 2" xfId="15437"/>
    <cellStyle name="Total 2 4 2 5 2 2" xfId="39637"/>
    <cellStyle name="Total 2 4 2 5 3" xfId="27537"/>
    <cellStyle name="Total 2 4 2 6" xfId="5647"/>
    <cellStyle name="Total 2 4 2 6 2" xfId="17748"/>
    <cellStyle name="Total 2 4 2 6 2 2" xfId="41948"/>
    <cellStyle name="Total 2 4 2 6 3" xfId="29848"/>
    <cellStyle name="Total 2 4 2 7" xfId="7236"/>
    <cellStyle name="Total 2 4 2 7 2" xfId="19297"/>
    <cellStyle name="Total 2 4 2 7 2 2" xfId="43497"/>
    <cellStyle name="Total 2 4 2 7 3" xfId="31437"/>
    <cellStyle name="Total 2 4 2 8" xfId="7998"/>
    <cellStyle name="Total 2 4 2 8 2" xfId="20052"/>
    <cellStyle name="Total 2 4 2 8 2 2" xfId="44252"/>
    <cellStyle name="Total 2 4 2 8 3" xfId="32199"/>
    <cellStyle name="Total 2 4 2 9" xfId="10307"/>
    <cellStyle name="Total 2 4 2 9 2" xfId="22276"/>
    <cellStyle name="Total 2 4 2 9 2 2" xfId="46476"/>
    <cellStyle name="Total 2 4 2 9 3" xfId="34508"/>
    <cellStyle name="Total 2 4 3" xfId="1025"/>
    <cellStyle name="Total 2 4 3 10" xfId="25543"/>
    <cellStyle name="Total 2 4 3 2" xfId="2583"/>
    <cellStyle name="Total 2 4 3 2 2" xfId="5231"/>
    <cellStyle name="Total 2 4 3 2 2 2" xfId="17332"/>
    <cellStyle name="Total 2 4 3 2 2 2 2" xfId="41532"/>
    <cellStyle name="Total 2 4 3 2 2 3" xfId="29432"/>
    <cellStyle name="Total 2 4 3 2 3" xfId="5564"/>
    <cellStyle name="Total 2 4 3 2 3 2" xfId="17665"/>
    <cellStyle name="Total 2 4 3 2 3 2 2" xfId="41865"/>
    <cellStyle name="Total 2 4 3 2 3 3" xfId="29765"/>
    <cellStyle name="Total 2 4 3 2 4" xfId="9209"/>
    <cellStyle name="Total 2 4 3 2 4 2" xfId="21243"/>
    <cellStyle name="Total 2 4 3 2 4 2 2" xfId="45443"/>
    <cellStyle name="Total 2 4 3 2 4 3" xfId="33410"/>
    <cellStyle name="Total 2 4 3 2 5" xfId="11285"/>
    <cellStyle name="Total 2 4 3 2 5 2" xfId="23228"/>
    <cellStyle name="Total 2 4 3 2 5 2 2" xfId="47428"/>
    <cellStyle name="Total 2 4 3 2 5 3" xfId="35486"/>
    <cellStyle name="Total 2 4 3 2 6" xfId="13073"/>
    <cellStyle name="Total 2 4 3 2 6 2" xfId="24795"/>
    <cellStyle name="Total 2 4 3 2 6 2 2" xfId="48995"/>
    <cellStyle name="Total 2 4 3 2 6 3" xfId="37274"/>
    <cellStyle name="Total 2 4 3 2 7" xfId="14640"/>
    <cellStyle name="Total 2 4 3 2 7 2" xfId="38841"/>
    <cellStyle name="Total 2 4 3 2 8" xfId="26865"/>
    <cellStyle name="Total 2 4 3 3" xfId="1997"/>
    <cellStyle name="Total 2 4 3 3 2" xfId="4656"/>
    <cellStyle name="Total 2 4 3 3 2 2" xfId="16757"/>
    <cellStyle name="Total 2 4 3 3 2 2 2" xfId="40957"/>
    <cellStyle name="Total 2 4 3 3 2 3" xfId="28857"/>
    <cellStyle name="Total 2 4 3 3 3" xfId="5854"/>
    <cellStyle name="Total 2 4 3 3 3 2" xfId="17955"/>
    <cellStyle name="Total 2 4 3 3 3 2 2" xfId="42155"/>
    <cellStyle name="Total 2 4 3 3 3 3" xfId="30055"/>
    <cellStyle name="Total 2 4 3 3 4" xfId="8623"/>
    <cellStyle name="Total 2 4 3 3 4 2" xfId="20659"/>
    <cellStyle name="Total 2 4 3 3 4 2 2" xfId="44859"/>
    <cellStyle name="Total 2 4 3 3 4 3" xfId="32824"/>
    <cellStyle name="Total 2 4 3 3 5" xfId="10713"/>
    <cellStyle name="Total 2 4 3 3 5 2" xfId="22676"/>
    <cellStyle name="Total 2 4 3 3 5 2 2" xfId="46876"/>
    <cellStyle name="Total 2 4 3 3 5 3" xfId="34914"/>
    <cellStyle name="Total 2 4 3 3 6" xfId="12521"/>
    <cellStyle name="Total 2 4 3 3 6 2" xfId="24268"/>
    <cellStyle name="Total 2 4 3 3 6 2 2" xfId="48468"/>
    <cellStyle name="Total 2 4 3 3 6 3" xfId="36722"/>
    <cellStyle name="Total 2 4 3 3 7" xfId="14113"/>
    <cellStyle name="Total 2 4 3 3 7 2" xfId="38314"/>
    <cellStyle name="Total 2 4 3 3 8" xfId="26282"/>
    <cellStyle name="Total 2 4 3 4" xfId="3751"/>
    <cellStyle name="Total 2 4 3 4 2" xfId="15853"/>
    <cellStyle name="Total 2 4 3 4 2 2" xfId="40053"/>
    <cellStyle name="Total 2 4 3 4 3" xfId="27953"/>
    <cellStyle name="Total 2 4 3 5" xfId="6623"/>
    <cellStyle name="Total 2 4 3 5 2" xfId="18724"/>
    <cellStyle name="Total 2 4 3 5 2 2" xfId="42924"/>
    <cellStyle name="Total 2 4 3 5 3" xfId="30824"/>
    <cellStyle name="Total 2 4 3 6" xfId="7661"/>
    <cellStyle name="Total 2 4 3 6 2" xfId="19722"/>
    <cellStyle name="Total 2 4 3 6 2 2" xfId="43922"/>
    <cellStyle name="Total 2 4 3 6 3" xfId="31862"/>
    <cellStyle name="Total 2 4 3 7" xfId="9777"/>
    <cellStyle name="Total 2 4 3 7 2" xfId="21811"/>
    <cellStyle name="Total 2 4 3 7 2 2" xfId="46011"/>
    <cellStyle name="Total 2 4 3 7 3" xfId="33978"/>
    <cellStyle name="Total 2 4 3 8" xfId="11656"/>
    <cellStyle name="Total 2 4 3 8 2" xfId="23585"/>
    <cellStyle name="Total 2 4 3 8 2 2" xfId="47785"/>
    <cellStyle name="Total 2 4 3 8 3" xfId="35857"/>
    <cellStyle name="Total 2 4 3 9" xfId="13430"/>
    <cellStyle name="Total 2 4 3 9 2" xfId="37631"/>
    <cellStyle name="Total 2 4 4" xfId="3238"/>
    <cellStyle name="Total 2 4 4 2" xfId="15340"/>
    <cellStyle name="Total 2 4 4 2 2" xfId="39540"/>
    <cellStyle name="Total 2 4 4 3" xfId="27440"/>
    <cellStyle name="Total 2 4 5" xfId="5969"/>
    <cellStyle name="Total 2 4 5 2" xfId="18070"/>
    <cellStyle name="Total 2 4 5 2 2" xfId="42270"/>
    <cellStyle name="Total 2 4 5 3" xfId="30170"/>
    <cellStyle name="Total 2 4 6" xfId="7137"/>
    <cellStyle name="Total 2 4 6 2" xfId="19198"/>
    <cellStyle name="Total 2 4 6 2 2" xfId="43398"/>
    <cellStyle name="Total 2 4 6 3" xfId="31338"/>
    <cellStyle name="Total 2 4 7" xfId="7954"/>
    <cellStyle name="Total 2 4 7 2" xfId="20015"/>
    <cellStyle name="Total 2 4 7 2 2" xfId="44215"/>
    <cellStyle name="Total 2 4 7 3" xfId="32155"/>
    <cellStyle name="Total 2 4 8" xfId="11418"/>
    <cellStyle name="Total 2 4 8 2" xfId="23361"/>
    <cellStyle name="Total 2 4 8 2 2" xfId="47561"/>
    <cellStyle name="Total 2 4 8 3" xfId="35619"/>
    <cellStyle name="Total 2 4 9" xfId="13206"/>
    <cellStyle name="Total 2 4 9 2" xfId="37407"/>
    <cellStyle name="Total 2 5" xfId="526"/>
    <cellStyle name="Total 2 5 10" xfId="10198"/>
    <cellStyle name="Total 2 5 10 2" xfId="22208"/>
    <cellStyle name="Total 2 5 10 2 2" xfId="46408"/>
    <cellStyle name="Total 2 5 10 3" xfId="34399"/>
    <cellStyle name="Total 2 5 11" xfId="12053"/>
    <cellStyle name="Total 2 5 11 2" xfId="36254"/>
    <cellStyle name="Total 2 5 12" xfId="25044"/>
    <cellStyle name="Total 2 5 2" xfId="743"/>
    <cellStyle name="Total 2 5 2 10" xfId="25261"/>
    <cellStyle name="Total 2 5 2 2" xfId="2313"/>
    <cellStyle name="Total 2 5 2 2 2" xfId="4964"/>
    <cellStyle name="Total 2 5 2 2 2 2" xfId="17065"/>
    <cellStyle name="Total 2 5 2 2 2 2 2" xfId="41265"/>
    <cellStyle name="Total 2 5 2 2 2 3" xfId="29165"/>
    <cellStyle name="Total 2 5 2 2 3" xfId="6802"/>
    <cellStyle name="Total 2 5 2 2 3 2" xfId="18903"/>
    <cellStyle name="Total 2 5 2 2 3 2 2" xfId="43103"/>
    <cellStyle name="Total 2 5 2 2 3 3" xfId="31003"/>
    <cellStyle name="Total 2 5 2 2 4" xfId="8939"/>
    <cellStyle name="Total 2 5 2 2 4 2" xfId="20973"/>
    <cellStyle name="Total 2 5 2 2 4 2 2" xfId="45173"/>
    <cellStyle name="Total 2 5 2 2 4 3" xfId="33140"/>
    <cellStyle name="Total 2 5 2 2 5" xfId="11015"/>
    <cellStyle name="Total 2 5 2 2 5 2" xfId="22958"/>
    <cellStyle name="Total 2 5 2 2 5 2 2" xfId="47158"/>
    <cellStyle name="Total 2 5 2 2 5 3" xfId="35216"/>
    <cellStyle name="Total 2 5 2 2 6" xfId="12803"/>
    <cellStyle name="Total 2 5 2 2 6 2" xfId="24525"/>
    <cellStyle name="Total 2 5 2 2 6 2 2" xfId="48725"/>
    <cellStyle name="Total 2 5 2 2 6 3" xfId="37004"/>
    <cellStyle name="Total 2 5 2 2 7" xfId="14370"/>
    <cellStyle name="Total 2 5 2 2 7 2" xfId="38571"/>
    <cellStyle name="Total 2 5 2 2 8" xfId="26595"/>
    <cellStyle name="Total 2 5 2 3" xfId="1727"/>
    <cellStyle name="Total 2 5 2 3 2" xfId="4389"/>
    <cellStyle name="Total 2 5 2 3 2 2" xfId="16490"/>
    <cellStyle name="Total 2 5 2 3 2 2 2" xfId="40690"/>
    <cellStyle name="Total 2 5 2 3 2 3" xfId="28590"/>
    <cellStyle name="Total 2 5 2 3 3" xfId="6294"/>
    <cellStyle name="Total 2 5 2 3 3 2" xfId="18395"/>
    <cellStyle name="Total 2 5 2 3 3 2 2" xfId="42595"/>
    <cellStyle name="Total 2 5 2 3 3 3" xfId="30495"/>
    <cellStyle name="Total 2 5 2 3 4" xfId="8353"/>
    <cellStyle name="Total 2 5 2 3 4 2" xfId="20389"/>
    <cellStyle name="Total 2 5 2 3 4 2 2" xfId="44589"/>
    <cellStyle name="Total 2 5 2 3 4 3" xfId="32554"/>
    <cellStyle name="Total 2 5 2 3 5" xfId="10443"/>
    <cellStyle name="Total 2 5 2 3 5 2" xfId="22406"/>
    <cellStyle name="Total 2 5 2 3 5 2 2" xfId="46606"/>
    <cellStyle name="Total 2 5 2 3 5 3" xfId="34644"/>
    <cellStyle name="Total 2 5 2 3 6" xfId="12251"/>
    <cellStyle name="Total 2 5 2 3 6 2" xfId="23998"/>
    <cellStyle name="Total 2 5 2 3 6 2 2" xfId="48198"/>
    <cellStyle name="Total 2 5 2 3 6 3" xfId="36452"/>
    <cellStyle name="Total 2 5 2 3 7" xfId="13843"/>
    <cellStyle name="Total 2 5 2 3 7 2" xfId="38044"/>
    <cellStyle name="Total 2 5 2 3 8" xfId="26012"/>
    <cellStyle name="Total 2 5 2 4" xfId="3475"/>
    <cellStyle name="Total 2 5 2 4 2" xfId="15577"/>
    <cellStyle name="Total 2 5 2 4 2 2" xfId="39777"/>
    <cellStyle name="Total 2 5 2 4 3" xfId="27677"/>
    <cellStyle name="Total 2 5 2 5" xfId="6653"/>
    <cellStyle name="Total 2 5 2 5 2" xfId="18754"/>
    <cellStyle name="Total 2 5 2 5 2 2" xfId="42954"/>
    <cellStyle name="Total 2 5 2 5 3" xfId="30854"/>
    <cellStyle name="Total 2 5 2 6" xfId="7379"/>
    <cellStyle name="Total 2 5 2 6 2" xfId="19440"/>
    <cellStyle name="Total 2 5 2 6 2 2" xfId="43640"/>
    <cellStyle name="Total 2 5 2 6 3" xfId="31580"/>
    <cellStyle name="Total 2 5 2 7" xfId="9495"/>
    <cellStyle name="Total 2 5 2 7 2" xfId="21529"/>
    <cellStyle name="Total 2 5 2 7 2 2" xfId="45729"/>
    <cellStyle name="Total 2 5 2 7 3" xfId="33696"/>
    <cellStyle name="Total 2 5 2 8" xfId="10055"/>
    <cellStyle name="Total 2 5 2 8 2" xfId="22089"/>
    <cellStyle name="Total 2 5 2 8 2 2" xfId="46289"/>
    <cellStyle name="Total 2 5 2 8 3" xfId="34256"/>
    <cellStyle name="Total 2 5 2 9" xfId="11934"/>
    <cellStyle name="Total 2 5 2 9 2" xfId="36135"/>
    <cellStyle name="Total 2 5 3" xfId="827"/>
    <cellStyle name="Total 2 5 3 10" xfId="25345"/>
    <cellStyle name="Total 2 5 3 2" xfId="2397"/>
    <cellStyle name="Total 2 5 3 2 2" xfId="5047"/>
    <cellStyle name="Total 2 5 3 2 2 2" xfId="17148"/>
    <cellStyle name="Total 2 5 3 2 2 2 2" xfId="41348"/>
    <cellStyle name="Total 2 5 3 2 2 3" xfId="29248"/>
    <cellStyle name="Total 2 5 3 2 3" xfId="6551"/>
    <cellStyle name="Total 2 5 3 2 3 2" xfId="18652"/>
    <cellStyle name="Total 2 5 3 2 3 2 2" xfId="42852"/>
    <cellStyle name="Total 2 5 3 2 3 3" xfId="30752"/>
    <cellStyle name="Total 2 5 3 2 4" xfId="9023"/>
    <cellStyle name="Total 2 5 3 2 4 2" xfId="21057"/>
    <cellStyle name="Total 2 5 3 2 4 2 2" xfId="45257"/>
    <cellStyle name="Total 2 5 3 2 4 3" xfId="33224"/>
    <cellStyle name="Total 2 5 3 2 5" xfId="11099"/>
    <cellStyle name="Total 2 5 3 2 5 2" xfId="23042"/>
    <cellStyle name="Total 2 5 3 2 5 2 2" xfId="47242"/>
    <cellStyle name="Total 2 5 3 2 5 3" xfId="35300"/>
    <cellStyle name="Total 2 5 3 2 6" xfId="12887"/>
    <cellStyle name="Total 2 5 3 2 6 2" xfId="24609"/>
    <cellStyle name="Total 2 5 3 2 6 2 2" xfId="48809"/>
    <cellStyle name="Total 2 5 3 2 6 3" xfId="37088"/>
    <cellStyle name="Total 2 5 3 2 7" xfId="14454"/>
    <cellStyle name="Total 2 5 3 2 7 2" xfId="38655"/>
    <cellStyle name="Total 2 5 3 2 8" xfId="26679"/>
    <cellStyle name="Total 2 5 3 3" xfId="1811"/>
    <cellStyle name="Total 2 5 3 3 2" xfId="4472"/>
    <cellStyle name="Total 2 5 3 3 2 2" xfId="16573"/>
    <cellStyle name="Total 2 5 3 3 2 2 2" xfId="40773"/>
    <cellStyle name="Total 2 5 3 3 2 3" xfId="28673"/>
    <cellStyle name="Total 2 5 3 3 3" xfId="6796"/>
    <cellStyle name="Total 2 5 3 3 3 2" xfId="18897"/>
    <cellStyle name="Total 2 5 3 3 3 2 2" xfId="43097"/>
    <cellStyle name="Total 2 5 3 3 3 3" xfId="30997"/>
    <cellStyle name="Total 2 5 3 3 4" xfId="8437"/>
    <cellStyle name="Total 2 5 3 3 4 2" xfId="20473"/>
    <cellStyle name="Total 2 5 3 3 4 2 2" xfId="44673"/>
    <cellStyle name="Total 2 5 3 3 4 3" xfId="32638"/>
    <cellStyle name="Total 2 5 3 3 5" xfId="10527"/>
    <cellStyle name="Total 2 5 3 3 5 2" xfId="22490"/>
    <cellStyle name="Total 2 5 3 3 5 2 2" xfId="46690"/>
    <cellStyle name="Total 2 5 3 3 5 3" xfId="34728"/>
    <cellStyle name="Total 2 5 3 3 6" xfId="12335"/>
    <cellStyle name="Total 2 5 3 3 6 2" xfId="24082"/>
    <cellStyle name="Total 2 5 3 3 6 2 2" xfId="48282"/>
    <cellStyle name="Total 2 5 3 3 6 3" xfId="36536"/>
    <cellStyle name="Total 2 5 3 3 7" xfId="13927"/>
    <cellStyle name="Total 2 5 3 3 7 2" xfId="38128"/>
    <cellStyle name="Total 2 5 3 3 8" xfId="26096"/>
    <cellStyle name="Total 2 5 3 4" xfId="3558"/>
    <cellStyle name="Total 2 5 3 4 2" xfId="15660"/>
    <cellStyle name="Total 2 5 3 4 2 2" xfId="39860"/>
    <cellStyle name="Total 2 5 3 4 3" xfId="27760"/>
    <cellStyle name="Total 2 5 3 5" xfId="5630"/>
    <cellStyle name="Total 2 5 3 5 2" xfId="17731"/>
    <cellStyle name="Total 2 5 3 5 2 2" xfId="41931"/>
    <cellStyle name="Total 2 5 3 5 3" xfId="29831"/>
    <cellStyle name="Total 2 5 3 6" xfId="7463"/>
    <cellStyle name="Total 2 5 3 6 2" xfId="19524"/>
    <cellStyle name="Total 2 5 3 6 2 2" xfId="43724"/>
    <cellStyle name="Total 2 5 3 6 3" xfId="31664"/>
    <cellStyle name="Total 2 5 3 7" xfId="9579"/>
    <cellStyle name="Total 2 5 3 7 2" xfId="21613"/>
    <cellStyle name="Total 2 5 3 7 2 2" xfId="45813"/>
    <cellStyle name="Total 2 5 3 7 3" xfId="33780"/>
    <cellStyle name="Total 2 5 3 8" xfId="11458"/>
    <cellStyle name="Total 2 5 3 8 2" xfId="23387"/>
    <cellStyle name="Total 2 5 3 8 2 2" xfId="47587"/>
    <cellStyle name="Total 2 5 3 8 3" xfId="35659"/>
    <cellStyle name="Total 2 5 3 9" xfId="13232"/>
    <cellStyle name="Total 2 5 3 9 2" xfId="37433"/>
    <cellStyle name="Total 2 5 4" xfId="1050"/>
    <cellStyle name="Total 2 5 4 10" xfId="25568"/>
    <cellStyle name="Total 2 5 4 2" xfId="2608"/>
    <cellStyle name="Total 2 5 4 2 2" xfId="5254"/>
    <cellStyle name="Total 2 5 4 2 2 2" xfId="17355"/>
    <cellStyle name="Total 2 5 4 2 2 2 2" xfId="41555"/>
    <cellStyle name="Total 2 5 4 2 2 3" xfId="29455"/>
    <cellStyle name="Total 2 5 4 2 3" xfId="4363"/>
    <cellStyle name="Total 2 5 4 2 3 2" xfId="16464"/>
    <cellStyle name="Total 2 5 4 2 3 2 2" xfId="40664"/>
    <cellStyle name="Total 2 5 4 2 3 3" xfId="28564"/>
    <cellStyle name="Total 2 5 4 2 4" xfId="9234"/>
    <cellStyle name="Total 2 5 4 2 4 2" xfId="21268"/>
    <cellStyle name="Total 2 5 4 2 4 2 2" xfId="45468"/>
    <cellStyle name="Total 2 5 4 2 4 3" xfId="33435"/>
    <cellStyle name="Total 2 5 4 2 5" xfId="11310"/>
    <cellStyle name="Total 2 5 4 2 5 2" xfId="23253"/>
    <cellStyle name="Total 2 5 4 2 5 2 2" xfId="47453"/>
    <cellStyle name="Total 2 5 4 2 5 3" xfId="35511"/>
    <cellStyle name="Total 2 5 4 2 6" xfId="13098"/>
    <cellStyle name="Total 2 5 4 2 6 2" xfId="24820"/>
    <cellStyle name="Total 2 5 4 2 6 2 2" xfId="49020"/>
    <cellStyle name="Total 2 5 4 2 6 3" xfId="37299"/>
    <cellStyle name="Total 2 5 4 2 7" xfId="14665"/>
    <cellStyle name="Total 2 5 4 2 7 2" xfId="38866"/>
    <cellStyle name="Total 2 5 4 2 8" xfId="26890"/>
    <cellStyle name="Total 2 5 4 3" xfId="2022"/>
    <cellStyle name="Total 2 5 4 3 2" xfId="4680"/>
    <cellStyle name="Total 2 5 4 3 2 2" xfId="16781"/>
    <cellStyle name="Total 2 5 4 3 2 2 2" xfId="40981"/>
    <cellStyle name="Total 2 5 4 3 2 3" xfId="28881"/>
    <cellStyle name="Total 2 5 4 3 3" xfId="5112"/>
    <cellStyle name="Total 2 5 4 3 3 2" xfId="17213"/>
    <cellStyle name="Total 2 5 4 3 3 2 2" xfId="41413"/>
    <cellStyle name="Total 2 5 4 3 3 3" xfId="29313"/>
    <cellStyle name="Total 2 5 4 3 4" xfId="8648"/>
    <cellStyle name="Total 2 5 4 3 4 2" xfId="20684"/>
    <cellStyle name="Total 2 5 4 3 4 2 2" xfId="44884"/>
    <cellStyle name="Total 2 5 4 3 4 3" xfId="32849"/>
    <cellStyle name="Total 2 5 4 3 5" xfId="10738"/>
    <cellStyle name="Total 2 5 4 3 5 2" xfId="22701"/>
    <cellStyle name="Total 2 5 4 3 5 2 2" xfId="46901"/>
    <cellStyle name="Total 2 5 4 3 5 3" xfId="34939"/>
    <cellStyle name="Total 2 5 4 3 6" xfId="12546"/>
    <cellStyle name="Total 2 5 4 3 6 2" xfId="24293"/>
    <cellStyle name="Total 2 5 4 3 6 2 2" xfId="48493"/>
    <cellStyle name="Total 2 5 4 3 6 3" xfId="36747"/>
    <cellStyle name="Total 2 5 4 3 7" xfId="14138"/>
    <cellStyle name="Total 2 5 4 3 7 2" xfId="38339"/>
    <cellStyle name="Total 2 5 4 3 8" xfId="26307"/>
    <cellStyle name="Total 2 5 4 4" xfId="3775"/>
    <cellStyle name="Total 2 5 4 4 2" xfId="15877"/>
    <cellStyle name="Total 2 5 4 4 2 2" xfId="40077"/>
    <cellStyle name="Total 2 5 4 4 3" xfId="27977"/>
    <cellStyle name="Total 2 5 4 5" xfId="5445"/>
    <cellStyle name="Total 2 5 4 5 2" xfId="17546"/>
    <cellStyle name="Total 2 5 4 5 2 2" xfId="41746"/>
    <cellStyle name="Total 2 5 4 5 3" xfId="29646"/>
    <cellStyle name="Total 2 5 4 6" xfId="7686"/>
    <cellStyle name="Total 2 5 4 6 2" xfId="19747"/>
    <cellStyle name="Total 2 5 4 6 2 2" xfId="43947"/>
    <cellStyle name="Total 2 5 4 6 3" xfId="31887"/>
    <cellStyle name="Total 2 5 4 7" xfId="9802"/>
    <cellStyle name="Total 2 5 4 7 2" xfId="21836"/>
    <cellStyle name="Total 2 5 4 7 2 2" xfId="46036"/>
    <cellStyle name="Total 2 5 4 7 3" xfId="34003"/>
    <cellStyle name="Total 2 5 4 8" xfId="11681"/>
    <cellStyle name="Total 2 5 4 8 2" xfId="23610"/>
    <cellStyle name="Total 2 5 4 8 2 2" xfId="47810"/>
    <cellStyle name="Total 2 5 4 8 3" xfId="35882"/>
    <cellStyle name="Total 2 5 4 9" xfId="13455"/>
    <cellStyle name="Total 2 5 4 9 2" xfId="37656"/>
    <cellStyle name="Total 2 5 5" xfId="1185"/>
    <cellStyle name="Total 2 5 5 2" xfId="3910"/>
    <cellStyle name="Total 2 5 5 2 2" xfId="16012"/>
    <cellStyle name="Total 2 5 5 2 2 2" xfId="40212"/>
    <cellStyle name="Total 2 5 5 2 3" xfId="28112"/>
    <cellStyle name="Total 2 5 5 3" xfId="6138"/>
    <cellStyle name="Total 2 5 5 3 2" xfId="18239"/>
    <cellStyle name="Total 2 5 5 3 2 2" xfId="42439"/>
    <cellStyle name="Total 2 5 5 3 3" xfId="30339"/>
    <cellStyle name="Total 2 5 5 4" xfId="7821"/>
    <cellStyle name="Total 2 5 5 4 2" xfId="19882"/>
    <cellStyle name="Total 2 5 5 4 2 2" xfId="44082"/>
    <cellStyle name="Total 2 5 5 4 3" xfId="32022"/>
    <cellStyle name="Total 2 5 5 5" xfId="9937"/>
    <cellStyle name="Total 2 5 5 5 2" xfId="21971"/>
    <cellStyle name="Total 2 5 5 5 2 2" xfId="46171"/>
    <cellStyle name="Total 2 5 5 5 3" xfId="34138"/>
    <cellStyle name="Total 2 5 5 6" xfId="11816"/>
    <cellStyle name="Total 2 5 5 6 2" xfId="23745"/>
    <cellStyle name="Total 2 5 5 6 2 2" xfId="47945"/>
    <cellStyle name="Total 2 5 5 6 3" xfId="36017"/>
    <cellStyle name="Total 2 5 5 7" xfId="13590"/>
    <cellStyle name="Total 2 5 5 7 2" xfId="37791"/>
    <cellStyle name="Total 2 5 5 8" xfId="25703"/>
    <cellStyle name="Total 2 5 6" xfId="3262"/>
    <cellStyle name="Total 2 5 6 2" xfId="15364"/>
    <cellStyle name="Total 2 5 6 2 2" xfId="39564"/>
    <cellStyle name="Total 2 5 6 3" xfId="27464"/>
    <cellStyle name="Total 2 5 7" xfId="6257"/>
    <cellStyle name="Total 2 5 7 2" xfId="18358"/>
    <cellStyle name="Total 2 5 7 2 2" xfId="42558"/>
    <cellStyle name="Total 2 5 7 3" xfId="30458"/>
    <cellStyle name="Total 2 5 8" xfId="7162"/>
    <cellStyle name="Total 2 5 8 2" xfId="19223"/>
    <cellStyle name="Total 2 5 8 2 2" xfId="43423"/>
    <cellStyle name="Total 2 5 8 3" xfId="31363"/>
    <cellStyle name="Total 2 5 9" xfId="6991"/>
    <cellStyle name="Total 2 5 9 2" xfId="19074"/>
    <cellStyle name="Total 2 5 9 2 2" xfId="43274"/>
    <cellStyle name="Total 2 5 9 3" xfId="31192"/>
    <cellStyle name="Total 2 6" xfId="656"/>
    <cellStyle name="Total 2 6 10" xfId="25174"/>
    <cellStyle name="Total 2 6 2" xfId="2226"/>
    <cellStyle name="Total 2 6 2 2" xfId="4878"/>
    <cellStyle name="Total 2 6 2 2 2" xfId="16979"/>
    <cellStyle name="Total 2 6 2 2 2 2" xfId="41179"/>
    <cellStyle name="Total 2 6 2 2 3" xfId="29079"/>
    <cellStyle name="Total 2 6 2 3" xfId="4108"/>
    <cellStyle name="Total 2 6 2 3 2" xfId="16210"/>
    <cellStyle name="Total 2 6 2 3 2 2" xfId="40410"/>
    <cellStyle name="Total 2 6 2 3 3" xfId="28310"/>
    <cellStyle name="Total 2 6 2 4" xfId="8852"/>
    <cellStyle name="Total 2 6 2 4 2" xfId="20886"/>
    <cellStyle name="Total 2 6 2 4 2 2" xfId="45086"/>
    <cellStyle name="Total 2 6 2 4 3" xfId="33053"/>
    <cellStyle name="Total 2 6 2 5" xfId="10928"/>
    <cellStyle name="Total 2 6 2 5 2" xfId="22871"/>
    <cellStyle name="Total 2 6 2 5 2 2" xfId="47071"/>
    <cellStyle name="Total 2 6 2 5 3" xfId="35129"/>
    <cellStyle name="Total 2 6 2 6" xfId="12716"/>
    <cellStyle name="Total 2 6 2 6 2" xfId="24438"/>
    <cellStyle name="Total 2 6 2 6 2 2" xfId="48638"/>
    <cellStyle name="Total 2 6 2 6 3" xfId="36917"/>
    <cellStyle name="Total 2 6 2 7" xfId="14283"/>
    <cellStyle name="Total 2 6 2 7 2" xfId="38484"/>
    <cellStyle name="Total 2 6 2 8" xfId="26508"/>
    <cellStyle name="Total 2 6 3" xfId="1640"/>
    <cellStyle name="Total 2 6 3 2" xfId="4302"/>
    <cellStyle name="Total 2 6 3 2 2" xfId="16403"/>
    <cellStyle name="Total 2 6 3 2 2 2" xfId="40603"/>
    <cellStyle name="Total 2 6 3 2 3" xfId="28503"/>
    <cellStyle name="Total 2 6 3 3" xfId="5674"/>
    <cellStyle name="Total 2 6 3 3 2" xfId="17775"/>
    <cellStyle name="Total 2 6 3 3 2 2" xfId="41975"/>
    <cellStyle name="Total 2 6 3 3 3" xfId="29875"/>
    <cellStyle name="Total 2 6 3 4" xfId="8266"/>
    <cellStyle name="Total 2 6 3 4 2" xfId="20302"/>
    <cellStyle name="Total 2 6 3 4 2 2" xfId="44502"/>
    <cellStyle name="Total 2 6 3 4 3" xfId="32467"/>
    <cellStyle name="Total 2 6 3 5" xfId="10356"/>
    <cellStyle name="Total 2 6 3 5 2" xfId="22319"/>
    <cellStyle name="Total 2 6 3 5 2 2" xfId="46519"/>
    <cellStyle name="Total 2 6 3 5 3" xfId="34557"/>
    <cellStyle name="Total 2 6 3 6" xfId="12164"/>
    <cellStyle name="Total 2 6 3 6 2" xfId="23911"/>
    <cellStyle name="Total 2 6 3 6 2 2" xfId="48111"/>
    <cellStyle name="Total 2 6 3 6 3" xfId="36365"/>
    <cellStyle name="Total 2 6 3 7" xfId="13756"/>
    <cellStyle name="Total 2 6 3 7 2" xfId="37957"/>
    <cellStyle name="Total 2 6 3 8" xfId="25925"/>
    <cellStyle name="Total 2 6 4" xfId="3389"/>
    <cellStyle name="Total 2 6 4 2" xfId="15491"/>
    <cellStyle name="Total 2 6 4 2 2" xfId="39691"/>
    <cellStyle name="Total 2 6 4 3" xfId="27591"/>
    <cellStyle name="Total 2 6 5" xfId="6222"/>
    <cellStyle name="Total 2 6 5 2" xfId="18323"/>
    <cellStyle name="Total 2 6 5 2 2" xfId="42523"/>
    <cellStyle name="Total 2 6 5 3" xfId="30423"/>
    <cellStyle name="Total 2 6 6" xfId="7292"/>
    <cellStyle name="Total 2 6 6 2" xfId="19353"/>
    <cellStyle name="Total 2 6 6 2 2" xfId="43553"/>
    <cellStyle name="Total 2 6 6 3" xfId="31493"/>
    <cellStyle name="Total 2 6 7" xfId="9408"/>
    <cellStyle name="Total 2 6 7 2" xfId="21442"/>
    <cellStyle name="Total 2 6 7 2 2" xfId="45642"/>
    <cellStyle name="Total 2 6 7 3" xfId="33609"/>
    <cellStyle name="Total 2 6 8" xfId="6934"/>
    <cellStyle name="Total 2 6 8 2" xfId="19023"/>
    <cellStyle name="Total 2 6 8 2 2" xfId="43223"/>
    <cellStyle name="Total 2 6 8 3" xfId="31135"/>
    <cellStyle name="Total 2 6 9" xfId="11420"/>
    <cellStyle name="Total 2 6 9 2" xfId="35621"/>
    <cellStyle name="Total 2 7" xfId="947"/>
    <cellStyle name="Total 2 7 10" xfId="25465"/>
    <cellStyle name="Total 2 7 2" xfId="2509"/>
    <cellStyle name="Total 2 7 2 2" xfId="5158"/>
    <cellStyle name="Total 2 7 2 2 2" xfId="17259"/>
    <cellStyle name="Total 2 7 2 2 2 2" xfId="41459"/>
    <cellStyle name="Total 2 7 2 2 3" xfId="29359"/>
    <cellStyle name="Total 2 7 2 3" xfId="6012"/>
    <cellStyle name="Total 2 7 2 3 2" xfId="18113"/>
    <cellStyle name="Total 2 7 2 3 2 2" xfId="42313"/>
    <cellStyle name="Total 2 7 2 3 3" xfId="30213"/>
    <cellStyle name="Total 2 7 2 4" xfId="9135"/>
    <cellStyle name="Total 2 7 2 4 2" xfId="21169"/>
    <cellStyle name="Total 2 7 2 4 2 2" xfId="45369"/>
    <cellStyle name="Total 2 7 2 4 3" xfId="33336"/>
    <cellStyle name="Total 2 7 2 5" xfId="11211"/>
    <cellStyle name="Total 2 7 2 5 2" xfId="23154"/>
    <cellStyle name="Total 2 7 2 5 2 2" xfId="47354"/>
    <cellStyle name="Total 2 7 2 5 3" xfId="35412"/>
    <cellStyle name="Total 2 7 2 6" xfId="12999"/>
    <cellStyle name="Total 2 7 2 6 2" xfId="24721"/>
    <cellStyle name="Total 2 7 2 6 2 2" xfId="48921"/>
    <cellStyle name="Total 2 7 2 6 3" xfId="37200"/>
    <cellStyle name="Total 2 7 2 7" xfId="14566"/>
    <cellStyle name="Total 2 7 2 7 2" xfId="38767"/>
    <cellStyle name="Total 2 7 2 8" xfId="26791"/>
    <cellStyle name="Total 2 7 3" xfId="1923"/>
    <cellStyle name="Total 2 7 3 2" xfId="4582"/>
    <cellStyle name="Total 2 7 3 2 2" xfId="16683"/>
    <cellStyle name="Total 2 7 3 2 2 2" xfId="40883"/>
    <cellStyle name="Total 2 7 3 2 3" xfId="28783"/>
    <cellStyle name="Total 2 7 3 3" xfId="5891"/>
    <cellStyle name="Total 2 7 3 3 2" xfId="17992"/>
    <cellStyle name="Total 2 7 3 3 2 2" xfId="42192"/>
    <cellStyle name="Total 2 7 3 3 3" xfId="30092"/>
    <cellStyle name="Total 2 7 3 4" xfId="8549"/>
    <cellStyle name="Total 2 7 3 4 2" xfId="20585"/>
    <cellStyle name="Total 2 7 3 4 2 2" xfId="44785"/>
    <cellStyle name="Total 2 7 3 4 3" xfId="32750"/>
    <cellStyle name="Total 2 7 3 5" xfId="10639"/>
    <cellStyle name="Total 2 7 3 5 2" xfId="22602"/>
    <cellStyle name="Total 2 7 3 5 2 2" xfId="46802"/>
    <cellStyle name="Total 2 7 3 5 3" xfId="34840"/>
    <cellStyle name="Total 2 7 3 6" xfId="12447"/>
    <cellStyle name="Total 2 7 3 6 2" xfId="24194"/>
    <cellStyle name="Total 2 7 3 6 2 2" xfId="48394"/>
    <cellStyle name="Total 2 7 3 6 3" xfId="36648"/>
    <cellStyle name="Total 2 7 3 7" xfId="14039"/>
    <cellStyle name="Total 2 7 3 7 2" xfId="38240"/>
    <cellStyle name="Total 2 7 3 8" xfId="26208"/>
    <cellStyle name="Total 2 7 4" xfId="3674"/>
    <cellStyle name="Total 2 7 4 2" xfId="15776"/>
    <cellStyle name="Total 2 7 4 2 2" xfId="39976"/>
    <cellStyle name="Total 2 7 4 3" xfId="27876"/>
    <cellStyle name="Total 2 7 5" xfId="5550"/>
    <cellStyle name="Total 2 7 5 2" xfId="17651"/>
    <cellStyle name="Total 2 7 5 2 2" xfId="41851"/>
    <cellStyle name="Total 2 7 5 3" xfId="29751"/>
    <cellStyle name="Total 2 7 6" xfId="7583"/>
    <cellStyle name="Total 2 7 6 2" xfId="19644"/>
    <cellStyle name="Total 2 7 6 2 2" xfId="43844"/>
    <cellStyle name="Total 2 7 6 3" xfId="31784"/>
    <cellStyle name="Total 2 7 7" xfId="9699"/>
    <cellStyle name="Total 2 7 7 2" xfId="21733"/>
    <cellStyle name="Total 2 7 7 2 2" xfId="45933"/>
    <cellStyle name="Total 2 7 7 3" xfId="33900"/>
    <cellStyle name="Total 2 7 8" xfId="11578"/>
    <cellStyle name="Total 2 7 8 2" xfId="23507"/>
    <cellStyle name="Total 2 7 8 2 2" xfId="47707"/>
    <cellStyle name="Total 2 7 8 3" xfId="35779"/>
    <cellStyle name="Total 2 7 9" xfId="13352"/>
    <cellStyle name="Total 2 7 9 2" xfId="37553"/>
    <cellStyle name="Total 2 8" xfId="2895"/>
    <cellStyle name="Total 2 8 2" xfId="15004"/>
    <cellStyle name="Total 2 8 2 2" xfId="39204"/>
    <cellStyle name="Total 2 8 3" xfId="27104"/>
    <cellStyle name="Total 2 9" xfId="2903"/>
    <cellStyle name="Total 2 9 2" xfId="15008"/>
    <cellStyle name="Total 2 9 2 2" xfId="39208"/>
    <cellStyle name="Total 2 9 3" xfId="27108"/>
    <cellStyle name="Total 3" xfId="385"/>
    <cellStyle name="Total 3 10" xfId="7025"/>
    <cellStyle name="Total 3 10 2" xfId="19106"/>
    <cellStyle name="Total 3 10 2 2" xfId="43306"/>
    <cellStyle name="Total 3 10 3" xfId="31226"/>
    <cellStyle name="Total 3 11" xfId="7974"/>
    <cellStyle name="Total 3 11 2" xfId="20035"/>
    <cellStyle name="Total 3 11 2 2" xfId="44235"/>
    <cellStyle name="Total 3 11 3" xfId="32175"/>
    <cellStyle name="Total 3 12" xfId="10104"/>
    <cellStyle name="Total 3 12 2" xfId="22135"/>
    <cellStyle name="Total 3 12 2 2" xfId="46335"/>
    <cellStyle name="Total 3 12 3" xfId="34305"/>
    <cellStyle name="Total 3 13" xfId="11980"/>
    <cellStyle name="Total 3 13 2" xfId="36181"/>
    <cellStyle name="Total 3 14" xfId="24965"/>
    <cellStyle name="Total 3 2" xfId="478"/>
    <cellStyle name="Total 3 2 10" xfId="7003"/>
    <cellStyle name="Total 3 2 10 2" xfId="19086"/>
    <cellStyle name="Total 3 2 10 2 2" xfId="43286"/>
    <cellStyle name="Total 3 2 10 3" xfId="31204"/>
    <cellStyle name="Total 3 2 11" xfId="7046"/>
    <cellStyle name="Total 3 2 11 2" xfId="19119"/>
    <cellStyle name="Total 3 2 11 2 2" xfId="43319"/>
    <cellStyle name="Total 3 2 11 3" xfId="31247"/>
    <cellStyle name="Total 3 2 12" xfId="7072"/>
    <cellStyle name="Total 3 2 12 2" xfId="31273"/>
    <cellStyle name="Total 3 2 13" xfId="24996"/>
    <cellStyle name="Total 3 2 2" xfId="577"/>
    <cellStyle name="Total 3 2 2 10" xfId="12663"/>
    <cellStyle name="Total 3 2 2 10 2" xfId="36864"/>
    <cellStyle name="Total 3 2 2 11" xfId="25095"/>
    <cellStyle name="Total 3 2 2 2" xfId="878"/>
    <cellStyle name="Total 3 2 2 2 10" xfId="25396"/>
    <cellStyle name="Total 3 2 2 2 2" xfId="2448"/>
    <cellStyle name="Total 3 2 2 2 2 2" xfId="5098"/>
    <cellStyle name="Total 3 2 2 2 2 2 2" xfId="17199"/>
    <cellStyle name="Total 3 2 2 2 2 2 2 2" xfId="41399"/>
    <cellStyle name="Total 3 2 2 2 2 2 3" xfId="29299"/>
    <cellStyle name="Total 3 2 2 2 2 3" xfId="6131"/>
    <cellStyle name="Total 3 2 2 2 2 3 2" xfId="18232"/>
    <cellStyle name="Total 3 2 2 2 2 3 2 2" xfId="42432"/>
    <cellStyle name="Total 3 2 2 2 2 3 3" xfId="30332"/>
    <cellStyle name="Total 3 2 2 2 2 4" xfId="9074"/>
    <cellStyle name="Total 3 2 2 2 2 4 2" xfId="21108"/>
    <cellStyle name="Total 3 2 2 2 2 4 2 2" xfId="45308"/>
    <cellStyle name="Total 3 2 2 2 2 4 3" xfId="33275"/>
    <cellStyle name="Total 3 2 2 2 2 5" xfId="11150"/>
    <cellStyle name="Total 3 2 2 2 2 5 2" xfId="23093"/>
    <cellStyle name="Total 3 2 2 2 2 5 2 2" xfId="47293"/>
    <cellStyle name="Total 3 2 2 2 2 5 3" xfId="35351"/>
    <cellStyle name="Total 3 2 2 2 2 6" xfId="12938"/>
    <cellStyle name="Total 3 2 2 2 2 6 2" xfId="24660"/>
    <cellStyle name="Total 3 2 2 2 2 6 2 2" xfId="48860"/>
    <cellStyle name="Total 3 2 2 2 2 6 3" xfId="37139"/>
    <cellStyle name="Total 3 2 2 2 2 7" xfId="14505"/>
    <cellStyle name="Total 3 2 2 2 2 7 2" xfId="38706"/>
    <cellStyle name="Total 3 2 2 2 2 8" xfId="26730"/>
    <cellStyle name="Total 3 2 2 2 3" xfId="1862"/>
    <cellStyle name="Total 3 2 2 2 3 2" xfId="4522"/>
    <cellStyle name="Total 3 2 2 2 3 2 2" xfId="16623"/>
    <cellStyle name="Total 3 2 2 2 3 2 2 2" xfId="40823"/>
    <cellStyle name="Total 3 2 2 2 3 2 3" xfId="28723"/>
    <cellStyle name="Total 3 2 2 2 3 3" xfId="6770"/>
    <cellStyle name="Total 3 2 2 2 3 3 2" xfId="18871"/>
    <cellStyle name="Total 3 2 2 2 3 3 2 2" xfId="43071"/>
    <cellStyle name="Total 3 2 2 2 3 3 3" xfId="30971"/>
    <cellStyle name="Total 3 2 2 2 3 4" xfId="8488"/>
    <cellStyle name="Total 3 2 2 2 3 4 2" xfId="20524"/>
    <cellStyle name="Total 3 2 2 2 3 4 2 2" xfId="44724"/>
    <cellStyle name="Total 3 2 2 2 3 4 3" xfId="32689"/>
    <cellStyle name="Total 3 2 2 2 3 5" xfId="10578"/>
    <cellStyle name="Total 3 2 2 2 3 5 2" xfId="22541"/>
    <cellStyle name="Total 3 2 2 2 3 5 2 2" xfId="46741"/>
    <cellStyle name="Total 3 2 2 2 3 5 3" xfId="34779"/>
    <cellStyle name="Total 3 2 2 2 3 6" xfId="12386"/>
    <cellStyle name="Total 3 2 2 2 3 6 2" xfId="24133"/>
    <cellStyle name="Total 3 2 2 2 3 6 2 2" xfId="48333"/>
    <cellStyle name="Total 3 2 2 2 3 6 3" xfId="36587"/>
    <cellStyle name="Total 3 2 2 2 3 7" xfId="13978"/>
    <cellStyle name="Total 3 2 2 2 3 7 2" xfId="38179"/>
    <cellStyle name="Total 3 2 2 2 3 8" xfId="26147"/>
    <cellStyle name="Total 3 2 2 2 4" xfId="3607"/>
    <cellStyle name="Total 3 2 2 2 4 2" xfId="15709"/>
    <cellStyle name="Total 3 2 2 2 4 2 2" xfId="39909"/>
    <cellStyle name="Total 3 2 2 2 4 3" xfId="27809"/>
    <cellStyle name="Total 3 2 2 2 5" xfId="5447"/>
    <cellStyle name="Total 3 2 2 2 5 2" xfId="17548"/>
    <cellStyle name="Total 3 2 2 2 5 2 2" xfId="41748"/>
    <cellStyle name="Total 3 2 2 2 5 3" xfId="29648"/>
    <cellStyle name="Total 3 2 2 2 6" xfId="7514"/>
    <cellStyle name="Total 3 2 2 2 6 2" xfId="19575"/>
    <cellStyle name="Total 3 2 2 2 6 2 2" xfId="43775"/>
    <cellStyle name="Total 3 2 2 2 6 3" xfId="31715"/>
    <cellStyle name="Total 3 2 2 2 7" xfId="9630"/>
    <cellStyle name="Total 3 2 2 2 7 2" xfId="21664"/>
    <cellStyle name="Total 3 2 2 2 7 2 2" xfId="45864"/>
    <cellStyle name="Total 3 2 2 2 7 3" xfId="33831"/>
    <cellStyle name="Total 3 2 2 2 8" xfId="11509"/>
    <cellStyle name="Total 3 2 2 2 8 2" xfId="23438"/>
    <cellStyle name="Total 3 2 2 2 8 2 2" xfId="47638"/>
    <cellStyle name="Total 3 2 2 2 8 3" xfId="35710"/>
    <cellStyle name="Total 3 2 2 2 9" xfId="13283"/>
    <cellStyle name="Total 3 2 2 2 9 2" xfId="37484"/>
    <cellStyle name="Total 3 2 2 3" xfId="1101"/>
    <cellStyle name="Total 3 2 2 3 10" xfId="25619"/>
    <cellStyle name="Total 3 2 2 3 2" xfId="2659"/>
    <cellStyle name="Total 3 2 2 3 2 2" xfId="5305"/>
    <cellStyle name="Total 3 2 2 3 2 2 2" xfId="17406"/>
    <cellStyle name="Total 3 2 2 3 2 2 2 2" xfId="41606"/>
    <cellStyle name="Total 3 2 2 3 2 2 3" xfId="29506"/>
    <cellStyle name="Total 3 2 2 3 2 3" xfId="5724"/>
    <cellStyle name="Total 3 2 2 3 2 3 2" xfId="17825"/>
    <cellStyle name="Total 3 2 2 3 2 3 2 2" xfId="42025"/>
    <cellStyle name="Total 3 2 2 3 2 3 3" xfId="29925"/>
    <cellStyle name="Total 3 2 2 3 2 4" xfId="9285"/>
    <cellStyle name="Total 3 2 2 3 2 4 2" xfId="21319"/>
    <cellStyle name="Total 3 2 2 3 2 4 2 2" xfId="45519"/>
    <cellStyle name="Total 3 2 2 3 2 4 3" xfId="33486"/>
    <cellStyle name="Total 3 2 2 3 2 5" xfId="11361"/>
    <cellStyle name="Total 3 2 2 3 2 5 2" xfId="23304"/>
    <cellStyle name="Total 3 2 2 3 2 5 2 2" xfId="47504"/>
    <cellStyle name="Total 3 2 2 3 2 5 3" xfId="35562"/>
    <cellStyle name="Total 3 2 2 3 2 6" xfId="13149"/>
    <cellStyle name="Total 3 2 2 3 2 6 2" xfId="24871"/>
    <cellStyle name="Total 3 2 2 3 2 6 2 2" xfId="49071"/>
    <cellStyle name="Total 3 2 2 3 2 6 3" xfId="37350"/>
    <cellStyle name="Total 3 2 2 3 2 7" xfId="14716"/>
    <cellStyle name="Total 3 2 2 3 2 7 2" xfId="38917"/>
    <cellStyle name="Total 3 2 2 3 2 8" xfId="26941"/>
    <cellStyle name="Total 3 2 2 3 3" xfId="2073"/>
    <cellStyle name="Total 3 2 2 3 3 2" xfId="4731"/>
    <cellStyle name="Total 3 2 2 3 3 2 2" xfId="16832"/>
    <cellStyle name="Total 3 2 2 3 3 2 2 2" xfId="41032"/>
    <cellStyle name="Total 3 2 2 3 3 2 3" xfId="28932"/>
    <cellStyle name="Total 3 2 2 3 3 3" xfId="4161"/>
    <cellStyle name="Total 3 2 2 3 3 3 2" xfId="16263"/>
    <cellStyle name="Total 3 2 2 3 3 3 2 2" xfId="40463"/>
    <cellStyle name="Total 3 2 2 3 3 3 3" xfId="28363"/>
    <cellStyle name="Total 3 2 2 3 3 4" xfId="8699"/>
    <cellStyle name="Total 3 2 2 3 3 4 2" xfId="20735"/>
    <cellStyle name="Total 3 2 2 3 3 4 2 2" xfId="44935"/>
    <cellStyle name="Total 3 2 2 3 3 4 3" xfId="32900"/>
    <cellStyle name="Total 3 2 2 3 3 5" xfId="10789"/>
    <cellStyle name="Total 3 2 2 3 3 5 2" xfId="22752"/>
    <cellStyle name="Total 3 2 2 3 3 5 2 2" xfId="46952"/>
    <cellStyle name="Total 3 2 2 3 3 5 3" xfId="34990"/>
    <cellStyle name="Total 3 2 2 3 3 6" xfId="12597"/>
    <cellStyle name="Total 3 2 2 3 3 6 2" xfId="24344"/>
    <cellStyle name="Total 3 2 2 3 3 6 2 2" xfId="48544"/>
    <cellStyle name="Total 3 2 2 3 3 6 3" xfId="36798"/>
    <cellStyle name="Total 3 2 2 3 3 7" xfId="14189"/>
    <cellStyle name="Total 3 2 2 3 3 7 2" xfId="38390"/>
    <cellStyle name="Total 3 2 2 3 3 8" xfId="26358"/>
    <cellStyle name="Total 3 2 2 3 4" xfId="3826"/>
    <cellStyle name="Total 3 2 2 3 4 2" xfId="15928"/>
    <cellStyle name="Total 3 2 2 3 4 2 2" xfId="40128"/>
    <cellStyle name="Total 3 2 2 3 4 3" xfId="28028"/>
    <cellStyle name="Total 3 2 2 3 5" xfId="5416"/>
    <cellStyle name="Total 3 2 2 3 5 2" xfId="17517"/>
    <cellStyle name="Total 3 2 2 3 5 2 2" xfId="41717"/>
    <cellStyle name="Total 3 2 2 3 5 3" xfId="29617"/>
    <cellStyle name="Total 3 2 2 3 6" xfId="7737"/>
    <cellStyle name="Total 3 2 2 3 6 2" xfId="19798"/>
    <cellStyle name="Total 3 2 2 3 6 2 2" xfId="43998"/>
    <cellStyle name="Total 3 2 2 3 6 3" xfId="31938"/>
    <cellStyle name="Total 3 2 2 3 7" xfId="9853"/>
    <cellStyle name="Total 3 2 2 3 7 2" xfId="21887"/>
    <cellStyle name="Total 3 2 2 3 7 2 2" xfId="46087"/>
    <cellStyle name="Total 3 2 2 3 7 3" xfId="34054"/>
    <cellStyle name="Total 3 2 2 3 8" xfId="11732"/>
    <cellStyle name="Total 3 2 2 3 8 2" xfId="23661"/>
    <cellStyle name="Total 3 2 2 3 8 2 2" xfId="47861"/>
    <cellStyle name="Total 3 2 2 3 8 3" xfId="35933"/>
    <cellStyle name="Total 3 2 2 3 9" xfId="13506"/>
    <cellStyle name="Total 3 2 2 3 9 2" xfId="37707"/>
    <cellStyle name="Total 3 2 2 4" xfId="1231"/>
    <cellStyle name="Total 3 2 2 4 2" xfId="3956"/>
    <cellStyle name="Total 3 2 2 4 2 2" xfId="16058"/>
    <cellStyle name="Total 3 2 2 4 2 2 2" xfId="40258"/>
    <cellStyle name="Total 3 2 2 4 2 3" xfId="28158"/>
    <cellStyle name="Total 3 2 2 4 3" xfId="6033"/>
    <cellStyle name="Total 3 2 2 4 3 2" xfId="18134"/>
    <cellStyle name="Total 3 2 2 4 3 2 2" xfId="42334"/>
    <cellStyle name="Total 3 2 2 4 3 3" xfId="30234"/>
    <cellStyle name="Total 3 2 2 4 4" xfId="7867"/>
    <cellStyle name="Total 3 2 2 4 4 2" xfId="19928"/>
    <cellStyle name="Total 3 2 2 4 4 2 2" xfId="44128"/>
    <cellStyle name="Total 3 2 2 4 4 3" xfId="32068"/>
    <cellStyle name="Total 3 2 2 4 5" xfId="9983"/>
    <cellStyle name="Total 3 2 2 4 5 2" xfId="22017"/>
    <cellStyle name="Total 3 2 2 4 5 2 2" xfId="46217"/>
    <cellStyle name="Total 3 2 2 4 5 3" xfId="34184"/>
    <cellStyle name="Total 3 2 2 4 6" xfId="11862"/>
    <cellStyle name="Total 3 2 2 4 6 2" xfId="23791"/>
    <cellStyle name="Total 3 2 2 4 6 2 2" xfId="47991"/>
    <cellStyle name="Total 3 2 2 4 6 3" xfId="36063"/>
    <cellStyle name="Total 3 2 2 4 7" xfId="13636"/>
    <cellStyle name="Total 3 2 2 4 7 2" xfId="37837"/>
    <cellStyle name="Total 3 2 2 4 8" xfId="25749"/>
    <cellStyle name="Total 3 2 2 5" xfId="3312"/>
    <cellStyle name="Total 3 2 2 5 2" xfId="15414"/>
    <cellStyle name="Total 3 2 2 5 2 2" xfId="39614"/>
    <cellStyle name="Total 3 2 2 5 3" xfId="27514"/>
    <cellStyle name="Total 3 2 2 6" xfId="3165"/>
    <cellStyle name="Total 3 2 2 6 2" xfId="15267"/>
    <cellStyle name="Total 3 2 2 6 2 2" xfId="39467"/>
    <cellStyle name="Total 3 2 2 6 3" xfId="27367"/>
    <cellStyle name="Total 3 2 2 7" xfId="7213"/>
    <cellStyle name="Total 3 2 2 7 2" xfId="19274"/>
    <cellStyle name="Total 3 2 2 7 2 2" xfId="43474"/>
    <cellStyle name="Total 3 2 2 7 3" xfId="31414"/>
    <cellStyle name="Total 3 2 2 8" xfId="8058"/>
    <cellStyle name="Total 3 2 2 8 2" xfId="20108"/>
    <cellStyle name="Total 3 2 2 8 2 2" xfId="44308"/>
    <cellStyle name="Total 3 2 2 8 3" xfId="32259"/>
    <cellStyle name="Total 3 2 2 9" xfId="10863"/>
    <cellStyle name="Total 3 2 2 9 2" xfId="22818"/>
    <cellStyle name="Total 3 2 2 9 2 2" xfId="47018"/>
    <cellStyle name="Total 3 2 2 9 3" xfId="35064"/>
    <cellStyle name="Total 3 2 3" xfId="720"/>
    <cellStyle name="Total 3 2 3 10" xfId="25238"/>
    <cellStyle name="Total 3 2 3 2" xfId="2290"/>
    <cellStyle name="Total 3 2 3 2 2" xfId="4942"/>
    <cellStyle name="Total 3 2 3 2 2 2" xfId="17043"/>
    <cellStyle name="Total 3 2 3 2 2 2 2" xfId="41243"/>
    <cellStyle name="Total 3 2 3 2 2 3" xfId="29143"/>
    <cellStyle name="Total 3 2 3 2 3" xfId="6791"/>
    <cellStyle name="Total 3 2 3 2 3 2" xfId="18892"/>
    <cellStyle name="Total 3 2 3 2 3 2 2" xfId="43092"/>
    <cellStyle name="Total 3 2 3 2 3 3" xfId="30992"/>
    <cellStyle name="Total 3 2 3 2 4" xfId="8916"/>
    <cellStyle name="Total 3 2 3 2 4 2" xfId="20950"/>
    <cellStyle name="Total 3 2 3 2 4 2 2" xfId="45150"/>
    <cellStyle name="Total 3 2 3 2 4 3" xfId="33117"/>
    <cellStyle name="Total 3 2 3 2 5" xfId="10992"/>
    <cellStyle name="Total 3 2 3 2 5 2" xfId="22935"/>
    <cellStyle name="Total 3 2 3 2 5 2 2" xfId="47135"/>
    <cellStyle name="Total 3 2 3 2 5 3" xfId="35193"/>
    <cellStyle name="Total 3 2 3 2 6" xfId="12780"/>
    <cellStyle name="Total 3 2 3 2 6 2" xfId="24502"/>
    <cellStyle name="Total 3 2 3 2 6 2 2" xfId="48702"/>
    <cellStyle name="Total 3 2 3 2 6 3" xfId="36981"/>
    <cellStyle name="Total 3 2 3 2 7" xfId="14347"/>
    <cellStyle name="Total 3 2 3 2 7 2" xfId="38548"/>
    <cellStyle name="Total 3 2 3 2 8" xfId="26572"/>
    <cellStyle name="Total 3 2 3 3" xfId="1704"/>
    <cellStyle name="Total 3 2 3 3 2" xfId="4366"/>
    <cellStyle name="Total 3 2 3 3 2 2" xfId="16467"/>
    <cellStyle name="Total 3 2 3 3 2 2 2" xfId="40667"/>
    <cellStyle name="Total 3 2 3 3 2 3" xfId="28567"/>
    <cellStyle name="Total 3 2 3 3 3" xfId="6083"/>
    <cellStyle name="Total 3 2 3 3 3 2" xfId="18184"/>
    <cellStyle name="Total 3 2 3 3 3 2 2" xfId="42384"/>
    <cellStyle name="Total 3 2 3 3 3 3" xfId="30284"/>
    <cellStyle name="Total 3 2 3 3 4" xfId="8330"/>
    <cellStyle name="Total 3 2 3 3 4 2" xfId="20366"/>
    <cellStyle name="Total 3 2 3 3 4 2 2" xfId="44566"/>
    <cellStyle name="Total 3 2 3 3 4 3" xfId="32531"/>
    <cellStyle name="Total 3 2 3 3 5" xfId="10420"/>
    <cellStyle name="Total 3 2 3 3 5 2" xfId="22383"/>
    <cellStyle name="Total 3 2 3 3 5 2 2" xfId="46583"/>
    <cellStyle name="Total 3 2 3 3 5 3" xfId="34621"/>
    <cellStyle name="Total 3 2 3 3 6" xfId="12228"/>
    <cellStyle name="Total 3 2 3 3 6 2" xfId="23975"/>
    <cellStyle name="Total 3 2 3 3 6 2 2" xfId="48175"/>
    <cellStyle name="Total 3 2 3 3 6 3" xfId="36429"/>
    <cellStyle name="Total 3 2 3 3 7" xfId="13820"/>
    <cellStyle name="Total 3 2 3 3 7 2" xfId="38021"/>
    <cellStyle name="Total 3 2 3 3 8" xfId="25989"/>
    <cellStyle name="Total 3 2 3 4" xfId="3453"/>
    <cellStyle name="Total 3 2 3 4 2" xfId="15555"/>
    <cellStyle name="Total 3 2 3 4 2 2" xfId="39755"/>
    <cellStyle name="Total 3 2 3 4 3" xfId="27655"/>
    <cellStyle name="Total 3 2 3 5" xfId="6764"/>
    <cellStyle name="Total 3 2 3 5 2" xfId="18865"/>
    <cellStyle name="Total 3 2 3 5 2 2" xfId="43065"/>
    <cellStyle name="Total 3 2 3 5 3" xfId="30965"/>
    <cellStyle name="Total 3 2 3 6" xfId="7356"/>
    <cellStyle name="Total 3 2 3 6 2" xfId="19417"/>
    <cellStyle name="Total 3 2 3 6 2 2" xfId="43617"/>
    <cellStyle name="Total 3 2 3 6 3" xfId="31557"/>
    <cellStyle name="Total 3 2 3 7" xfId="9472"/>
    <cellStyle name="Total 3 2 3 7 2" xfId="21506"/>
    <cellStyle name="Total 3 2 3 7 2 2" xfId="45706"/>
    <cellStyle name="Total 3 2 3 7 3" xfId="33673"/>
    <cellStyle name="Total 3 2 3 8" xfId="7015"/>
    <cellStyle name="Total 3 2 3 8 2" xfId="19097"/>
    <cellStyle name="Total 3 2 3 8 2 2" xfId="43297"/>
    <cellStyle name="Total 3 2 3 8 3" xfId="31216"/>
    <cellStyle name="Total 3 2 3 9" xfId="10295"/>
    <cellStyle name="Total 3 2 3 9 2" xfId="34496"/>
    <cellStyle name="Total 3 2 4" xfId="634"/>
    <cellStyle name="Total 3 2 4 10" xfId="25152"/>
    <cellStyle name="Total 3 2 4 2" xfId="2204"/>
    <cellStyle name="Total 3 2 4 2 2" xfId="4857"/>
    <cellStyle name="Total 3 2 4 2 2 2" xfId="16958"/>
    <cellStyle name="Total 3 2 4 2 2 2 2" xfId="41158"/>
    <cellStyle name="Total 3 2 4 2 2 3" xfId="29058"/>
    <cellStyle name="Total 3 2 4 2 3" xfId="5595"/>
    <cellStyle name="Total 3 2 4 2 3 2" xfId="17696"/>
    <cellStyle name="Total 3 2 4 2 3 2 2" xfId="41896"/>
    <cellStyle name="Total 3 2 4 2 3 3" xfId="29796"/>
    <cellStyle name="Total 3 2 4 2 4" xfId="8830"/>
    <cellStyle name="Total 3 2 4 2 4 2" xfId="20864"/>
    <cellStyle name="Total 3 2 4 2 4 2 2" xfId="45064"/>
    <cellStyle name="Total 3 2 4 2 4 3" xfId="33031"/>
    <cellStyle name="Total 3 2 4 2 5" xfId="10906"/>
    <cellStyle name="Total 3 2 4 2 5 2" xfId="22849"/>
    <cellStyle name="Total 3 2 4 2 5 2 2" xfId="47049"/>
    <cellStyle name="Total 3 2 4 2 5 3" xfId="35107"/>
    <cellStyle name="Total 3 2 4 2 6" xfId="12694"/>
    <cellStyle name="Total 3 2 4 2 6 2" xfId="24416"/>
    <cellStyle name="Total 3 2 4 2 6 2 2" xfId="48616"/>
    <cellStyle name="Total 3 2 4 2 6 3" xfId="36895"/>
    <cellStyle name="Total 3 2 4 2 7" xfId="14261"/>
    <cellStyle name="Total 3 2 4 2 7 2" xfId="38462"/>
    <cellStyle name="Total 3 2 4 2 8" xfId="26486"/>
    <cellStyle name="Total 3 2 4 3" xfId="1618"/>
    <cellStyle name="Total 3 2 4 3 2" xfId="4280"/>
    <cellStyle name="Total 3 2 4 3 2 2" xfId="16381"/>
    <cellStyle name="Total 3 2 4 3 2 2 2" xfId="40581"/>
    <cellStyle name="Total 3 2 4 3 2 3" xfId="28481"/>
    <cellStyle name="Total 3 2 4 3 3" xfId="6084"/>
    <cellStyle name="Total 3 2 4 3 3 2" xfId="18185"/>
    <cellStyle name="Total 3 2 4 3 3 2 2" xfId="42385"/>
    <cellStyle name="Total 3 2 4 3 3 3" xfId="30285"/>
    <cellStyle name="Total 3 2 4 3 4" xfId="8244"/>
    <cellStyle name="Total 3 2 4 3 4 2" xfId="20280"/>
    <cellStyle name="Total 3 2 4 3 4 2 2" xfId="44480"/>
    <cellStyle name="Total 3 2 4 3 4 3" xfId="32445"/>
    <cellStyle name="Total 3 2 4 3 5" xfId="10334"/>
    <cellStyle name="Total 3 2 4 3 5 2" xfId="22297"/>
    <cellStyle name="Total 3 2 4 3 5 2 2" xfId="46497"/>
    <cellStyle name="Total 3 2 4 3 5 3" xfId="34535"/>
    <cellStyle name="Total 3 2 4 3 6" xfId="12142"/>
    <cellStyle name="Total 3 2 4 3 6 2" xfId="23889"/>
    <cellStyle name="Total 3 2 4 3 6 2 2" xfId="48089"/>
    <cellStyle name="Total 3 2 4 3 6 3" xfId="36343"/>
    <cellStyle name="Total 3 2 4 3 7" xfId="13734"/>
    <cellStyle name="Total 3 2 4 3 7 2" xfId="37935"/>
    <cellStyle name="Total 3 2 4 3 8" xfId="25903"/>
    <cellStyle name="Total 3 2 4 4" xfId="3368"/>
    <cellStyle name="Total 3 2 4 4 2" xfId="15470"/>
    <cellStyle name="Total 3 2 4 4 2 2" xfId="39670"/>
    <cellStyle name="Total 3 2 4 4 3" xfId="27570"/>
    <cellStyle name="Total 3 2 4 5" xfId="6765"/>
    <cellStyle name="Total 3 2 4 5 2" xfId="18866"/>
    <cellStyle name="Total 3 2 4 5 2 2" xfId="43066"/>
    <cellStyle name="Total 3 2 4 5 3" xfId="30966"/>
    <cellStyle name="Total 3 2 4 6" xfId="7270"/>
    <cellStyle name="Total 3 2 4 6 2" xfId="19331"/>
    <cellStyle name="Total 3 2 4 6 2 2" xfId="43531"/>
    <cellStyle name="Total 3 2 4 6 3" xfId="31471"/>
    <cellStyle name="Total 3 2 4 7" xfId="8043"/>
    <cellStyle name="Total 3 2 4 7 2" xfId="20093"/>
    <cellStyle name="Total 3 2 4 7 2 2" xfId="44293"/>
    <cellStyle name="Total 3 2 4 7 3" xfId="32244"/>
    <cellStyle name="Total 3 2 4 8" xfId="6947"/>
    <cellStyle name="Total 3 2 4 8 2" xfId="19033"/>
    <cellStyle name="Total 3 2 4 8 2 2" xfId="43233"/>
    <cellStyle name="Total 3 2 4 8 3" xfId="31148"/>
    <cellStyle name="Total 3 2 4 9" xfId="10889"/>
    <cellStyle name="Total 3 2 4 9 2" xfId="35090"/>
    <cellStyle name="Total 3 2 5" xfId="1002"/>
    <cellStyle name="Total 3 2 5 10" xfId="25520"/>
    <cellStyle name="Total 3 2 5 2" xfId="2560"/>
    <cellStyle name="Total 3 2 5 2 2" xfId="5209"/>
    <cellStyle name="Total 3 2 5 2 2 2" xfId="17310"/>
    <cellStyle name="Total 3 2 5 2 2 2 2" xfId="41510"/>
    <cellStyle name="Total 3 2 5 2 2 3" xfId="29410"/>
    <cellStyle name="Total 3 2 5 2 3" xfId="4138"/>
    <cellStyle name="Total 3 2 5 2 3 2" xfId="16240"/>
    <cellStyle name="Total 3 2 5 2 3 2 2" xfId="40440"/>
    <cellStyle name="Total 3 2 5 2 3 3" xfId="28340"/>
    <cellStyle name="Total 3 2 5 2 4" xfId="9186"/>
    <cellStyle name="Total 3 2 5 2 4 2" xfId="21220"/>
    <cellStyle name="Total 3 2 5 2 4 2 2" xfId="45420"/>
    <cellStyle name="Total 3 2 5 2 4 3" xfId="33387"/>
    <cellStyle name="Total 3 2 5 2 5" xfId="11262"/>
    <cellStyle name="Total 3 2 5 2 5 2" xfId="23205"/>
    <cellStyle name="Total 3 2 5 2 5 2 2" xfId="47405"/>
    <cellStyle name="Total 3 2 5 2 5 3" xfId="35463"/>
    <cellStyle name="Total 3 2 5 2 6" xfId="13050"/>
    <cellStyle name="Total 3 2 5 2 6 2" xfId="24772"/>
    <cellStyle name="Total 3 2 5 2 6 2 2" xfId="48972"/>
    <cellStyle name="Total 3 2 5 2 6 3" xfId="37251"/>
    <cellStyle name="Total 3 2 5 2 7" xfId="14617"/>
    <cellStyle name="Total 3 2 5 2 7 2" xfId="38818"/>
    <cellStyle name="Total 3 2 5 2 8" xfId="26842"/>
    <cellStyle name="Total 3 2 5 3" xfId="1974"/>
    <cellStyle name="Total 3 2 5 3 2" xfId="4633"/>
    <cellStyle name="Total 3 2 5 3 2 2" xfId="16734"/>
    <cellStyle name="Total 3 2 5 3 2 2 2" xfId="40934"/>
    <cellStyle name="Total 3 2 5 3 2 3" xfId="28834"/>
    <cellStyle name="Total 3 2 5 3 3" xfId="5776"/>
    <cellStyle name="Total 3 2 5 3 3 2" xfId="17877"/>
    <cellStyle name="Total 3 2 5 3 3 2 2" xfId="42077"/>
    <cellStyle name="Total 3 2 5 3 3 3" xfId="29977"/>
    <cellStyle name="Total 3 2 5 3 4" xfId="8600"/>
    <cellStyle name="Total 3 2 5 3 4 2" xfId="20636"/>
    <cellStyle name="Total 3 2 5 3 4 2 2" xfId="44836"/>
    <cellStyle name="Total 3 2 5 3 4 3" xfId="32801"/>
    <cellStyle name="Total 3 2 5 3 5" xfId="10690"/>
    <cellStyle name="Total 3 2 5 3 5 2" xfId="22653"/>
    <cellStyle name="Total 3 2 5 3 5 2 2" xfId="46853"/>
    <cellStyle name="Total 3 2 5 3 5 3" xfId="34891"/>
    <cellStyle name="Total 3 2 5 3 6" xfId="12498"/>
    <cellStyle name="Total 3 2 5 3 6 2" xfId="24245"/>
    <cellStyle name="Total 3 2 5 3 6 2 2" xfId="48445"/>
    <cellStyle name="Total 3 2 5 3 6 3" xfId="36699"/>
    <cellStyle name="Total 3 2 5 3 7" xfId="14090"/>
    <cellStyle name="Total 3 2 5 3 7 2" xfId="38291"/>
    <cellStyle name="Total 3 2 5 3 8" xfId="26259"/>
    <cellStyle name="Total 3 2 5 4" xfId="3729"/>
    <cellStyle name="Total 3 2 5 4 2" xfId="15831"/>
    <cellStyle name="Total 3 2 5 4 2 2" xfId="40031"/>
    <cellStyle name="Total 3 2 5 4 3" xfId="27931"/>
    <cellStyle name="Total 3 2 5 5" xfId="5506"/>
    <cellStyle name="Total 3 2 5 5 2" xfId="17607"/>
    <cellStyle name="Total 3 2 5 5 2 2" xfId="41807"/>
    <cellStyle name="Total 3 2 5 5 3" xfId="29707"/>
    <cellStyle name="Total 3 2 5 6" xfId="7638"/>
    <cellStyle name="Total 3 2 5 6 2" xfId="19699"/>
    <cellStyle name="Total 3 2 5 6 2 2" xfId="43899"/>
    <cellStyle name="Total 3 2 5 6 3" xfId="31839"/>
    <cellStyle name="Total 3 2 5 7" xfId="9754"/>
    <cellStyle name="Total 3 2 5 7 2" xfId="21788"/>
    <cellStyle name="Total 3 2 5 7 2 2" xfId="45988"/>
    <cellStyle name="Total 3 2 5 7 3" xfId="33955"/>
    <cellStyle name="Total 3 2 5 8" xfId="11633"/>
    <cellStyle name="Total 3 2 5 8 2" xfId="23562"/>
    <cellStyle name="Total 3 2 5 8 2 2" xfId="47762"/>
    <cellStyle name="Total 3 2 5 8 3" xfId="35834"/>
    <cellStyle name="Total 3 2 5 9" xfId="13407"/>
    <cellStyle name="Total 3 2 5 9 2" xfId="37608"/>
    <cellStyle name="Total 3 2 6" xfId="1176"/>
    <cellStyle name="Total 3 2 6 2" xfId="3901"/>
    <cellStyle name="Total 3 2 6 2 2" xfId="16003"/>
    <cellStyle name="Total 3 2 6 2 2 2" xfId="40203"/>
    <cellStyle name="Total 3 2 6 2 3" xfId="28103"/>
    <cellStyle name="Total 3 2 6 3" xfId="6407"/>
    <cellStyle name="Total 3 2 6 3 2" xfId="18508"/>
    <cellStyle name="Total 3 2 6 3 2 2" xfId="42708"/>
    <cellStyle name="Total 3 2 6 3 3" xfId="30608"/>
    <cellStyle name="Total 3 2 6 4" xfId="7812"/>
    <cellStyle name="Total 3 2 6 4 2" xfId="19873"/>
    <cellStyle name="Total 3 2 6 4 2 2" xfId="44073"/>
    <cellStyle name="Total 3 2 6 4 3" xfId="32013"/>
    <cellStyle name="Total 3 2 6 5" xfId="9928"/>
    <cellStyle name="Total 3 2 6 5 2" xfId="21962"/>
    <cellStyle name="Total 3 2 6 5 2 2" xfId="46162"/>
    <cellStyle name="Total 3 2 6 5 3" xfId="34129"/>
    <cellStyle name="Total 3 2 6 6" xfId="11807"/>
    <cellStyle name="Total 3 2 6 6 2" xfId="23736"/>
    <cellStyle name="Total 3 2 6 6 2 2" xfId="47936"/>
    <cellStyle name="Total 3 2 6 6 3" xfId="36008"/>
    <cellStyle name="Total 3 2 6 7" xfId="13581"/>
    <cellStyle name="Total 3 2 6 7 2" xfId="37782"/>
    <cellStyle name="Total 3 2 6 8" xfId="25694"/>
    <cellStyle name="Total 3 2 7" xfId="3215"/>
    <cellStyle name="Total 3 2 7 2" xfId="15317"/>
    <cellStyle name="Total 3 2 7 2 2" xfId="39517"/>
    <cellStyle name="Total 3 2 7 3" xfId="27417"/>
    <cellStyle name="Total 3 2 8" xfId="6237"/>
    <cellStyle name="Total 3 2 8 2" xfId="18338"/>
    <cellStyle name="Total 3 2 8 2 2" xfId="42538"/>
    <cellStyle name="Total 3 2 8 3" xfId="30438"/>
    <cellStyle name="Total 3 2 9" xfId="7114"/>
    <cellStyle name="Total 3 2 9 2" xfId="19175"/>
    <cellStyle name="Total 3 2 9 2 2" xfId="43375"/>
    <cellStyle name="Total 3 2 9 3" xfId="31315"/>
    <cellStyle name="Total 3 3" xfId="496"/>
    <cellStyle name="Total 3 3 10" xfId="8078"/>
    <cellStyle name="Total 3 3 10 2" xfId="20128"/>
    <cellStyle name="Total 3 3 10 2 2" xfId="44328"/>
    <cellStyle name="Total 3 3 10 3" xfId="32279"/>
    <cellStyle name="Total 3 3 11" xfId="6819"/>
    <cellStyle name="Total 3 3 11 2" xfId="18920"/>
    <cellStyle name="Total 3 3 11 2 2" xfId="43120"/>
    <cellStyle name="Total 3 3 11 3" xfId="31020"/>
    <cellStyle name="Total 3 3 12" xfId="10239"/>
    <cellStyle name="Total 3 3 12 2" xfId="34440"/>
    <cellStyle name="Total 3 3 13" xfId="25014"/>
    <cellStyle name="Total 3 3 2" xfId="595"/>
    <cellStyle name="Total 3 3 2 10" xfId="12073"/>
    <cellStyle name="Total 3 3 2 10 2" xfId="36274"/>
    <cellStyle name="Total 3 3 2 11" xfId="25113"/>
    <cellStyle name="Total 3 3 2 2" xfId="896"/>
    <cellStyle name="Total 3 3 2 2 10" xfId="25414"/>
    <cellStyle name="Total 3 3 2 2 2" xfId="2466"/>
    <cellStyle name="Total 3 3 2 2 2 2" xfId="5116"/>
    <cellStyle name="Total 3 3 2 2 2 2 2" xfId="17217"/>
    <cellStyle name="Total 3 3 2 2 2 2 2 2" xfId="41417"/>
    <cellStyle name="Total 3 3 2 2 2 2 3" xfId="29317"/>
    <cellStyle name="Total 3 3 2 2 2 3" xfId="4111"/>
    <cellStyle name="Total 3 3 2 2 2 3 2" xfId="16213"/>
    <cellStyle name="Total 3 3 2 2 2 3 2 2" xfId="40413"/>
    <cellStyle name="Total 3 3 2 2 2 3 3" xfId="28313"/>
    <cellStyle name="Total 3 3 2 2 2 4" xfId="9092"/>
    <cellStyle name="Total 3 3 2 2 2 4 2" xfId="21126"/>
    <cellStyle name="Total 3 3 2 2 2 4 2 2" xfId="45326"/>
    <cellStyle name="Total 3 3 2 2 2 4 3" xfId="33293"/>
    <cellStyle name="Total 3 3 2 2 2 5" xfId="11168"/>
    <cellStyle name="Total 3 3 2 2 2 5 2" xfId="23111"/>
    <cellStyle name="Total 3 3 2 2 2 5 2 2" xfId="47311"/>
    <cellStyle name="Total 3 3 2 2 2 5 3" xfId="35369"/>
    <cellStyle name="Total 3 3 2 2 2 6" xfId="12956"/>
    <cellStyle name="Total 3 3 2 2 2 6 2" xfId="24678"/>
    <cellStyle name="Total 3 3 2 2 2 6 2 2" xfId="48878"/>
    <cellStyle name="Total 3 3 2 2 2 6 3" xfId="37157"/>
    <cellStyle name="Total 3 3 2 2 2 7" xfId="14523"/>
    <cellStyle name="Total 3 3 2 2 2 7 2" xfId="38724"/>
    <cellStyle name="Total 3 3 2 2 2 8" xfId="26748"/>
    <cellStyle name="Total 3 3 2 2 3" xfId="1880"/>
    <cellStyle name="Total 3 3 2 2 3 2" xfId="4540"/>
    <cellStyle name="Total 3 3 2 2 3 2 2" xfId="16641"/>
    <cellStyle name="Total 3 3 2 2 3 2 2 2" xfId="40841"/>
    <cellStyle name="Total 3 3 2 2 3 2 3" xfId="28741"/>
    <cellStyle name="Total 3 3 2 2 3 3" xfId="4196"/>
    <cellStyle name="Total 3 3 2 2 3 3 2" xfId="16298"/>
    <cellStyle name="Total 3 3 2 2 3 3 2 2" xfId="40498"/>
    <cellStyle name="Total 3 3 2 2 3 3 3" xfId="28398"/>
    <cellStyle name="Total 3 3 2 2 3 4" xfId="8506"/>
    <cellStyle name="Total 3 3 2 2 3 4 2" xfId="20542"/>
    <cellStyle name="Total 3 3 2 2 3 4 2 2" xfId="44742"/>
    <cellStyle name="Total 3 3 2 2 3 4 3" xfId="32707"/>
    <cellStyle name="Total 3 3 2 2 3 5" xfId="10596"/>
    <cellStyle name="Total 3 3 2 2 3 5 2" xfId="22559"/>
    <cellStyle name="Total 3 3 2 2 3 5 2 2" xfId="46759"/>
    <cellStyle name="Total 3 3 2 2 3 5 3" xfId="34797"/>
    <cellStyle name="Total 3 3 2 2 3 6" xfId="12404"/>
    <cellStyle name="Total 3 3 2 2 3 6 2" xfId="24151"/>
    <cellStyle name="Total 3 3 2 2 3 6 2 2" xfId="48351"/>
    <cellStyle name="Total 3 3 2 2 3 6 3" xfId="36605"/>
    <cellStyle name="Total 3 3 2 2 3 7" xfId="13996"/>
    <cellStyle name="Total 3 3 2 2 3 7 2" xfId="38197"/>
    <cellStyle name="Total 3 3 2 2 3 8" xfId="26165"/>
    <cellStyle name="Total 3 3 2 2 4" xfId="3625"/>
    <cellStyle name="Total 3 3 2 2 4 2" xfId="15727"/>
    <cellStyle name="Total 3 3 2 2 4 2 2" xfId="39927"/>
    <cellStyle name="Total 3 3 2 2 4 3" xfId="27827"/>
    <cellStyle name="Total 3 3 2 2 5" xfId="5460"/>
    <cellStyle name="Total 3 3 2 2 5 2" xfId="17561"/>
    <cellStyle name="Total 3 3 2 2 5 2 2" xfId="41761"/>
    <cellStyle name="Total 3 3 2 2 5 3" xfId="29661"/>
    <cellStyle name="Total 3 3 2 2 6" xfId="7532"/>
    <cellStyle name="Total 3 3 2 2 6 2" xfId="19593"/>
    <cellStyle name="Total 3 3 2 2 6 2 2" xfId="43793"/>
    <cellStyle name="Total 3 3 2 2 6 3" xfId="31733"/>
    <cellStyle name="Total 3 3 2 2 7" xfId="9648"/>
    <cellStyle name="Total 3 3 2 2 7 2" xfId="21682"/>
    <cellStyle name="Total 3 3 2 2 7 2 2" xfId="45882"/>
    <cellStyle name="Total 3 3 2 2 7 3" xfId="33849"/>
    <cellStyle name="Total 3 3 2 2 8" xfId="11527"/>
    <cellStyle name="Total 3 3 2 2 8 2" xfId="23456"/>
    <cellStyle name="Total 3 3 2 2 8 2 2" xfId="47656"/>
    <cellStyle name="Total 3 3 2 2 8 3" xfId="35728"/>
    <cellStyle name="Total 3 3 2 2 9" xfId="13301"/>
    <cellStyle name="Total 3 3 2 2 9 2" xfId="37502"/>
    <cellStyle name="Total 3 3 2 3" xfId="1119"/>
    <cellStyle name="Total 3 3 2 3 10" xfId="25637"/>
    <cellStyle name="Total 3 3 2 3 2" xfId="2677"/>
    <cellStyle name="Total 3 3 2 3 2 2" xfId="5323"/>
    <cellStyle name="Total 3 3 2 3 2 2 2" xfId="17424"/>
    <cellStyle name="Total 3 3 2 3 2 2 2 2" xfId="41624"/>
    <cellStyle name="Total 3 3 2 3 2 2 3" xfId="29524"/>
    <cellStyle name="Total 3 3 2 3 2 3" xfId="3100"/>
    <cellStyle name="Total 3 3 2 3 2 3 2" xfId="15202"/>
    <cellStyle name="Total 3 3 2 3 2 3 2 2" xfId="39402"/>
    <cellStyle name="Total 3 3 2 3 2 3 3" xfId="27302"/>
    <cellStyle name="Total 3 3 2 3 2 4" xfId="9303"/>
    <cellStyle name="Total 3 3 2 3 2 4 2" xfId="21337"/>
    <cellStyle name="Total 3 3 2 3 2 4 2 2" xfId="45537"/>
    <cellStyle name="Total 3 3 2 3 2 4 3" xfId="33504"/>
    <cellStyle name="Total 3 3 2 3 2 5" xfId="11379"/>
    <cellStyle name="Total 3 3 2 3 2 5 2" xfId="23322"/>
    <cellStyle name="Total 3 3 2 3 2 5 2 2" xfId="47522"/>
    <cellStyle name="Total 3 3 2 3 2 5 3" xfId="35580"/>
    <cellStyle name="Total 3 3 2 3 2 6" xfId="13167"/>
    <cellStyle name="Total 3 3 2 3 2 6 2" xfId="24889"/>
    <cellStyle name="Total 3 3 2 3 2 6 2 2" xfId="49089"/>
    <cellStyle name="Total 3 3 2 3 2 6 3" xfId="37368"/>
    <cellStyle name="Total 3 3 2 3 2 7" xfId="14734"/>
    <cellStyle name="Total 3 3 2 3 2 7 2" xfId="38935"/>
    <cellStyle name="Total 3 3 2 3 2 8" xfId="26959"/>
    <cellStyle name="Total 3 3 2 3 3" xfId="2091"/>
    <cellStyle name="Total 3 3 2 3 3 2" xfId="4748"/>
    <cellStyle name="Total 3 3 2 3 3 2 2" xfId="16849"/>
    <cellStyle name="Total 3 3 2 3 3 2 2 2" xfId="41049"/>
    <cellStyle name="Total 3 3 2 3 3 2 3" xfId="28949"/>
    <cellStyle name="Total 3 3 2 3 3 3" xfId="4060"/>
    <cellStyle name="Total 3 3 2 3 3 3 2" xfId="16162"/>
    <cellStyle name="Total 3 3 2 3 3 3 2 2" xfId="40362"/>
    <cellStyle name="Total 3 3 2 3 3 3 3" xfId="28262"/>
    <cellStyle name="Total 3 3 2 3 3 4" xfId="8717"/>
    <cellStyle name="Total 3 3 2 3 3 4 2" xfId="20753"/>
    <cellStyle name="Total 3 3 2 3 3 4 2 2" xfId="44953"/>
    <cellStyle name="Total 3 3 2 3 3 4 3" xfId="32918"/>
    <cellStyle name="Total 3 3 2 3 3 5" xfId="10807"/>
    <cellStyle name="Total 3 3 2 3 3 5 2" xfId="22770"/>
    <cellStyle name="Total 3 3 2 3 3 5 2 2" xfId="46970"/>
    <cellStyle name="Total 3 3 2 3 3 5 3" xfId="35008"/>
    <cellStyle name="Total 3 3 2 3 3 6" xfId="12615"/>
    <cellStyle name="Total 3 3 2 3 3 6 2" xfId="24362"/>
    <cellStyle name="Total 3 3 2 3 3 6 2 2" xfId="48562"/>
    <cellStyle name="Total 3 3 2 3 3 6 3" xfId="36816"/>
    <cellStyle name="Total 3 3 2 3 3 7" xfId="14207"/>
    <cellStyle name="Total 3 3 2 3 3 7 2" xfId="38408"/>
    <cellStyle name="Total 3 3 2 3 3 8" xfId="26376"/>
    <cellStyle name="Total 3 3 2 3 4" xfId="3844"/>
    <cellStyle name="Total 3 3 2 3 4 2" xfId="15946"/>
    <cellStyle name="Total 3 3 2 3 4 2 2" xfId="40146"/>
    <cellStyle name="Total 3 3 2 3 4 3" xfId="28046"/>
    <cellStyle name="Total 3 3 2 3 5" xfId="5548"/>
    <cellStyle name="Total 3 3 2 3 5 2" xfId="17649"/>
    <cellStyle name="Total 3 3 2 3 5 2 2" xfId="41849"/>
    <cellStyle name="Total 3 3 2 3 5 3" xfId="29749"/>
    <cellStyle name="Total 3 3 2 3 6" xfId="7755"/>
    <cellStyle name="Total 3 3 2 3 6 2" xfId="19816"/>
    <cellStyle name="Total 3 3 2 3 6 2 2" xfId="44016"/>
    <cellStyle name="Total 3 3 2 3 6 3" xfId="31956"/>
    <cellStyle name="Total 3 3 2 3 7" xfId="9871"/>
    <cellStyle name="Total 3 3 2 3 7 2" xfId="21905"/>
    <cellStyle name="Total 3 3 2 3 7 2 2" xfId="46105"/>
    <cellStyle name="Total 3 3 2 3 7 3" xfId="34072"/>
    <cellStyle name="Total 3 3 2 3 8" xfId="11750"/>
    <cellStyle name="Total 3 3 2 3 8 2" xfId="23679"/>
    <cellStyle name="Total 3 3 2 3 8 2 2" xfId="47879"/>
    <cellStyle name="Total 3 3 2 3 8 3" xfId="35951"/>
    <cellStyle name="Total 3 3 2 3 9" xfId="13524"/>
    <cellStyle name="Total 3 3 2 3 9 2" xfId="37725"/>
    <cellStyle name="Total 3 3 2 4" xfId="1246"/>
    <cellStyle name="Total 3 3 2 4 2" xfId="3971"/>
    <cellStyle name="Total 3 3 2 4 2 2" xfId="16073"/>
    <cellStyle name="Total 3 3 2 4 2 2 2" xfId="40273"/>
    <cellStyle name="Total 3 3 2 4 2 3" xfId="28173"/>
    <cellStyle name="Total 3 3 2 4 3" xfId="6296"/>
    <cellStyle name="Total 3 3 2 4 3 2" xfId="18397"/>
    <cellStyle name="Total 3 3 2 4 3 2 2" xfId="42597"/>
    <cellStyle name="Total 3 3 2 4 3 3" xfId="30497"/>
    <cellStyle name="Total 3 3 2 4 4" xfId="7882"/>
    <cellStyle name="Total 3 3 2 4 4 2" xfId="19943"/>
    <cellStyle name="Total 3 3 2 4 4 2 2" xfId="44143"/>
    <cellStyle name="Total 3 3 2 4 4 3" xfId="32083"/>
    <cellStyle name="Total 3 3 2 4 5" xfId="9998"/>
    <cellStyle name="Total 3 3 2 4 5 2" xfId="22032"/>
    <cellStyle name="Total 3 3 2 4 5 2 2" xfId="46232"/>
    <cellStyle name="Total 3 3 2 4 5 3" xfId="34199"/>
    <cellStyle name="Total 3 3 2 4 6" xfId="11877"/>
    <cellStyle name="Total 3 3 2 4 6 2" xfId="23806"/>
    <cellStyle name="Total 3 3 2 4 6 2 2" xfId="48006"/>
    <cellStyle name="Total 3 3 2 4 6 3" xfId="36078"/>
    <cellStyle name="Total 3 3 2 4 7" xfId="13651"/>
    <cellStyle name="Total 3 3 2 4 7 2" xfId="37852"/>
    <cellStyle name="Total 3 3 2 4 8" xfId="25764"/>
    <cellStyle name="Total 3 3 2 5" xfId="3330"/>
    <cellStyle name="Total 3 3 2 5 2" xfId="15432"/>
    <cellStyle name="Total 3 3 2 5 2 2" xfId="39632"/>
    <cellStyle name="Total 3 3 2 5 3" xfId="27532"/>
    <cellStyle name="Total 3 3 2 6" xfId="6628"/>
    <cellStyle name="Total 3 3 2 6 2" xfId="18729"/>
    <cellStyle name="Total 3 3 2 6 2 2" xfId="42929"/>
    <cellStyle name="Total 3 3 2 6 3" xfId="30829"/>
    <cellStyle name="Total 3 3 2 7" xfId="7231"/>
    <cellStyle name="Total 3 3 2 7 2" xfId="19292"/>
    <cellStyle name="Total 3 3 2 7 2 2" xfId="43492"/>
    <cellStyle name="Total 3 3 2 7 3" xfId="31432"/>
    <cellStyle name="Total 3 3 2 8" xfId="8108"/>
    <cellStyle name="Total 3 3 2 8 2" xfId="20156"/>
    <cellStyle name="Total 3 3 2 8 2 2" xfId="44356"/>
    <cellStyle name="Total 3 3 2 8 3" xfId="32309"/>
    <cellStyle name="Total 3 3 2 9" xfId="10230"/>
    <cellStyle name="Total 3 3 2 9 2" xfId="22228"/>
    <cellStyle name="Total 3 3 2 9 2 2" xfId="46428"/>
    <cellStyle name="Total 3 3 2 9 3" xfId="34431"/>
    <cellStyle name="Total 3 3 3" xfId="738"/>
    <cellStyle name="Total 3 3 3 10" xfId="25256"/>
    <cellStyle name="Total 3 3 3 2" xfId="2308"/>
    <cellStyle name="Total 3 3 3 2 2" xfId="4960"/>
    <cellStyle name="Total 3 3 3 2 2 2" xfId="17061"/>
    <cellStyle name="Total 3 3 3 2 2 2 2" xfId="41261"/>
    <cellStyle name="Total 3 3 3 2 2 3" xfId="29161"/>
    <cellStyle name="Total 3 3 3 2 3" xfId="4956"/>
    <cellStyle name="Total 3 3 3 2 3 2" xfId="17057"/>
    <cellStyle name="Total 3 3 3 2 3 2 2" xfId="41257"/>
    <cellStyle name="Total 3 3 3 2 3 3" xfId="29157"/>
    <cellStyle name="Total 3 3 3 2 4" xfId="8934"/>
    <cellStyle name="Total 3 3 3 2 4 2" xfId="20968"/>
    <cellStyle name="Total 3 3 3 2 4 2 2" xfId="45168"/>
    <cellStyle name="Total 3 3 3 2 4 3" xfId="33135"/>
    <cellStyle name="Total 3 3 3 2 5" xfId="11010"/>
    <cellStyle name="Total 3 3 3 2 5 2" xfId="22953"/>
    <cellStyle name="Total 3 3 3 2 5 2 2" xfId="47153"/>
    <cellStyle name="Total 3 3 3 2 5 3" xfId="35211"/>
    <cellStyle name="Total 3 3 3 2 6" xfId="12798"/>
    <cellStyle name="Total 3 3 3 2 6 2" xfId="24520"/>
    <cellStyle name="Total 3 3 3 2 6 2 2" xfId="48720"/>
    <cellStyle name="Total 3 3 3 2 6 3" xfId="36999"/>
    <cellStyle name="Total 3 3 3 2 7" xfId="14365"/>
    <cellStyle name="Total 3 3 3 2 7 2" xfId="38566"/>
    <cellStyle name="Total 3 3 3 2 8" xfId="26590"/>
    <cellStyle name="Total 3 3 3 3" xfId="1722"/>
    <cellStyle name="Total 3 3 3 3 2" xfId="4384"/>
    <cellStyle name="Total 3 3 3 3 2 2" xfId="16485"/>
    <cellStyle name="Total 3 3 3 3 2 2 2" xfId="40685"/>
    <cellStyle name="Total 3 3 3 3 2 3" xfId="28585"/>
    <cellStyle name="Total 3 3 3 3 3" xfId="6094"/>
    <cellStyle name="Total 3 3 3 3 3 2" xfId="18195"/>
    <cellStyle name="Total 3 3 3 3 3 2 2" xfId="42395"/>
    <cellStyle name="Total 3 3 3 3 3 3" xfId="30295"/>
    <cellStyle name="Total 3 3 3 3 4" xfId="8348"/>
    <cellStyle name="Total 3 3 3 3 4 2" xfId="20384"/>
    <cellStyle name="Total 3 3 3 3 4 2 2" xfId="44584"/>
    <cellStyle name="Total 3 3 3 3 4 3" xfId="32549"/>
    <cellStyle name="Total 3 3 3 3 5" xfId="10438"/>
    <cellStyle name="Total 3 3 3 3 5 2" xfId="22401"/>
    <cellStyle name="Total 3 3 3 3 5 2 2" xfId="46601"/>
    <cellStyle name="Total 3 3 3 3 5 3" xfId="34639"/>
    <cellStyle name="Total 3 3 3 3 6" xfId="12246"/>
    <cellStyle name="Total 3 3 3 3 6 2" xfId="23993"/>
    <cellStyle name="Total 3 3 3 3 6 2 2" xfId="48193"/>
    <cellStyle name="Total 3 3 3 3 6 3" xfId="36447"/>
    <cellStyle name="Total 3 3 3 3 7" xfId="13838"/>
    <cellStyle name="Total 3 3 3 3 7 2" xfId="38039"/>
    <cellStyle name="Total 3 3 3 3 8" xfId="26007"/>
    <cellStyle name="Total 3 3 3 4" xfId="3470"/>
    <cellStyle name="Total 3 3 3 4 2" xfId="15572"/>
    <cellStyle name="Total 3 3 3 4 2 2" xfId="39772"/>
    <cellStyle name="Total 3 3 3 4 3" xfId="27672"/>
    <cellStyle name="Total 3 3 3 5" xfId="2995"/>
    <cellStyle name="Total 3 3 3 5 2" xfId="15098"/>
    <cellStyle name="Total 3 3 3 5 2 2" xfId="39298"/>
    <cellStyle name="Total 3 3 3 5 3" xfId="27198"/>
    <cellStyle name="Total 3 3 3 6" xfId="7374"/>
    <cellStyle name="Total 3 3 3 6 2" xfId="19435"/>
    <cellStyle name="Total 3 3 3 6 2 2" xfId="43635"/>
    <cellStyle name="Total 3 3 3 6 3" xfId="31575"/>
    <cellStyle name="Total 3 3 3 7" xfId="9490"/>
    <cellStyle name="Total 3 3 3 7 2" xfId="21524"/>
    <cellStyle name="Total 3 3 3 7 2 2" xfId="45724"/>
    <cellStyle name="Total 3 3 3 7 3" xfId="33691"/>
    <cellStyle name="Total 3 3 3 8" xfId="10171"/>
    <cellStyle name="Total 3 3 3 8 2" xfId="22181"/>
    <cellStyle name="Total 3 3 3 8 2 2" xfId="46381"/>
    <cellStyle name="Total 3 3 3 8 3" xfId="34372"/>
    <cellStyle name="Total 3 3 3 9" xfId="12026"/>
    <cellStyle name="Total 3 3 3 9 2" xfId="36227"/>
    <cellStyle name="Total 3 3 4" xfId="822"/>
    <cellStyle name="Total 3 3 4 10" xfId="25340"/>
    <cellStyle name="Total 3 3 4 2" xfId="2392"/>
    <cellStyle name="Total 3 3 4 2 2" xfId="5042"/>
    <cellStyle name="Total 3 3 4 2 2 2" xfId="17143"/>
    <cellStyle name="Total 3 3 4 2 2 2 2" xfId="41343"/>
    <cellStyle name="Total 3 3 4 2 2 3" xfId="29243"/>
    <cellStyle name="Total 3 3 4 2 3" xfId="5651"/>
    <cellStyle name="Total 3 3 4 2 3 2" xfId="17752"/>
    <cellStyle name="Total 3 3 4 2 3 2 2" xfId="41952"/>
    <cellStyle name="Total 3 3 4 2 3 3" xfId="29852"/>
    <cellStyle name="Total 3 3 4 2 4" xfId="9018"/>
    <cellStyle name="Total 3 3 4 2 4 2" xfId="21052"/>
    <cellStyle name="Total 3 3 4 2 4 2 2" xfId="45252"/>
    <cellStyle name="Total 3 3 4 2 4 3" xfId="33219"/>
    <cellStyle name="Total 3 3 4 2 5" xfId="11094"/>
    <cellStyle name="Total 3 3 4 2 5 2" xfId="23037"/>
    <cellStyle name="Total 3 3 4 2 5 2 2" xfId="47237"/>
    <cellStyle name="Total 3 3 4 2 5 3" xfId="35295"/>
    <cellStyle name="Total 3 3 4 2 6" xfId="12882"/>
    <cellStyle name="Total 3 3 4 2 6 2" xfId="24604"/>
    <cellStyle name="Total 3 3 4 2 6 2 2" xfId="48804"/>
    <cellStyle name="Total 3 3 4 2 6 3" xfId="37083"/>
    <cellStyle name="Total 3 3 4 2 7" xfId="14449"/>
    <cellStyle name="Total 3 3 4 2 7 2" xfId="38650"/>
    <cellStyle name="Total 3 3 4 2 8" xfId="26674"/>
    <cellStyle name="Total 3 3 4 3" xfId="1806"/>
    <cellStyle name="Total 3 3 4 3 2" xfId="4467"/>
    <cellStyle name="Total 3 3 4 3 2 2" xfId="16568"/>
    <cellStyle name="Total 3 3 4 3 2 2 2" xfId="40768"/>
    <cellStyle name="Total 3 3 4 3 2 3" xfId="28668"/>
    <cellStyle name="Total 3 3 4 3 3" xfId="6387"/>
    <cellStyle name="Total 3 3 4 3 3 2" xfId="18488"/>
    <cellStyle name="Total 3 3 4 3 3 2 2" xfId="42688"/>
    <cellStyle name="Total 3 3 4 3 3 3" xfId="30588"/>
    <cellStyle name="Total 3 3 4 3 4" xfId="8432"/>
    <cellStyle name="Total 3 3 4 3 4 2" xfId="20468"/>
    <cellStyle name="Total 3 3 4 3 4 2 2" xfId="44668"/>
    <cellStyle name="Total 3 3 4 3 4 3" xfId="32633"/>
    <cellStyle name="Total 3 3 4 3 5" xfId="10522"/>
    <cellStyle name="Total 3 3 4 3 5 2" xfId="22485"/>
    <cellStyle name="Total 3 3 4 3 5 2 2" xfId="46685"/>
    <cellStyle name="Total 3 3 4 3 5 3" xfId="34723"/>
    <cellStyle name="Total 3 3 4 3 6" xfId="12330"/>
    <cellStyle name="Total 3 3 4 3 6 2" xfId="24077"/>
    <cellStyle name="Total 3 3 4 3 6 2 2" xfId="48277"/>
    <cellStyle name="Total 3 3 4 3 6 3" xfId="36531"/>
    <cellStyle name="Total 3 3 4 3 7" xfId="13922"/>
    <cellStyle name="Total 3 3 4 3 7 2" xfId="38123"/>
    <cellStyle name="Total 3 3 4 3 8" xfId="26091"/>
    <cellStyle name="Total 3 3 4 4" xfId="3553"/>
    <cellStyle name="Total 3 3 4 4 2" xfId="15655"/>
    <cellStyle name="Total 3 3 4 4 2 2" xfId="39855"/>
    <cellStyle name="Total 3 3 4 4 3" xfId="27755"/>
    <cellStyle name="Total 3 3 4 5" xfId="6080"/>
    <cellStyle name="Total 3 3 4 5 2" xfId="18181"/>
    <cellStyle name="Total 3 3 4 5 2 2" xfId="42381"/>
    <cellStyle name="Total 3 3 4 5 3" xfId="30281"/>
    <cellStyle name="Total 3 3 4 6" xfId="7458"/>
    <cellStyle name="Total 3 3 4 6 2" xfId="19519"/>
    <cellStyle name="Total 3 3 4 6 2 2" xfId="43719"/>
    <cellStyle name="Total 3 3 4 6 3" xfId="31659"/>
    <cellStyle name="Total 3 3 4 7" xfId="9574"/>
    <cellStyle name="Total 3 3 4 7 2" xfId="21608"/>
    <cellStyle name="Total 3 3 4 7 2 2" xfId="45808"/>
    <cellStyle name="Total 3 3 4 7 3" xfId="33775"/>
    <cellStyle name="Total 3 3 4 8" xfId="11453"/>
    <cellStyle name="Total 3 3 4 8 2" xfId="23382"/>
    <cellStyle name="Total 3 3 4 8 2 2" xfId="47582"/>
    <cellStyle name="Total 3 3 4 8 3" xfId="35654"/>
    <cellStyle name="Total 3 3 4 9" xfId="13227"/>
    <cellStyle name="Total 3 3 4 9 2" xfId="37428"/>
    <cellStyle name="Total 3 3 5" xfId="1020"/>
    <cellStyle name="Total 3 3 5 10" xfId="25538"/>
    <cellStyle name="Total 3 3 5 2" xfId="2578"/>
    <cellStyle name="Total 3 3 5 2 2" xfId="5226"/>
    <cellStyle name="Total 3 3 5 2 2 2" xfId="17327"/>
    <cellStyle name="Total 3 3 5 2 2 2 2" xfId="41527"/>
    <cellStyle name="Total 3 3 5 2 2 3" xfId="29427"/>
    <cellStyle name="Total 3 3 5 2 3" xfId="6443"/>
    <cellStyle name="Total 3 3 5 2 3 2" xfId="18544"/>
    <cellStyle name="Total 3 3 5 2 3 2 2" xfId="42744"/>
    <cellStyle name="Total 3 3 5 2 3 3" xfId="30644"/>
    <cellStyle name="Total 3 3 5 2 4" xfId="9204"/>
    <cellStyle name="Total 3 3 5 2 4 2" xfId="21238"/>
    <cellStyle name="Total 3 3 5 2 4 2 2" xfId="45438"/>
    <cellStyle name="Total 3 3 5 2 4 3" xfId="33405"/>
    <cellStyle name="Total 3 3 5 2 5" xfId="11280"/>
    <cellStyle name="Total 3 3 5 2 5 2" xfId="23223"/>
    <cellStyle name="Total 3 3 5 2 5 2 2" xfId="47423"/>
    <cellStyle name="Total 3 3 5 2 5 3" xfId="35481"/>
    <cellStyle name="Total 3 3 5 2 6" xfId="13068"/>
    <cellStyle name="Total 3 3 5 2 6 2" xfId="24790"/>
    <cellStyle name="Total 3 3 5 2 6 2 2" xfId="48990"/>
    <cellStyle name="Total 3 3 5 2 6 3" xfId="37269"/>
    <cellStyle name="Total 3 3 5 2 7" xfId="14635"/>
    <cellStyle name="Total 3 3 5 2 7 2" xfId="38836"/>
    <cellStyle name="Total 3 3 5 2 8" xfId="26860"/>
    <cellStyle name="Total 3 3 5 3" xfId="1992"/>
    <cellStyle name="Total 3 3 5 3 2" xfId="4651"/>
    <cellStyle name="Total 3 3 5 3 2 2" xfId="16752"/>
    <cellStyle name="Total 3 3 5 3 2 2 2" xfId="40952"/>
    <cellStyle name="Total 3 3 5 3 2 3" xfId="28852"/>
    <cellStyle name="Total 3 3 5 3 3" xfId="3353"/>
    <cellStyle name="Total 3 3 5 3 3 2" xfId="15455"/>
    <cellStyle name="Total 3 3 5 3 3 2 2" xfId="39655"/>
    <cellStyle name="Total 3 3 5 3 3 3" xfId="27555"/>
    <cellStyle name="Total 3 3 5 3 4" xfId="8618"/>
    <cellStyle name="Total 3 3 5 3 4 2" xfId="20654"/>
    <cellStyle name="Total 3 3 5 3 4 2 2" xfId="44854"/>
    <cellStyle name="Total 3 3 5 3 4 3" xfId="32819"/>
    <cellStyle name="Total 3 3 5 3 5" xfId="10708"/>
    <cellStyle name="Total 3 3 5 3 5 2" xfId="22671"/>
    <cellStyle name="Total 3 3 5 3 5 2 2" xfId="46871"/>
    <cellStyle name="Total 3 3 5 3 5 3" xfId="34909"/>
    <cellStyle name="Total 3 3 5 3 6" xfId="12516"/>
    <cellStyle name="Total 3 3 5 3 6 2" xfId="24263"/>
    <cellStyle name="Total 3 3 5 3 6 2 2" xfId="48463"/>
    <cellStyle name="Total 3 3 5 3 6 3" xfId="36717"/>
    <cellStyle name="Total 3 3 5 3 7" xfId="14108"/>
    <cellStyle name="Total 3 3 5 3 7 2" xfId="38309"/>
    <cellStyle name="Total 3 3 5 3 8" xfId="26277"/>
    <cellStyle name="Total 3 3 5 4" xfId="3746"/>
    <cellStyle name="Total 3 3 5 4 2" xfId="15848"/>
    <cellStyle name="Total 3 3 5 4 2 2" xfId="40048"/>
    <cellStyle name="Total 3 3 5 4 3" xfId="27948"/>
    <cellStyle name="Total 3 3 5 5" xfId="4238"/>
    <cellStyle name="Total 3 3 5 5 2" xfId="16340"/>
    <cellStyle name="Total 3 3 5 5 2 2" xfId="40540"/>
    <cellStyle name="Total 3 3 5 5 3" xfId="28440"/>
    <cellStyle name="Total 3 3 5 6" xfId="7656"/>
    <cellStyle name="Total 3 3 5 6 2" xfId="19717"/>
    <cellStyle name="Total 3 3 5 6 2 2" xfId="43917"/>
    <cellStyle name="Total 3 3 5 6 3" xfId="31857"/>
    <cellStyle name="Total 3 3 5 7" xfId="9772"/>
    <cellStyle name="Total 3 3 5 7 2" xfId="21806"/>
    <cellStyle name="Total 3 3 5 7 2 2" xfId="46006"/>
    <cellStyle name="Total 3 3 5 7 3" xfId="33973"/>
    <cellStyle name="Total 3 3 5 8" xfId="11651"/>
    <cellStyle name="Total 3 3 5 8 2" xfId="23580"/>
    <cellStyle name="Total 3 3 5 8 2 2" xfId="47780"/>
    <cellStyle name="Total 3 3 5 8 3" xfId="35852"/>
    <cellStyle name="Total 3 3 5 9" xfId="13425"/>
    <cellStyle name="Total 3 3 5 9 2" xfId="37626"/>
    <cellStyle name="Total 3 3 6" xfId="1181"/>
    <cellStyle name="Total 3 3 6 2" xfId="3906"/>
    <cellStyle name="Total 3 3 6 2 2" xfId="16008"/>
    <cellStyle name="Total 3 3 6 2 2 2" xfId="40208"/>
    <cellStyle name="Total 3 3 6 2 3" xfId="28108"/>
    <cellStyle name="Total 3 3 6 3" xfId="5666"/>
    <cellStyle name="Total 3 3 6 3 2" xfId="17767"/>
    <cellStyle name="Total 3 3 6 3 2 2" xfId="41967"/>
    <cellStyle name="Total 3 3 6 3 3" xfId="29867"/>
    <cellStyle name="Total 3 3 6 4" xfId="7817"/>
    <cellStyle name="Total 3 3 6 4 2" xfId="19878"/>
    <cellStyle name="Total 3 3 6 4 2 2" xfId="44078"/>
    <cellStyle name="Total 3 3 6 4 3" xfId="32018"/>
    <cellStyle name="Total 3 3 6 5" xfId="9933"/>
    <cellStyle name="Total 3 3 6 5 2" xfId="21967"/>
    <cellStyle name="Total 3 3 6 5 2 2" xfId="46167"/>
    <cellStyle name="Total 3 3 6 5 3" xfId="34134"/>
    <cellStyle name="Total 3 3 6 6" xfId="11812"/>
    <cellStyle name="Total 3 3 6 6 2" xfId="23741"/>
    <cellStyle name="Total 3 3 6 6 2 2" xfId="47941"/>
    <cellStyle name="Total 3 3 6 6 3" xfId="36013"/>
    <cellStyle name="Total 3 3 6 7" xfId="13586"/>
    <cellStyle name="Total 3 3 6 7 2" xfId="37787"/>
    <cellStyle name="Total 3 3 6 8" xfId="25699"/>
    <cellStyle name="Total 3 3 7" xfId="3233"/>
    <cellStyle name="Total 3 3 7 2" xfId="15335"/>
    <cellStyle name="Total 3 3 7 2 2" xfId="39535"/>
    <cellStyle name="Total 3 3 7 3" xfId="27435"/>
    <cellStyle name="Total 3 3 8" xfId="4187"/>
    <cellStyle name="Total 3 3 8 2" xfId="16289"/>
    <cellStyle name="Total 3 3 8 2 2" xfId="40489"/>
    <cellStyle name="Total 3 3 8 3" xfId="28389"/>
    <cellStyle name="Total 3 3 9" xfId="7132"/>
    <cellStyle name="Total 3 3 9 2" xfId="19193"/>
    <cellStyle name="Total 3 3 9 2 2" xfId="43393"/>
    <cellStyle name="Total 3 3 9 3" xfId="31333"/>
    <cellStyle name="Total 3 4" xfId="521"/>
    <cellStyle name="Total 3 4 10" xfId="25039"/>
    <cellStyle name="Total 3 4 2" xfId="620"/>
    <cellStyle name="Total 3 4 2 10" xfId="11440"/>
    <cellStyle name="Total 3 4 2 10 2" xfId="35641"/>
    <cellStyle name="Total 3 4 2 11" xfId="25138"/>
    <cellStyle name="Total 3 4 2 2" xfId="921"/>
    <cellStyle name="Total 3 4 2 2 10" xfId="25439"/>
    <cellStyle name="Total 3 4 2 2 2" xfId="2491"/>
    <cellStyle name="Total 3 4 2 2 2 2" xfId="5140"/>
    <cellStyle name="Total 3 4 2 2 2 2 2" xfId="17241"/>
    <cellStyle name="Total 3 4 2 2 2 2 2 2" xfId="41441"/>
    <cellStyle name="Total 3 4 2 2 2 2 3" xfId="29341"/>
    <cellStyle name="Total 3 4 2 2 2 3" xfId="6439"/>
    <cellStyle name="Total 3 4 2 2 2 3 2" xfId="18540"/>
    <cellStyle name="Total 3 4 2 2 2 3 2 2" xfId="42740"/>
    <cellStyle name="Total 3 4 2 2 2 3 3" xfId="30640"/>
    <cellStyle name="Total 3 4 2 2 2 4" xfId="9117"/>
    <cellStyle name="Total 3 4 2 2 2 4 2" xfId="21151"/>
    <cellStyle name="Total 3 4 2 2 2 4 2 2" xfId="45351"/>
    <cellStyle name="Total 3 4 2 2 2 4 3" xfId="33318"/>
    <cellStyle name="Total 3 4 2 2 2 5" xfId="11193"/>
    <cellStyle name="Total 3 4 2 2 2 5 2" xfId="23136"/>
    <cellStyle name="Total 3 4 2 2 2 5 2 2" xfId="47336"/>
    <cellStyle name="Total 3 4 2 2 2 5 3" xfId="35394"/>
    <cellStyle name="Total 3 4 2 2 2 6" xfId="12981"/>
    <cellStyle name="Total 3 4 2 2 2 6 2" xfId="24703"/>
    <cellStyle name="Total 3 4 2 2 2 6 2 2" xfId="48903"/>
    <cellStyle name="Total 3 4 2 2 2 6 3" xfId="37182"/>
    <cellStyle name="Total 3 4 2 2 2 7" xfId="14548"/>
    <cellStyle name="Total 3 4 2 2 2 7 2" xfId="38749"/>
    <cellStyle name="Total 3 4 2 2 2 8" xfId="26773"/>
    <cellStyle name="Total 3 4 2 2 3" xfId="1905"/>
    <cellStyle name="Total 3 4 2 2 3 2" xfId="4564"/>
    <cellStyle name="Total 3 4 2 2 3 2 2" xfId="16665"/>
    <cellStyle name="Total 3 4 2 2 3 2 2 2" xfId="40865"/>
    <cellStyle name="Total 3 4 2 2 3 2 3" xfId="28765"/>
    <cellStyle name="Total 3 4 2 2 3 3" xfId="5790"/>
    <cellStyle name="Total 3 4 2 2 3 3 2" xfId="17891"/>
    <cellStyle name="Total 3 4 2 2 3 3 2 2" xfId="42091"/>
    <cellStyle name="Total 3 4 2 2 3 3 3" xfId="29991"/>
    <cellStyle name="Total 3 4 2 2 3 4" xfId="8531"/>
    <cellStyle name="Total 3 4 2 2 3 4 2" xfId="20567"/>
    <cellStyle name="Total 3 4 2 2 3 4 2 2" xfId="44767"/>
    <cellStyle name="Total 3 4 2 2 3 4 3" xfId="32732"/>
    <cellStyle name="Total 3 4 2 2 3 5" xfId="10621"/>
    <cellStyle name="Total 3 4 2 2 3 5 2" xfId="22584"/>
    <cellStyle name="Total 3 4 2 2 3 5 2 2" xfId="46784"/>
    <cellStyle name="Total 3 4 2 2 3 5 3" xfId="34822"/>
    <cellStyle name="Total 3 4 2 2 3 6" xfId="12429"/>
    <cellStyle name="Total 3 4 2 2 3 6 2" xfId="24176"/>
    <cellStyle name="Total 3 4 2 2 3 6 2 2" xfId="48376"/>
    <cellStyle name="Total 3 4 2 2 3 6 3" xfId="36630"/>
    <cellStyle name="Total 3 4 2 2 3 7" xfId="14021"/>
    <cellStyle name="Total 3 4 2 2 3 7 2" xfId="38222"/>
    <cellStyle name="Total 3 4 2 2 3 8" xfId="26190"/>
    <cellStyle name="Total 3 4 2 2 4" xfId="3649"/>
    <cellStyle name="Total 3 4 2 2 4 2" xfId="15751"/>
    <cellStyle name="Total 3 4 2 2 4 2 2" xfId="39951"/>
    <cellStyle name="Total 3 4 2 2 4 3" xfId="27851"/>
    <cellStyle name="Total 3 4 2 2 5" xfId="6456"/>
    <cellStyle name="Total 3 4 2 2 5 2" xfId="18557"/>
    <cellStyle name="Total 3 4 2 2 5 2 2" xfId="42757"/>
    <cellStyle name="Total 3 4 2 2 5 3" xfId="30657"/>
    <cellStyle name="Total 3 4 2 2 6" xfId="7557"/>
    <cellStyle name="Total 3 4 2 2 6 2" xfId="19618"/>
    <cellStyle name="Total 3 4 2 2 6 2 2" xfId="43818"/>
    <cellStyle name="Total 3 4 2 2 6 3" xfId="31758"/>
    <cellStyle name="Total 3 4 2 2 7" xfId="9673"/>
    <cellStyle name="Total 3 4 2 2 7 2" xfId="21707"/>
    <cellStyle name="Total 3 4 2 2 7 2 2" xfId="45907"/>
    <cellStyle name="Total 3 4 2 2 7 3" xfId="33874"/>
    <cellStyle name="Total 3 4 2 2 8" xfId="11552"/>
    <cellStyle name="Total 3 4 2 2 8 2" xfId="23481"/>
    <cellStyle name="Total 3 4 2 2 8 2 2" xfId="47681"/>
    <cellStyle name="Total 3 4 2 2 8 3" xfId="35753"/>
    <cellStyle name="Total 3 4 2 2 9" xfId="13326"/>
    <cellStyle name="Total 3 4 2 2 9 2" xfId="37527"/>
    <cellStyle name="Total 3 4 2 3" xfId="1144"/>
    <cellStyle name="Total 3 4 2 3 10" xfId="25662"/>
    <cellStyle name="Total 3 4 2 3 2" xfId="2702"/>
    <cellStyle name="Total 3 4 2 3 2 2" xfId="5348"/>
    <cellStyle name="Total 3 4 2 3 2 2 2" xfId="17449"/>
    <cellStyle name="Total 3 4 2 3 2 2 2 2" xfId="41649"/>
    <cellStyle name="Total 3 4 2 3 2 2 3" xfId="29549"/>
    <cellStyle name="Total 3 4 2 3 2 3" xfId="3027"/>
    <cellStyle name="Total 3 4 2 3 2 3 2" xfId="15130"/>
    <cellStyle name="Total 3 4 2 3 2 3 2 2" xfId="39330"/>
    <cellStyle name="Total 3 4 2 3 2 3 3" xfId="27230"/>
    <cellStyle name="Total 3 4 2 3 2 4" xfId="9328"/>
    <cellStyle name="Total 3 4 2 3 2 4 2" xfId="21362"/>
    <cellStyle name="Total 3 4 2 3 2 4 2 2" xfId="45562"/>
    <cellStyle name="Total 3 4 2 3 2 4 3" xfId="33529"/>
    <cellStyle name="Total 3 4 2 3 2 5" xfId="11404"/>
    <cellStyle name="Total 3 4 2 3 2 5 2" xfId="23347"/>
    <cellStyle name="Total 3 4 2 3 2 5 2 2" xfId="47547"/>
    <cellStyle name="Total 3 4 2 3 2 5 3" xfId="35605"/>
    <cellStyle name="Total 3 4 2 3 2 6" xfId="13192"/>
    <cellStyle name="Total 3 4 2 3 2 6 2" xfId="24914"/>
    <cellStyle name="Total 3 4 2 3 2 6 2 2" xfId="49114"/>
    <cellStyle name="Total 3 4 2 3 2 6 3" xfId="37393"/>
    <cellStyle name="Total 3 4 2 3 2 7" xfId="14759"/>
    <cellStyle name="Total 3 4 2 3 2 7 2" xfId="38960"/>
    <cellStyle name="Total 3 4 2 3 2 8" xfId="26984"/>
    <cellStyle name="Total 3 4 2 3 3" xfId="2116"/>
    <cellStyle name="Total 3 4 2 3 3 2" xfId="4773"/>
    <cellStyle name="Total 3 4 2 3 3 2 2" xfId="16874"/>
    <cellStyle name="Total 3 4 2 3 3 2 2 2" xfId="41074"/>
    <cellStyle name="Total 3 4 2 3 3 2 3" xfId="28974"/>
    <cellStyle name="Total 3 4 2 3 3 3" xfId="6002"/>
    <cellStyle name="Total 3 4 2 3 3 3 2" xfId="18103"/>
    <cellStyle name="Total 3 4 2 3 3 3 2 2" xfId="42303"/>
    <cellStyle name="Total 3 4 2 3 3 3 3" xfId="30203"/>
    <cellStyle name="Total 3 4 2 3 3 4" xfId="8742"/>
    <cellStyle name="Total 3 4 2 3 3 4 2" xfId="20778"/>
    <cellStyle name="Total 3 4 2 3 3 4 2 2" xfId="44978"/>
    <cellStyle name="Total 3 4 2 3 3 4 3" xfId="32943"/>
    <cellStyle name="Total 3 4 2 3 3 5" xfId="10832"/>
    <cellStyle name="Total 3 4 2 3 3 5 2" xfId="22795"/>
    <cellStyle name="Total 3 4 2 3 3 5 2 2" xfId="46995"/>
    <cellStyle name="Total 3 4 2 3 3 5 3" xfId="35033"/>
    <cellStyle name="Total 3 4 2 3 3 6" xfId="12640"/>
    <cellStyle name="Total 3 4 2 3 3 6 2" xfId="24387"/>
    <cellStyle name="Total 3 4 2 3 3 6 2 2" xfId="48587"/>
    <cellStyle name="Total 3 4 2 3 3 6 3" xfId="36841"/>
    <cellStyle name="Total 3 4 2 3 3 7" xfId="14232"/>
    <cellStyle name="Total 3 4 2 3 3 7 2" xfId="38433"/>
    <cellStyle name="Total 3 4 2 3 3 8" xfId="26401"/>
    <cellStyle name="Total 3 4 2 3 4" xfId="3869"/>
    <cellStyle name="Total 3 4 2 3 4 2" xfId="15971"/>
    <cellStyle name="Total 3 4 2 3 4 2 2" xfId="40171"/>
    <cellStyle name="Total 3 4 2 3 4 3" xfId="28071"/>
    <cellStyle name="Total 3 4 2 3 5" xfId="5516"/>
    <cellStyle name="Total 3 4 2 3 5 2" xfId="17617"/>
    <cellStyle name="Total 3 4 2 3 5 2 2" xfId="41817"/>
    <cellStyle name="Total 3 4 2 3 5 3" xfId="29717"/>
    <cellStyle name="Total 3 4 2 3 6" xfId="7780"/>
    <cellStyle name="Total 3 4 2 3 6 2" xfId="19841"/>
    <cellStyle name="Total 3 4 2 3 6 2 2" xfId="44041"/>
    <cellStyle name="Total 3 4 2 3 6 3" xfId="31981"/>
    <cellStyle name="Total 3 4 2 3 7" xfId="9896"/>
    <cellStyle name="Total 3 4 2 3 7 2" xfId="21930"/>
    <cellStyle name="Total 3 4 2 3 7 2 2" xfId="46130"/>
    <cellStyle name="Total 3 4 2 3 7 3" xfId="34097"/>
    <cellStyle name="Total 3 4 2 3 8" xfId="11775"/>
    <cellStyle name="Total 3 4 2 3 8 2" xfId="23704"/>
    <cellStyle name="Total 3 4 2 3 8 2 2" xfId="47904"/>
    <cellStyle name="Total 3 4 2 3 8 3" xfId="35976"/>
    <cellStyle name="Total 3 4 2 3 9" xfId="13549"/>
    <cellStyle name="Total 3 4 2 3 9 2" xfId="37750"/>
    <cellStyle name="Total 3 4 2 4" xfId="1268"/>
    <cellStyle name="Total 3 4 2 4 2" xfId="3993"/>
    <cellStyle name="Total 3 4 2 4 2 2" xfId="16095"/>
    <cellStyle name="Total 3 4 2 4 2 2 2" xfId="40295"/>
    <cellStyle name="Total 3 4 2 4 2 3" xfId="28195"/>
    <cellStyle name="Total 3 4 2 4 3" xfId="6284"/>
    <cellStyle name="Total 3 4 2 4 3 2" xfId="18385"/>
    <cellStyle name="Total 3 4 2 4 3 2 2" xfId="42585"/>
    <cellStyle name="Total 3 4 2 4 3 3" xfId="30485"/>
    <cellStyle name="Total 3 4 2 4 4" xfId="7904"/>
    <cellStyle name="Total 3 4 2 4 4 2" xfId="19965"/>
    <cellStyle name="Total 3 4 2 4 4 2 2" xfId="44165"/>
    <cellStyle name="Total 3 4 2 4 4 3" xfId="32105"/>
    <cellStyle name="Total 3 4 2 4 5" xfId="10020"/>
    <cellStyle name="Total 3 4 2 4 5 2" xfId="22054"/>
    <cellStyle name="Total 3 4 2 4 5 2 2" xfId="46254"/>
    <cellStyle name="Total 3 4 2 4 5 3" xfId="34221"/>
    <cellStyle name="Total 3 4 2 4 6" xfId="11899"/>
    <cellStyle name="Total 3 4 2 4 6 2" xfId="23828"/>
    <cellStyle name="Total 3 4 2 4 6 2 2" xfId="48028"/>
    <cellStyle name="Total 3 4 2 4 6 3" xfId="36100"/>
    <cellStyle name="Total 3 4 2 4 7" xfId="13673"/>
    <cellStyle name="Total 3 4 2 4 7 2" xfId="37874"/>
    <cellStyle name="Total 3 4 2 4 8" xfId="25786"/>
    <cellStyle name="Total 3 4 2 5" xfId="3354"/>
    <cellStyle name="Total 3 4 2 5 2" xfId="15456"/>
    <cellStyle name="Total 3 4 2 5 2 2" xfId="39656"/>
    <cellStyle name="Total 3 4 2 5 3" xfId="27556"/>
    <cellStyle name="Total 3 4 2 6" xfId="5450"/>
    <cellStyle name="Total 3 4 2 6 2" xfId="17551"/>
    <cellStyle name="Total 3 4 2 6 2 2" xfId="41751"/>
    <cellStyle name="Total 3 4 2 6 3" xfId="29651"/>
    <cellStyle name="Total 3 4 2 7" xfId="7256"/>
    <cellStyle name="Total 3 4 2 7 2" xfId="19317"/>
    <cellStyle name="Total 3 4 2 7 2 2" xfId="43517"/>
    <cellStyle name="Total 3 4 2 7 3" xfId="31457"/>
    <cellStyle name="Total 3 4 2 8" xfId="7925"/>
    <cellStyle name="Total 3 4 2 8 2" xfId="19986"/>
    <cellStyle name="Total 3 4 2 8 2 2" xfId="44186"/>
    <cellStyle name="Total 3 4 2 8 3" xfId="32126"/>
    <cellStyle name="Total 3 4 2 9" xfId="6909"/>
    <cellStyle name="Total 3 4 2 9 2" xfId="19004"/>
    <cellStyle name="Total 3 4 2 9 2 2" xfId="43204"/>
    <cellStyle name="Total 3 4 2 9 3" xfId="31110"/>
    <cellStyle name="Total 3 4 3" xfId="1045"/>
    <cellStyle name="Total 3 4 3 10" xfId="25563"/>
    <cellStyle name="Total 3 4 3 2" xfId="2603"/>
    <cellStyle name="Total 3 4 3 2 2" xfId="5250"/>
    <cellStyle name="Total 3 4 3 2 2 2" xfId="17351"/>
    <cellStyle name="Total 3 4 3 2 2 2 2" xfId="41551"/>
    <cellStyle name="Total 3 4 3 2 2 3" xfId="29451"/>
    <cellStyle name="Total 3 4 3 2 3" xfId="5738"/>
    <cellStyle name="Total 3 4 3 2 3 2" xfId="17839"/>
    <cellStyle name="Total 3 4 3 2 3 2 2" xfId="42039"/>
    <cellStyle name="Total 3 4 3 2 3 3" xfId="29939"/>
    <cellStyle name="Total 3 4 3 2 4" xfId="9229"/>
    <cellStyle name="Total 3 4 3 2 4 2" xfId="21263"/>
    <cellStyle name="Total 3 4 3 2 4 2 2" xfId="45463"/>
    <cellStyle name="Total 3 4 3 2 4 3" xfId="33430"/>
    <cellStyle name="Total 3 4 3 2 5" xfId="11305"/>
    <cellStyle name="Total 3 4 3 2 5 2" xfId="23248"/>
    <cellStyle name="Total 3 4 3 2 5 2 2" xfId="47448"/>
    <cellStyle name="Total 3 4 3 2 5 3" xfId="35506"/>
    <cellStyle name="Total 3 4 3 2 6" xfId="13093"/>
    <cellStyle name="Total 3 4 3 2 6 2" xfId="24815"/>
    <cellStyle name="Total 3 4 3 2 6 2 2" xfId="49015"/>
    <cellStyle name="Total 3 4 3 2 6 3" xfId="37294"/>
    <cellStyle name="Total 3 4 3 2 7" xfId="14660"/>
    <cellStyle name="Total 3 4 3 2 7 2" xfId="38861"/>
    <cellStyle name="Total 3 4 3 2 8" xfId="26885"/>
    <cellStyle name="Total 3 4 3 3" xfId="2017"/>
    <cellStyle name="Total 3 4 3 3 2" xfId="4675"/>
    <cellStyle name="Total 3 4 3 3 2 2" xfId="16776"/>
    <cellStyle name="Total 3 4 3 3 2 2 2" xfId="40976"/>
    <cellStyle name="Total 3 4 3 3 2 3" xfId="28876"/>
    <cellStyle name="Total 3 4 3 3 3" xfId="3048"/>
    <cellStyle name="Total 3 4 3 3 3 2" xfId="15150"/>
    <cellStyle name="Total 3 4 3 3 3 2 2" xfId="39350"/>
    <cellStyle name="Total 3 4 3 3 3 3" xfId="27250"/>
    <cellStyle name="Total 3 4 3 3 4" xfId="8643"/>
    <cellStyle name="Total 3 4 3 3 4 2" xfId="20679"/>
    <cellStyle name="Total 3 4 3 3 4 2 2" xfId="44879"/>
    <cellStyle name="Total 3 4 3 3 4 3" xfId="32844"/>
    <cellStyle name="Total 3 4 3 3 5" xfId="10733"/>
    <cellStyle name="Total 3 4 3 3 5 2" xfId="22696"/>
    <cellStyle name="Total 3 4 3 3 5 2 2" xfId="46896"/>
    <cellStyle name="Total 3 4 3 3 5 3" xfId="34934"/>
    <cellStyle name="Total 3 4 3 3 6" xfId="12541"/>
    <cellStyle name="Total 3 4 3 3 6 2" xfId="24288"/>
    <cellStyle name="Total 3 4 3 3 6 2 2" xfId="48488"/>
    <cellStyle name="Total 3 4 3 3 6 3" xfId="36742"/>
    <cellStyle name="Total 3 4 3 3 7" xfId="14133"/>
    <cellStyle name="Total 3 4 3 3 7 2" xfId="38334"/>
    <cellStyle name="Total 3 4 3 3 8" xfId="26302"/>
    <cellStyle name="Total 3 4 3 4" xfId="3771"/>
    <cellStyle name="Total 3 4 3 4 2" xfId="15873"/>
    <cellStyle name="Total 3 4 3 4 2 2" xfId="40073"/>
    <cellStyle name="Total 3 4 3 4 3" xfId="27973"/>
    <cellStyle name="Total 3 4 3 5" xfId="6313"/>
    <cellStyle name="Total 3 4 3 5 2" xfId="18414"/>
    <cellStyle name="Total 3 4 3 5 2 2" xfId="42614"/>
    <cellStyle name="Total 3 4 3 5 3" xfId="30514"/>
    <cellStyle name="Total 3 4 3 6" xfId="7681"/>
    <cellStyle name="Total 3 4 3 6 2" xfId="19742"/>
    <cellStyle name="Total 3 4 3 6 2 2" xfId="43942"/>
    <cellStyle name="Total 3 4 3 6 3" xfId="31882"/>
    <cellStyle name="Total 3 4 3 7" xfId="9797"/>
    <cellStyle name="Total 3 4 3 7 2" xfId="21831"/>
    <cellStyle name="Total 3 4 3 7 2 2" xfId="46031"/>
    <cellStyle name="Total 3 4 3 7 3" xfId="33998"/>
    <cellStyle name="Total 3 4 3 8" xfId="11676"/>
    <cellStyle name="Total 3 4 3 8 2" xfId="23605"/>
    <cellStyle name="Total 3 4 3 8 2 2" xfId="47805"/>
    <cellStyle name="Total 3 4 3 8 3" xfId="35877"/>
    <cellStyle name="Total 3 4 3 9" xfId="13450"/>
    <cellStyle name="Total 3 4 3 9 2" xfId="37651"/>
    <cellStyle name="Total 3 4 4" xfId="3257"/>
    <cellStyle name="Total 3 4 4 2" xfId="15359"/>
    <cellStyle name="Total 3 4 4 2 2" xfId="39559"/>
    <cellStyle name="Total 3 4 4 3" xfId="27459"/>
    <cellStyle name="Total 3 4 5" xfId="5982"/>
    <cellStyle name="Total 3 4 5 2" xfId="18083"/>
    <cellStyle name="Total 3 4 5 2 2" xfId="42283"/>
    <cellStyle name="Total 3 4 5 3" xfId="30183"/>
    <cellStyle name="Total 3 4 6" xfId="7157"/>
    <cellStyle name="Total 3 4 6 2" xfId="19218"/>
    <cellStyle name="Total 3 4 6 2 2" xfId="43418"/>
    <cellStyle name="Total 3 4 6 3" xfId="31358"/>
    <cellStyle name="Total 3 4 7" xfId="7949"/>
    <cellStyle name="Total 3 4 7 2" xfId="20010"/>
    <cellStyle name="Total 3 4 7 2 2" xfId="44210"/>
    <cellStyle name="Total 3 4 7 3" xfId="32150"/>
    <cellStyle name="Total 3 4 8" xfId="10085"/>
    <cellStyle name="Total 3 4 8 2" xfId="22119"/>
    <cellStyle name="Total 3 4 8 2 2" xfId="46319"/>
    <cellStyle name="Total 3 4 8 3" xfId="34286"/>
    <cellStyle name="Total 3 4 9" xfId="11964"/>
    <cellStyle name="Total 3 4 9 2" xfId="36165"/>
    <cellStyle name="Total 3 5" xfId="546"/>
    <cellStyle name="Total 3 5 10" xfId="10311"/>
    <cellStyle name="Total 3 5 10 2" xfId="22280"/>
    <cellStyle name="Total 3 5 10 2 2" xfId="46480"/>
    <cellStyle name="Total 3 5 10 3" xfId="34512"/>
    <cellStyle name="Total 3 5 11" xfId="12125"/>
    <cellStyle name="Total 3 5 11 2" xfId="36326"/>
    <cellStyle name="Total 3 5 12" xfId="25064"/>
    <cellStyle name="Total 3 5 2" xfId="763"/>
    <cellStyle name="Total 3 5 2 10" xfId="25281"/>
    <cellStyle name="Total 3 5 2 2" xfId="2333"/>
    <cellStyle name="Total 3 5 2 2 2" xfId="4983"/>
    <cellStyle name="Total 3 5 2 2 2 2" xfId="17084"/>
    <cellStyle name="Total 3 5 2 2 2 2 2" xfId="41284"/>
    <cellStyle name="Total 3 5 2 2 2 3" xfId="29184"/>
    <cellStyle name="Total 3 5 2 2 3" xfId="5871"/>
    <cellStyle name="Total 3 5 2 2 3 2" xfId="17972"/>
    <cellStyle name="Total 3 5 2 2 3 2 2" xfId="42172"/>
    <cellStyle name="Total 3 5 2 2 3 3" xfId="30072"/>
    <cellStyle name="Total 3 5 2 2 4" xfId="8959"/>
    <cellStyle name="Total 3 5 2 2 4 2" xfId="20993"/>
    <cellStyle name="Total 3 5 2 2 4 2 2" xfId="45193"/>
    <cellStyle name="Total 3 5 2 2 4 3" xfId="33160"/>
    <cellStyle name="Total 3 5 2 2 5" xfId="11035"/>
    <cellStyle name="Total 3 5 2 2 5 2" xfId="22978"/>
    <cellStyle name="Total 3 5 2 2 5 2 2" xfId="47178"/>
    <cellStyle name="Total 3 5 2 2 5 3" xfId="35236"/>
    <cellStyle name="Total 3 5 2 2 6" xfId="12823"/>
    <cellStyle name="Total 3 5 2 2 6 2" xfId="24545"/>
    <cellStyle name="Total 3 5 2 2 6 2 2" xfId="48745"/>
    <cellStyle name="Total 3 5 2 2 6 3" xfId="37024"/>
    <cellStyle name="Total 3 5 2 2 7" xfId="14390"/>
    <cellStyle name="Total 3 5 2 2 7 2" xfId="38591"/>
    <cellStyle name="Total 3 5 2 2 8" xfId="26615"/>
    <cellStyle name="Total 3 5 2 3" xfId="1747"/>
    <cellStyle name="Total 3 5 2 3 2" xfId="4408"/>
    <cellStyle name="Total 3 5 2 3 2 2" xfId="16509"/>
    <cellStyle name="Total 3 5 2 3 2 2 2" xfId="40709"/>
    <cellStyle name="Total 3 5 2 3 2 3" xfId="28609"/>
    <cellStyle name="Total 3 5 2 3 3" xfId="3120"/>
    <cellStyle name="Total 3 5 2 3 3 2" xfId="15222"/>
    <cellStyle name="Total 3 5 2 3 3 2 2" xfId="39422"/>
    <cellStyle name="Total 3 5 2 3 3 3" xfId="27322"/>
    <cellStyle name="Total 3 5 2 3 4" xfId="8373"/>
    <cellStyle name="Total 3 5 2 3 4 2" xfId="20409"/>
    <cellStyle name="Total 3 5 2 3 4 2 2" xfId="44609"/>
    <cellStyle name="Total 3 5 2 3 4 3" xfId="32574"/>
    <cellStyle name="Total 3 5 2 3 5" xfId="10463"/>
    <cellStyle name="Total 3 5 2 3 5 2" xfId="22426"/>
    <cellStyle name="Total 3 5 2 3 5 2 2" xfId="46626"/>
    <cellStyle name="Total 3 5 2 3 5 3" xfId="34664"/>
    <cellStyle name="Total 3 5 2 3 6" xfId="12271"/>
    <cellStyle name="Total 3 5 2 3 6 2" xfId="24018"/>
    <cellStyle name="Total 3 5 2 3 6 2 2" xfId="48218"/>
    <cellStyle name="Total 3 5 2 3 6 3" xfId="36472"/>
    <cellStyle name="Total 3 5 2 3 7" xfId="13863"/>
    <cellStyle name="Total 3 5 2 3 7 2" xfId="38064"/>
    <cellStyle name="Total 3 5 2 3 8" xfId="26032"/>
    <cellStyle name="Total 3 5 2 4" xfId="3494"/>
    <cellStyle name="Total 3 5 2 4 2" xfId="15596"/>
    <cellStyle name="Total 3 5 2 4 2 2" xfId="39796"/>
    <cellStyle name="Total 3 5 2 4 3" xfId="27696"/>
    <cellStyle name="Total 3 5 2 5" xfId="5343"/>
    <cellStyle name="Total 3 5 2 5 2" xfId="17444"/>
    <cellStyle name="Total 3 5 2 5 2 2" xfId="41644"/>
    <cellStyle name="Total 3 5 2 5 3" xfId="29544"/>
    <cellStyle name="Total 3 5 2 6" xfId="7399"/>
    <cellStyle name="Total 3 5 2 6 2" xfId="19460"/>
    <cellStyle name="Total 3 5 2 6 2 2" xfId="43660"/>
    <cellStyle name="Total 3 5 2 6 3" xfId="31600"/>
    <cellStyle name="Total 3 5 2 7" xfId="9515"/>
    <cellStyle name="Total 3 5 2 7 2" xfId="21549"/>
    <cellStyle name="Total 3 5 2 7 2 2" xfId="45749"/>
    <cellStyle name="Total 3 5 2 7 3" xfId="33716"/>
    <cellStyle name="Total 3 5 2 8" xfId="10165"/>
    <cellStyle name="Total 3 5 2 8 2" xfId="22175"/>
    <cellStyle name="Total 3 5 2 8 2 2" xfId="46375"/>
    <cellStyle name="Total 3 5 2 8 3" xfId="34366"/>
    <cellStyle name="Total 3 5 2 9" xfId="12020"/>
    <cellStyle name="Total 3 5 2 9 2" xfId="36221"/>
    <cellStyle name="Total 3 5 3" xfId="847"/>
    <cellStyle name="Total 3 5 3 10" xfId="25365"/>
    <cellStyle name="Total 3 5 3 2" xfId="2417"/>
    <cellStyle name="Total 3 5 3 2 2" xfId="5067"/>
    <cellStyle name="Total 3 5 3 2 2 2" xfId="17168"/>
    <cellStyle name="Total 3 5 3 2 2 2 2" xfId="41368"/>
    <cellStyle name="Total 3 5 3 2 2 3" xfId="29268"/>
    <cellStyle name="Total 3 5 3 2 3" xfId="6636"/>
    <cellStyle name="Total 3 5 3 2 3 2" xfId="18737"/>
    <cellStyle name="Total 3 5 3 2 3 2 2" xfId="42937"/>
    <cellStyle name="Total 3 5 3 2 3 3" xfId="30837"/>
    <cellStyle name="Total 3 5 3 2 4" xfId="9043"/>
    <cellStyle name="Total 3 5 3 2 4 2" xfId="21077"/>
    <cellStyle name="Total 3 5 3 2 4 2 2" xfId="45277"/>
    <cellStyle name="Total 3 5 3 2 4 3" xfId="33244"/>
    <cellStyle name="Total 3 5 3 2 5" xfId="11119"/>
    <cellStyle name="Total 3 5 3 2 5 2" xfId="23062"/>
    <cellStyle name="Total 3 5 3 2 5 2 2" xfId="47262"/>
    <cellStyle name="Total 3 5 3 2 5 3" xfId="35320"/>
    <cellStyle name="Total 3 5 3 2 6" xfId="12907"/>
    <cellStyle name="Total 3 5 3 2 6 2" xfId="24629"/>
    <cellStyle name="Total 3 5 3 2 6 2 2" xfId="48829"/>
    <cellStyle name="Total 3 5 3 2 6 3" xfId="37108"/>
    <cellStyle name="Total 3 5 3 2 7" xfId="14474"/>
    <cellStyle name="Total 3 5 3 2 7 2" xfId="38675"/>
    <cellStyle name="Total 3 5 3 2 8" xfId="26699"/>
    <cellStyle name="Total 3 5 3 3" xfId="1831"/>
    <cellStyle name="Total 3 5 3 3 2" xfId="4491"/>
    <cellStyle name="Total 3 5 3 3 2 2" xfId="16592"/>
    <cellStyle name="Total 3 5 3 3 2 2 2" xfId="40792"/>
    <cellStyle name="Total 3 5 3 3 2 3" xfId="28692"/>
    <cellStyle name="Total 3 5 3 3 3" xfId="6338"/>
    <cellStyle name="Total 3 5 3 3 3 2" xfId="18439"/>
    <cellStyle name="Total 3 5 3 3 3 2 2" xfId="42639"/>
    <cellStyle name="Total 3 5 3 3 3 3" xfId="30539"/>
    <cellStyle name="Total 3 5 3 3 4" xfId="8457"/>
    <cellStyle name="Total 3 5 3 3 4 2" xfId="20493"/>
    <cellStyle name="Total 3 5 3 3 4 2 2" xfId="44693"/>
    <cellStyle name="Total 3 5 3 3 4 3" xfId="32658"/>
    <cellStyle name="Total 3 5 3 3 5" xfId="10547"/>
    <cellStyle name="Total 3 5 3 3 5 2" xfId="22510"/>
    <cellStyle name="Total 3 5 3 3 5 2 2" xfId="46710"/>
    <cellStyle name="Total 3 5 3 3 5 3" xfId="34748"/>
    <cellStyle name="Total 3 5 3 3 6" xfId="12355"/>
    <cellStyle name="Total 3 5 3 3 6 2" xfId="24102"/>
    <cellStyle name="Total 3 5 3 3 6 2 2" xfId="48302"/>
    <cellStyle name="Total 3 5 3 3 6 3" xfId="36556"/>
    <cellStyle name="Total 3 5 3 3 7" xfId="13947"/>
    <cellStyle name="Total 3 5 3 3 7 2" xfId="38148"/>
    <cellStyle name="Total 3 5 3 3 8" xfId="26116"/>
    <cellStyle name="Total 3 5 3 4" xfId="3577"/>
    <cellStyle name="Total 3 5 3 4 2" xfId="15679"/>
    <cellStyle name="Total 3 5 3 4 2 2" xfId="39879"/>
    <cellStyle name="Total 3 5 3 4 3" xfId="27779"/>
    <cellStyle name="Total 3 5 3 5" xfId="2973"/>
    <cellStyle name="Total 3 5 3 5 2" xfId="15078"/>
    <cellStyle name="Total 3 5 3 5 2 2" xfId="39278"/>
    <cellStyle name="Total 3 5 3 5 3" xfId="27178"/>
    <cellStyle name="Total 3 5 3 6" xfId="7483"/>
    <cellStyle name="Total 3 5 3 6 2" xfId="19544"/>
    <cellStyle name="Total 3 5 3 6 2 2" xfId="43744"/>
    <cellStyle name="Total 3 5 3 6 3" xfId="31684"/>
    <cellStyle name="Total 3 5 3 7" xfId="9599"/>
    <cellStyle name="Total 3 5 3 7 2" xfId="21633"/>
    <cellStyle name="Total 3 5 3 7 2 2" xfId="45833"/>
    <cellStyle name="Total 3 5 3 7 3" xfId="33800"/>
    <cellStyle name="Total 3 5 3 8" xfId="11478"/>
    <cellStyle name="Total 3 5 3 8 2" xfId="23407"/>
    <cellStyle name="Total 3 5 3 8 2 2" xfId="47607"/>
    <cellStyle name="Total 3 5 3 8 3" xfId="35679"/>
    <cellStyle name="Total 3 5 3 9" xfId="13252"/>
    <cellStyle name="Total 3 5 3 9 2" xfId="37453"/>
    <cellStyle name="Total 3 5 4" xfId="1070"/>
    <cellStyle name="Total 3 5 4 10" xfId="25588"/>
    <cellStyle name="Total 3 5 4 2" xfId="2628"/>
    <cellStyle name="Total 3 5 4 2 2" xfId="5274"/>
    <cellStyle name="Total 3 5 4 2 2 2" xfId="17375"/>
    <cellStyle name="Total 3 5 4 2 2 2 2" xfId="41575"/>
    <cellStyle name="Total 3 5 4 2 2 3" xfId="29475"/>
    <cellStyle name="Total 3 5 4 2 3" xfId="5206"/>
    <cellStyle name="Total 3 5 4 2 3 2" xfId="17307"/>
    <cellStyle name="Total 3 5 4 2 3 2 2" xfId="41507"/>
    <cellStyle name="Total 3 5 4 2 3 3" xfId="29407"/>
    <cellStyle name="Total 3 5 4 2 4" xfId="9254"/>
    <cellStyle name="Total 3 5 4 2 4 2" xfId="21288"/>
    <cellStyle name="Total 3 5 4 2 4 2 2" xfId="45488"/>
    <cellStyle name="Total 3 5 4 2 4 3" xfId="33455"/>
    <cellStyle name="Total 3 5 4 2 5" xfId="11330"/>
    <cellStyle name="Total 3 5 4 2 5 2" xfId="23273"/>
    <cellStyle name="Total 3 5 4 2 5 2 2" xfId="47473"/>
    <cellStyle name="Total 3 5 4 2 5 3" xfId="35531"/>
    <cellStyle name="Total 3 5 4 2 6" xfId="13118"/>
    <cellStyle name="Total 3 5 4 2 6 2" xfId="24840"/>
    <cellStyle name="Total 3 5 4 2 6 2 2" xfId="49040"/>
    <cellStyle name="Total 3 5 4 2 6 3" xfId="37319"/>
    <cellStyle name="Total 3 5 4 2 7" xfId="14685"/>
    <cellStyle name="Total 3 5 4 2 7 2" xfId="38886"/>
    <cellStyle name="Total 3 5 4 2 8" xfId="26910"/>
    <cellStyle name="Total 3 5 4 3" xfId="2042"/>
    <cellStyle name="Total 3 5 4 3 2" xfId="4700"/>
    <cellStyle name="Total 3 5 4 3 2 2" xfId="16801"/>
    <cellStyle name="Total 3 5 4 3 2 2 2" xfId="41001"/>
    <cellStyle name="Total 3 5 4 3 2 3" xfId="28901"/>
    <cellStyle name="Total 3 5 4 3 3" xfId="5273"/>
    <cellStyle name="Total 3 5 4 3 3 2" xfId="17374"/>
    <cellStyle name="Total 3 5 4 3 3 2 2" xfId="41574"/>
    <cellStyle name="Total 3 5 4 3 3 3" xfId="29474"/>
    <cellStyle name="Total 3 5 4 3 4" xfId="8668"/>
    <cellStyle name="Total 3 5 4 3 4 2" xfId="20704"/>
    <cellStyle name="Total 3 5 4 3 4 2 2" xfId="44904"/>
    <cellStyle name="Total 3 5 4 3 4 3" xfId="32869"/>
    <cellStyle name="Total 3 5 4 3 5" xfId="10758"/>
    <cellStyle name="Total 3 5 4 3 5 2" xfId="22721"/>
    <cellStyle name="Total 3 5 4 3 5 2 2" xfId="46921"/>
    <cellStyle name="Total 3 5 4 3 5 3" xfId="34959"/>
    <cellStyle name="Total 3 5 4 3 6" xfId="12566"/>
    <cellStyle name="Total 3 5 4 3 6 2" xfId="24313"/>
    <cellStyle name="Total 3 5 4 3 6 2 2" xfId="48513"/>
    <cellStyle name="Total 3 5 4 3 6 3" xfId="36767"/>
    <cellStyle name="Total 3 5 4 3 7" xfId="14158"/>
    <cellStyle name="Total 3 5 4 3 7 2" xfId="38359"/>
    <cellStyle name="Total 3 5 4 3 8" xfId="26327"/>
    <cellStyle name="Total 3 5 4 4" xfId="3795"/>
    <cellStyle name="Total 3 5 4 4 2" xfId="15897"/>
    <cellStyle name="Total 3 5 4 4 2 2" xfId="40097"/>
    <cellStyle name="Total 3 5 4 4 3" xfId="27997"/>
    <cellStyle name="Total 3 5 4 5" xfId="6529"/>
    <cellStyle name="Total 3 5 4 5 2" xfId="18630"/>
    <cellStyle name="Total 3 5 4 5 2 2" xfId="42830"/>
    <cellStyle name="Total 3 5 4 5 3" xfId="30730"/>
    <cellStyle name="Total 3 5 4 6" xfId="7706"/>
    <cellStyle name="Total 3 5 4 6 2" xfId="19767"/>
    <cellStyle name="Total 3 5 4 6 2 2" xfId="43967"/>
    <cellStyle name="Total 3 5 4 6 3" xfId="31907"/>
    <cellStyle name="Total 3 5 4 7" xfId="9822"/>
    <cellStyle name="Total 3 5 4 7 2" xfId="21856"/>
    <cellStyle name="Total 3 5 4 7 2 2" xfId="46056"/>
    <cellStyle name="Total 3 5 4 7 3" xfId="34023"/>
    <cellStyle name="Total 3 5 4 8" xfId="11701"/>
    <cellStyle name="Total 3 5 4 8 2" xfId="23630"/>
    <cellStyle name="Total 3 5 4 8 2 2" xfId="47830"/>
    <cellStyle name="Total 3 5 4 8 3" xfId="35902"/>
    <cellStyle name="Total 3 5 4 9" xfId="13475"/>
    <cellStyle name="Total 3 5 4 9 2" xfId="37676"/>
    <cellStyle name="Total 3 5 5" xfId="1203"/>
    <cellStyle name="Total 3 5 5 2" xfId="3928"/>
    <cellStyle name="Total 3 5 5 2 2" xfId="16030"/>
    <cellStyle name="Total 3 5 5 2 2 2" xfId="40230"/>
    <cellStyle name="Total 3 5 5 2 3" xfId="28130"/>
    <cellStyle name="Total 3 5 5 3" xfId="6259"/>
    <cellStyle name="Total 3 5 5 3 2" xfId="18360"/>
    <cellStyle name="Total 3 5 5 3 2 2" xfId="42560"/>
    <cellStyle name="Total 3 5 5 3 3" xfId="30460"/>
    <cellStyle name="Total 3 5 5 4" xfId="7839"/>
    <cellStyle name="Total 3 5 5 4 2" xfId="19900"/>
    <cellStyle name="Total 3 5 5 4 2 2" xfId="44100"/>
    <cellStyle name="Total 3 5 5 4 3" xfId="32040"/>
    <cellStyle name="Total 3 5 5 5" xfId="9955"/>
    <cellStyle name="Total 3 5 5 5 2" xfId="21989"/>
    <cellStyle name="Total 3 5 5 5 2 2" xfId="46189"/>
    <cellStyle name="Total 3 5 5 5 3" xfId="34156"/>
    <cellStyle name="Total 3 5 5 6" xfId="11834"/>
    <cellStyle name="Total 3 5 5 6 2" xfId="23763"/>
    <cellStyle name="Total 3 5 5 6 2 2" xfId="47963"/>
    <cellStyle name="Total 3 5 5 6 3" xfId="36035"/>
    <cellStyle name="Total 3 5 5 7" xfId="13608"/>
    <cellStyle name="Total 3 5 5 7 2" xfId="37809"/>
    <cellStyle name="Total 3 5 5 8" xfId="25721"/>
    <cellStyle name="Total 3 5 6" xfId="3281"/>
    <cellStyle name="Total 3 5 6 2" xfId="15383"/>
    <cellStyle name="Total 3 5 6 2 2" xfId="39583"/>
    <cellStyle name="Total 3 5 6 3" xfId="27483"/>
    <cellStyle name="Total 3 5 7" xfId="6161"/>
    <cellStyle name="Total 3 5 7 2" xfId="18262"/>
    <cellStyle name="Total 3 5 7 2 2" xfId="42462"/>
    <cellStyle name="Total 3 5 7 3" xfId="30362"/>
    <cellStyle name="Total 3 5 8" xfId="7182"/>
    <cellStyle name="Total 3 5 8 2" xfId="19243"/>
    <cellStyle name="Total 3 5 8 2 2" xfId="43443"/>
    <cellStyle name="Total 3 5 8 3" xfId="31383"/>
    <cellStyle name="Total 3 5 9" xfId="6986"/>
    <cellStyle name="Total 3 5 9 2" xfId="19069"/>
    <cellStyle name="Total 3 5 9 2 2" xfId="43269"/>
    <cellStyle name="Total 3 5 9 3" xfId="31187"/>
    <cellStyle name="Total 3 6" xfId="687"/>
    <cellStyle name="Total 3 6 10" xfId="25205"/>
    <cellStyle name="Total 3 6 2" xfId="2257"/>
    <cellStyle name="Total 3 6 2 2" xfId="4909"/>
    <cellStyle name="Total 3 6 2 2 2" xfId="17010"/>
    <cellStyle name="Total 3 6 2 2 2 2" xfId="41210"/>
    <cellStyle name="Total 3 6 2 2 3" xfId="29110"/>
    <cellStyle name="Total 3 6 2 3" xfId="4271"/>
    <cellStyle name="Total 3 6 2 3 2" xfId="16372"/>
    <cellStyle name="Total 3 6 2 3 2 2" xfId="40572"/>
    <cellStyle name="Total 3 6 2 3 3" xfId="28472"/>
    <cellStyle name="Total 3 6 2 4" xfId="8883"/>
    <cellStyle name="Total 3 6 2 4 2" xfId="20917"/>
    <cellStyle name="Total 3 6 2 4 2 2" xfId="45117"/>
    <cellStyle name="Total 3 6 2 4 3" xfId="33084"/>
    <cellStyle name="Total 3 6 2 5" xfId="10959"/>
    <cellStyle name="Total 3 6 2 5 2" xfId="22902"/>
    <cellStyle name="Total 3 6 2 5 2 2" xfId="47102"/>
    <cellStyle name="Total 3 6 2 5 3" xfId="35160"/>
    <cellStyle name="Total 3 6 2 6" xfId="12747"/>
    <cellStyle name="Total 3 6 2 6 2" xfId="24469"/>
    <cellStyle name="Total 3 6 2 6 2 2" xfId="48669"/>
    <cellStyle name="Total 3 6 2 6 3" xfId="36948"/>
    <cellStyle name="Total 3 6 2 7" xfId="14314"/>
    <cellStyle name="Total 3 6 2 7 2" xfId="38515"/>
    <cellStyle name="Total 3 6 2 8" xfId="26539"/>
    <cellStyle name="Total 3 6 3" xfId="1671"/>
    <cellStyle name="Total 3 6 3 2" xfId="4333"/>
    <cellStyle name="Total 3 6 3 2 2" xfId="16434"/>
    <cellStyle name="Total 3 6 3 2 2 2" xfId="40634"/>
    <cellStyle name="Total 3 6 3 2 3" xfId="28534"/>
    <cellStyle name="Total 3 6 3 3" xfId="4026"/>
    <cellStyle name="Total 3 6 3 3 2" xfId="16128"/>
    <cellStyle name="Total 3 6 3 3 2 2" xfId="40328"/>
    <cellStyle name="Total 3 6 3 3 3" xfId="28228"/>
    <cellStyle name="Total 3 6 3 4" xfId="8297"/>
    <cellStyle name="Total 3 6 3 4 2" xfId="20333"/>
    <cellStyle name="Total 3 6 3 4 2 2" xfId="44533"/>
    <cellStyle name="Total 3 6 3 4 3" xfId="32498"/>
    <cellStyle name="Total 3 6 3 5" xfId="10387"/>
    <cellStyle name="Total 3 6 3 5 2" xfId="22350"/>
    <cellStyle name="Total 3 6 3 5 2 2" xfId="46550"/>
    <cellStyle name="Total 3 6 3 5 3" xfId="34588"/>
    <cellStyle name="Total 3 6 3 6" xfId="12195"/>
    <cellStyle name="Total 3 6 3 6 2" xfId="23942"/>
    <cellStyle name="Total 3 6 3 6 2 2" xfId="48142"/>
    <cellStyle name="Total 3 6 3 6 3" xfId="36396"/>
    <cellStyle name="Total 3 6 3 7" xfId="13787"/>
    <cellStyle name="Total 3 6 3 7 2" xfId="37988"/>
    <cellStyle name="Total 3 6 3 8" xfId="25956"/>
    <cellStyle name="Total 3 6 4" xfId="3420"/>
    <cellStyle name="Total 3 6 4 2" xfId="15522"/>
    <cellStyle name="Total 3 6 4 2 2" xfId="39722"/>
    <cellStyle name="Total 3 6 4 3" xfId="27622"/>
    <cellStyle name="Total 3 6 5" xfId="6265"/>
    <cellStyle name="Total 3 6 5 2" xfId="18366"/>
    <cellStyle name="Total 3 6 5 2 2" xfId="42566"/>
    <cellStyle name="Total 3 6 5 3" xfId="30466"/>
    <cellStyle name="Total 3 6 6" xfId="7323"/>
    <cellStyle name="Total 3 6 6 2" xfId="19384"/>
    <cellStyle name="Total 3 6 6 2 2" xfId="43584"/>
    <cellStyle name="Total 3 6 6 3" xfId="31524"/>
    <cellStyle name="Total 3 6 7" xfId="9439"/>
    <cellStyle name="Total 3 6 7 2" xfId="21473"/>
    <cellStyle name="Total 3 6 7 2 2" xfId="45673"/>
    <cellStyle name="Total 3 6 7 3" xfId="33640"/>
    <cellStyle name="Total 3 6 8" xfId="10069"/>
    <cellStyle name="Total 3 6 8 2" xfId="22103"/>
    <cellStyle name="Total 3 6 8 2 2" xfId="46303"/>
    <cellStyle name="Total 3 6 8 3" xfId="34270"/>
    <cellStyle name="Total 3 6 9" xfId="11948"/>
    <cellStyle name="Total 3 6 9 2" xfId="36149"/>
    <cellStyle name="Total 3 7" xfId="971"/>
    <cellStyle name="Total 3 7 10" xfId="25489"/>
    <cellStyle name="Total 3 7 2" xfId="2529"/>
    <cellStyle name="Total 3 7 2 2" xfId="5178"/>
    <cellStyle name="Total 3 7 2 2 2" xfId="17279"/>
    <cellStyle name="Total 3 7 2 2 2 2" xfId="41479"/>
    <cellStyle name="Total 3 7 2 2 3" xfId="29379"/>
    <cellStyle name="Total 3 7 2 3" xfId="6256"/>
    <cellStyle name="Total 3 7 2 3 2" xfId="18357"/>
    <cellStyle name="Total 3 7 2 3 2 2" xfId="42557"/>
    <cellStyle name="Total 3 7 2 3 3" xfId="30457"/>
    <cellStyle name="Total 3 7 2 4" xfId="9155"/>
    <cellStyle name="Total 3 7 2 4 2" xfId="21189"/>
    <cellStyle name="Total 3 7 2 4 2 2" xfId="45389"/>
    <cellStyle name="Total 3 7 2 4 3" xfId="33356"/>
    <cellStyle name="Total 3 7 2 5" xfId="11231"/>
    <cellStyle name="Total 3 7 2 5 2" xfId="23174"/>
    <cellStyle name="Total 3 7 2 5 2 2" xfId="47374"/>
    <cellStyle name="Total 3 7 2 5 3" xfId="35432"/>
    <cellStyle name="Total 3 7 2 6" xfId="13019"/>
    <cellStyle name="Total 3 7 2 6 2" xfId="24741"/>
    <cellStyle name="Total 3 7 2 6 2 2" xfId="48941"/>
    <cellStyle name="Total 3 7 2 6 3" xfId="37220"/>
    <cellStyle name="Total 3 7 2 7" xfId="14586"/>
    <cellStyle name="Total 3 7 2 7 2" xfId="38787"/>
    <cellStyle name="Total 3 7 2 8" xfId="26811"/>
    <cellStyle name="Total 3 7 3" xfId="1943"/>
    <cellStyle name="Total 3 7 3 2" xfId="4602"/>
    <cellStyle name="Total 3 7 3 2 2" xfId="16703"/>
    <cellStyle name="Total 3 7 3 2 2 2" xfId="40903"/>
    <cellStyle name="Total 3 7 3 2 3" xfId="28803"/>
    <cellStyle name="Total 3 7 3 3" xfId="5887"/>
    <cellStyle name="Total 3 7 3 3 2" xfId="17988"/>
    <cellStyle name="Total 3 7 3 3 2 2" xfId="42188"/>
    <cellStyle name="Total 3 7 3 3 3" xfId="30088"/>
    <cellStyle name="Total 3 7 3 4" xfId="8569"/>
    <cellStyle name="Total 3 7 3 4 2" xfId="20605"/>
    <cellStyle name="Total 3 7 3 4 2 2" xfId="44805"/>
    <cellStyle name="Total 3 7 3 4 3" xfId="32770"/>
    <cellStyle name="Total 3 7 3 5" xfId="10659"/>
    <cellStyle name="Total 3 7 3 5 2" xfId="22622"/>
    <cellStyle name="Total 3 7 3 5 2 2" xfId="46822"/>
    <cellStyle name="Total 3 7 3 5 3" xfId="34860"/>
    <cellStyle name="Total 3 7 3 6" xfId="12467"/>
    <cellStyle name="Total 3 7 3 6 2" xfId="24214"/>
    <cellStyle name="Total 3 7 3 6 2 2" xfId="48414"/>
    <cellStyle name="Total 3 7 3 6 3" xfId="36668"/>
    <cellStyle name="Total 3 7 3 7" xfId="14059"/>
    <cellStyle name="Total 3 7 3 7 2" xfId="38260"/>
    <cellStyle name="Total 3 7 3 8" xfId="26228"/>
    <cellStyle name="Total 3 7 4" xfId="3698"/>
    <cellStyle name="Total 3 7 4 2" xfId="15800"/>
    <cellStyle name="Total 3 7 4 2 2" xfId="40000"/>
    <cellStyle name="Total 3 7 4 3" xfId="27900"/>
    <cellStyle name="Total 3 7 5" xfId="6663"/>
    <cellStyle name="Total 3 7 5 2" xfId="18764"/>
    <cellStyle name="Total 3 7 5 2 2" xfId="42964"/>
    <cellStyle name="Total 3 7 5 3" xfId="30864"/>
    <cellStyle name="Total 3 7 6" xfId="7607"/>
    <cellStyle name="Total 3 7 6 2" xfId="19668"/>
    <cellStyle name="Total 3 7 6 2 2" xfId="43868"/>
    <cellStyle name="Total 3 7 6 3" xfId="31808"/>
    <cellStyle name="Total 3 7 7" xfId="9723"/>
    <cellStyle name="Total 3 7 7 2" xfId="21757"/>
    <cellStyle name="Total 3 7 7 2 2" xfId="45957"/>
    <cellStyle name="Total 3 7 7 3" xfId="33924"/>
    <cellStyle name="Total 3 7 8" xfId="11602"/>
    <cellStyle name="Total 3 7 8 2" xfId="23531"/>
    <cellStyle name="Total 3 7 8 2 2" xfId="47731"/>
    <cellStyle name="Total 3 7 8 3" xfId="35803"/>
    <cellStyle name="Total 3 7 9" xfId="13376"/>
    <cellStyle name="Total 3 7 9 2" xfId="37577"/>
    <cellStyle name="Total 3 8" xfId="3141"/>
    <cellStyle name="Total 3 8 2" xfId="15243"/>
    <cellStyle name="Total 3 8 2 2" xfId="39443"/>
    <cellStyle name="Total 3 8 3" xfId="27343"/>
    <cellStyle name="Total 3 9" xfId="6492"/>
    <cellStyle name="Total 3 9 2" xfId="18593"/>
    <cellStyle name="Total 3 9 2 2" xfId="42793"/>
    <cellStyle name="Total 3 9 3" xfId="30693"/>
    <cellStyle name="Total 4" xfId="1343"/>
    <cellStyle name="Total 4 2" xfId="4052"/>
    <cellStyle name="Total 4 2 2" xfId="16154"/>
    <cellStyle name="Total 4 2 2 2" xfId="40354"/>
    <cellStyle name="Total 4 2 3" xfId="28254"/>
    <cellStyle name="Total 4 3" xfId="5650"/>
    <cellStyle name="Total 4 3 2" xfId="17751"/>
    <cellStyle name="Total 4 3 2 2" xfId="41951"/>
    <cellStyle name="Total 4 3 3" xfId="29851"/>
    <cellStyle name="Total 4 4" xfId="7979"/>
    <cellStyle name="Total 4 4 2" xfId="20039"/>
    <cellStyle name="Total 4 4 2 2" xfId="44239"/>
    <cellStyle name="Total 4 4 3" xfId="32180"/>
    <cellStyle name="Total 4 5" xfId="10094"/>
    <cellStyle name="Total 4 5 2" xfId="22128"/>
    <cellStyle name="Total 4 5 2 2" xfId="46328"/>
    <cellStyle name="Total 4 5 3" xfId="34295"/>
    <cellStyle name="Total 4 6" xfId="11973"/>
    <cellStyle name="Total 4 6 2" xfId="23846"/>
    <cellStyle name="Total 4 6 2 2" xfId="48046"/>
    <cellStyle name="Total 4 6 3" xfId="36174"/>
    <cellStyle name="Total 4 7" xfId="13691"/>
    <cellStyle name="Total 4 7 2" xfId="37892"/>
    <cellStyle name="Total 4 8" xfId="25804"/>
    <cellStyle name="Total 5" xfId="1472"/>
    <cellStyle name="Total 5 2" xfId="4153"/>
    <cellStyle name="Total 5 2 2" xfId="16255"/>
    <cellStyle name="Total 5 2 2 2" xfId="40455"/>
    <cellStyle name="Total 5 2 3" xfId="28355"/>
    <cellStyle name="Total 5 3" xfId="6728"/>
    <cellStyle name="Total 5 3 2" xfId="18829"/>
    <cellStyle name="Total 5 3 2 2" xfId="43029"/>
    <cellStyle name="Total 5 3 3" xfId="30929"/>
    <cellStyle name="Total 5 4" xfId="8103"/>
    <cellStyle name="Total 5 4 2" xfId="20151"/>
    <cellStyle name="Total 5 4 2 2" xfId="44351"/>
    <cellStyle name="Total 5 4 3" xfId="32304"/>
    <cellStyle name="Total 5 5" xfId="10210"/>
    <cellStyle name="Total 5 5 2" xfId="22219"/>
    <cellStyle name="Total 5 5 2 2" xfId="46419"/>
    <cellStyle name="Total 5 5 3" xfId="34411"/>
    <cellStyle name="Total 5 6" xfId="12064"/>
    <cellStyle name="Total 5 6 2" xfId="23862"/>
    <cellStyle name="Total 5 6 2 2" xfId="48062"/>
    <cellStyle name="Total 5 6 3" xfId="36265"/>
    <cellStyle name="Total 5 7" xfId="13707"/>
    <cellStyle name="Total 5 7 2" xfId="37908"/>
    <cellStyle name="Total 5 8" xfId="25828"/>
    <cellStyle name="Total 6" xfId="2813"/>
    <cellStyle name="Total 6 2" xfId="14966"/>
    <cellStyle name="Total 6 2 2" xfId="39166"/>
    <cellStyle name="Total 6 3" xfId="27066"/>
    <cellStyle name="Total 7" xfId="2781"/>
    <cellStyle name="Warning Text" xfId="74" builtinId="11" customBuiltin="1"/>
    <cellStyle name="Warning Text 2" xfId="261"/>
    <cellStyle name="Warning Text 2 2" xfId="2896"/>
    <cellStyle name="Warning Text 3" xfId="1344"/>
    <cellStyle name="Warning Text 4" xfId="1473"/>
    <cellStyle name="Warning Text 5" xfId="2779"/>
    <cellStyle name="標準_標準価格表_04202003_JPver01" xfId="75"/>
  </cellStyles>
  <dxfs count="0"/>
  <tableStyles count="0" defaultTableStyle="TableStyleMedium9" defaultPivotStyle="PivotStyleMedium4"/>
  <colors>
    <mruColors>
      <color rgb="FF297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1</xdr:col>
      <xdr:colOff>847939</xdr:colOff>
      <xdr:row>2</xdr:row>
      <xdr:rowOff>72571</xdr:rowOff>
    </xdr:to>
    <xdr:pic>
      <xdr:nvPicPr>
        <xdr:cNvPr id="2" name="Picture 1" descr="Fortinet_Logo_Reverse-Whit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88900"/>
          <a:ext cx="4362664" cy="580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139700</xdr:rowOff>
    </xdr:from>
    <xdr:to>
      <xdr:col>2</xdr:col>
      <xdr:colOff>593939</xdr:colOff>
      <xdr:row>0</xdr:row>
      <xdr:rowOff>720271</xdr:rowOff>
    </xdr:to>
    <xdr:pic>
      <xdr:nvPicPr>
        <xdr:cNvPr id="2" name="Picture 1" descr="Fortinet_Logo_Reverse-Whit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0" y="139700"/>
          <a:ext cx="4369014" cy="580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139700</xdr:rowOff>
    </xdr:from>
    <xdr:to>
      <xdr:col>2</xdr:col>
      <xdr:colOff>593939</xdr:colOff>
      <xdr:row>0</xdr:row>
      <xdr:rowOff>720271</xdr:rowOff>
    </xdr:to>
    <xdr:pic>
      <xdr:nvPicPr>
        <xdr:cNvPr id="2" name="Picture 1" descr="Fortinet_Logo_Reverse-Whit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0" y="139700"/>
          <a:ext cx="4369014" cy="580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139700</xdr:rowOff>
    </xdr:from>
    <xdr:to>
      <xdr:col>2</xdr:col>
      <xdr:colOff>517739</xdr:colOff>
      <xdr:row>0</xdr:row>
      <xdr:rowOff>720271</xdr:rowOff>
    </xdr:to>
    <xdr:pic>
      <xdr:nvPicPr>
        <xdr:cNvPr id="2" name="Picture 1" descr="Fortinet_Logo_Reverse-Whit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00" y="139700"/>
          <a:ext cx="4369014" cy="580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0</xdr:row>
      <xdr:rowOff>136072</xdr:rowOff>
    </xdr:from>
    <xdr:to>
      <xdr:col>2</xdr:col>
      <xdr:colOff>1549161</xdr:colOff>
      <xdr:row>0</xdr:row>
      <xdr:rowOff>716643</xdr:rowOff>
    </xdr:to>
    <xdr:pic>
      <xdr:nvPicPr>
        <xdr:cNvPr id="8" name="Picture 7" descr="Fortinet_Logo_Reverse-Whit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893" y="136072"/>
          <a:ext cx="4365839" cy="580571"/>
        </a:xfrm>
        <a:prstGeom prst="rect">
          <a:avLst/>
        </a:prstGeom>
      </xdr:spPr>
    </xdr:pic>
    <xdr:clientData/>
  </xdr:twoCellAnchor>
  <xdr:twoCellAnchor editAs="oneCell">
    <xdr:from>
      <xdr:col>2</xdr:col>
      <xdr:colOff>1864179</xdr:colOff>
      <xdr:row>0</xdr:row>
      <xdr:rowOff>68037</xdr:rowOff>
    </xdr:from>
    <xdr:to>
      <xdr:col>2</xdr:col>
      <xdr:colOff>2803072</xdr:colOff>
      <xdr:row>0</xdr:row>
      <xdr:rowOff>763084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0" y="68037"/>
          <a:ext cx="938893" cy="69504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127000</xdr:rowOff>
    </xdr:from>
    <xdr:to>
      <xdr:col>2</xdr:col>
      <xdr:colOff>1254339</xdr:colOff>
      <xdr:row>0</xdr:row>
      <xdr:rowOff>707571</xdr:rowOff>
    </xdr:to>
    <xdr:pic>
      <xdr:nvPicPr>
        <xdr:cNvPr id="7" name="Picture 6" descr="Fortinet_Logo_Reverse-Whit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27000"/>
          <a:ext cx="4365839" cy="580571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1752601</xdr:colOff>
      <xdr:row>0</xdr:row>
      <xdr:rowOff>50800</xdr:rowOff>
    </xdr:from>
    <xdr:to>
      <xdr:col>2</xdr:col>
      <xdr:colOff>2743201</xdr:colOff>
      <xdr:row>0</xdr:row>
      <xdr:rowOff>794819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49801" y="50800"/>
          <a:ext cx="990600" cy="74401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_A\POS\America\2011-Q4\Synnex%20Q4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By Day"/>
      <sheetName val="PIVOT"/>
      <sheetName val="Combine"/>
      <sheetName val="Sox"/>
      <sheetName val="Zip Code"/>
      <sheetName val="Item"/>
      <sheetName val="Date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Zip</v>
          </cell>
          <cell r="B1" t="str">
            <v>State</v>
          </cell>
          <cell r="C1" t="str">
            <v>Area</v>
          </cell>
          <cell r="D1" t="str">
            <v>Sub-Region</v>
          </cell>
          <cell r="E1" t="str">
            <v>Sales Rep</v>
          </cell>
          <cell r="F1" t="str">
            <v>Sales Dir</v>
          </cell>
          <cell r="G1" t="str">
            <v>Region</v>
          </cell>
        </row>
        <row r="2">
          <cell r="A2" t="str">
            <v xml:space="preserve"> 30602</v>
          </cell>
        </row>
        <row r="3">
          <cell r="A3" t="str">
            <v xml:space="preserve"> 72211</v>
          </cell>
        </row>
        <row r="4">
          <cell r="A4" t="str">
            <v xml:space="preserve"> 75766</v>
          </cell>
        </row>
        <row r="5">
          <cell r="A5" t="str">
            <v>`T6G 2W2</v>
          </cell>
        </row>
        <row r="6">
          <cell r="A6" t="str">
            <v>00661</v>
          </cell>
        </row>
        <row r="7">
          <cell r="A7" t="str">
            <v>00791</v>
          </cell>
        </row>
        <row r="8">
          <cell r="A8" t="str">
            <v>00901</v>
          </cell>
        </row>
        <row r="9">
          <cell r="A9" t="str">
            <v>00916</v>
          </cell>
        </row>
        <row r="10">
          <cell r="A10" t="str">
            <v>00917</v>
          </cell>
        </row>
        <row r="11">
          <cell r="A11" t="str">
            <v>00918</v>
          </cell>
        </row>
        <row r="12">
          <cell r="A12" t="str">
            <v>00926</v>
          </cell>
        </row>
        <row r="13">
          <cell r="A13" t="str">
            <v>00936-3629</v>
          </cell>
        </row>
        <row r="14">
          <cell r="A14" t="str">
            <v>00968</v>
          </cell>
        </row>
        <row r="15">
          <cell r="A15" t="str">
            <v>00969</v>
          </cell>
        </row>
        <row r="16">
          <cell r="A16" t="str">
            <v>01001</v>
          </cell>
        </row>
        <row r="17">
          <cell r="A17" t="str">
            <v>01002</v>
          </cell>
        </row>
        <row r="18">
          <cell r="A18" t="str">
            <v>01003</v>
          </cell>
        </row>
        <row r="19">
          <cell r="A19" t="str">
            <v>01009</v>
          </cell>
        </row>
        <row r="20">
          <cell r="A20" t="str">
            <v>01013</v>
          </cell>
        </row>
        <row r="21">
          <cell r="A21" t="str">
            <v>01020</v>
          </cell>
        </row>
        <row r="22">
          <cell r="A22" t="str">
            <v>01040</v>
          </cell>
        </row>
        <row r="23">
          <cell r="A23" t="str">
            <v>01060</v>
          </cell>
        </row>
        <row r="24">
          <cell r="A24" t="str">
            <v>01069</v>
          </cell>
        </row>
        <row r="25">
          <cell r="A25" t="str">
            <v>01077</v>
          </cell>
        </row>
        <row r="26">
          <cell r="A26" t="str">
            <v>01080</v>
          </cell>
        </row>
        <row r="27">
          <cell r="A27" t="str">
            <v>01085</v>
          </cell>
        </row>
        <row r="28">
          <cell r="A28" t="str">
            <v>01086</v>
          </cell>
        </row>
        <row r="29">
          <cell r="A29" t="str">
            <v>01089</v>
          </cell>
        </row>
        <row r="30">
          <cell r="A30" t="str">
            <v>01095</v>
          </cell>
        </row>
        <row r="31">
          <cell r="A31" t="str">
            <v>01102</v>
          </cell>
        </row>
        <row r="32">
          <cell r="A32" t="str">
            <v>01103</v>
          </cell>
        </row>
        <row r="33">
          <cell r="A33" t="str">
            <v>01104</v>
          </cell>
        </row>
        <row r="34">
          <cell r="A34" t="str">
            <v>01106</v>
          </cell>
        </row>
        <row r="35">
          <cell r="A35" t="str">
            <v>01107</v>
          </cell>
        </row>
        <row r="36">
          <cell r="A36" t="str">
            <v>01109</v>
          </cell>
        </row>
        <row r="37">
          <cell r="A37" t="str">
            <v>01111</v>
          </cell>
        </row>
        <row r="38">
          <cell r="A38" t="str">
            <v>01115</v>
          </cell>
        </row>
        <row r="39">
          <cell r="A39" t="str">
            <v>01129</v>
          </cell>
        </row>
        <row r="40">
          <cell r="A40" t="str">
            <v>01144</v>
          </cell>
        </row>
        <row r="41">
          <cell r="A41" t="str">
            <v>01144-1200</v>
          </cell>
        </row>
        <row r="42">
          <cell r="A42" t="str">
            <v>01201</v>
          </cell>
        </row>
        <row r="43">
          <cell r="A43" t="str">
            <v>01223</v>
          </cell>
        </row>
        <row r="44">
          <cell r="A44" t="str">
            <v>01240</v>
          </cell>
        </row>
        <row r="45">
          <cell r="A45" t="str">
            <v>01267</v>
          </cell>
        </row>
        <row r="46">
          <cell r="A46" t="str">
            <v>01351</v>
          </cell>
        </row>
        <row r="47">
          <cell r="A47" t="str">
            <v>01420</v>
          </cell>
        </row>
        <row r="48">
          <cell r="A48" t="str">
            <v>01451</v>
          </cell>
        </row>
        <row r="49">
          <cell r="A49" t="str">
            <v>01453</v>
          </cell>
        </row>
        <row r="50">
          <cell r="A50" t="str">
            <v>01460</v>
          </cell>
        </row>
        <row r="51">
          <cell r="A51" t="str">
            <v>01463</v>
          </cell>
        </row>
        <row r="52">
          <cell r="A52" t="str">
            <v>01464</v>
          </cell>
        </row>
        <row r="53">
          <cell r="A53" t="str">
            <v>01469</v>
          </cell>
        </row>
        <row r="54">
          <cell r="A54" t="str">
            <v>01501</v>
          </cell>
        </row>
        <row r="55">
          <cell r="A55" t="str">
            <v>01562</v>
          </cell>
        </row>
        <row r="56">
          <cell r="A56" t="str">
            <v>01568</v>
          </cell>
        </row>
        <row r="57">
          <cell r="A57" t="str">
            <v>01568-1499</v>
          </cell>
        </row>
        <row r="58">
          <cell r="A58" t="str">
            <v>01569</v>
          </cell>
        </row>
        <row r="59">
          <cell r="A59" t="str">
            <v>01571</v>
          </cell>
        </row>
        <row r="60">
          <cell r="A60" t="str">
            <v>01581</v>
          </cell>
        </row>
        <row r="61">
          <cell r="A61" t="str">
            <v>01590</v>
          </cell>
        </row>
        <row r="62">
          <cell r="A62" t="str">
            <v>01604</v>
          </cell>
        </row>
        <row r="63">
          <cell r="A63" t="str">
            <v>01605</v>
          </cell>
        </row>
        <row r="64">
          <cell r="A64" t="str">
            <v>01606</v>
          </cell>
        </row>
        <row r="65">
          <cell r="A65" t="str">
            <v>01608</v>
          </cell>
        </row>
        <row r="66">
          <cell r="A66" t="str">
            <v>01701</v>
          </cell>
        </row>
        <row r="67">
          <cell r="A67" t="str">
            <v>01720</v>
          </cell>
        </row>
        <row r="68">
          <cell r="A68" t="str">
            <v>01721</v>
          </cell>
        </row>
        <row r="69">
          <cell r="A69" t="str">
            <v>017252</v>
          </cell>
        </row>
        <row r="70">
          <cell r="A70" t="str">
            <v>01730</v>
          </cell>
        </row>
        <row r="71">
          <cell r="A71" t="str">
            <v>01740</v>
          </cell>
        </row>
        <row r="72">
          <cell r="A72" t="str">
            <v>01742</v>
          </cell>
        </row>
        <row r="73">
          <cell r="A73" t="str">
            <v>01745</v>
          </cell>
        </row>
        <row r="74">
          <cell r="A74" t="str">
            <v>01746</v>
          </cell>
        </row>
        <row r="75">
          <cell r="A75" t="str">
            <v>01752</v>
          </cell>
        </row>
        <row r="76">
          <cell r="A76" t="str">
            <v>01754</v>
          </cell>
        </row>
        <row r="77">
          <cell r="A77" t="str">
            <v>01757</v>
          </cell>
        </row>
        <row r="78">
          <cell r="A78" t="str">
            <v>01760</v>
          </cell>
        </row>
        <row r="79">
          <cell r="A79" t="str">
            <v>01772</v>
          </cell>
        </row>
        <row r="80">
          <cell r="A80" t="str">
            <v>01773</v>
          </cell>
        </row>
        <row r="81">
          <cell r="A81" t="str">
            <v>01776</v>
          </cell>
        </row>
        <row r="82">
          <cell r="A82" t="str">
            <v>01801</v>
          </cell>
        </row>
        <row r="83">
          <cell r="A83" t="str">
            <v>01803</v>
          </cell>
        </row>
        <row r="84">
          <cell r="A84" t="str">
            <v>01810</v>
          </cell>
        </row>
        <row r="85">
          <cell r="A85" t="str">
            <v>01821</v>
          </cell>
        </row>
        <row r="86">
          <cell r="A86" t="str">
            <v>01824</v>
          </cell>
        </row>
        <row r="87">
          <cell r="A87" t="str">
            <v>01826</v>
          </cell>
        </row>
        <row r="88">
          <cell r="A88" t="str">
            <v>01830</v>
          </cell>
        </row>
        <row r="89">
          <cell r="A89" t="str">
            <v>01840</v>
          </cell>
        </row>
        <row r="90">
          <cell r="A90" t="str">
            <v>01840-1866</v>
          </cell>
        </row>
        <row r="91">
          <cell r="A91" t="str">
            <v>01841</v>
          </cell>
        </row>
        <row r="92">
          <cell r="A92" t="str">
            <v>01843</v>
          </cell>
        </row>
        <row r="93">
          <cell r="A93" t="str">
            <v>01844</v>
          </cell>
        </row>
        <row r="94">
          <cell r="A94" t="str">
            <v>01845</v>
          </cell>
        </row>
        <row r="95">
          <cell r="A95" t="str">
            <v>01851</v>
          </cell>
        </row>
        <row r="96">
          <cell r="A96" t="str">
            <v>01852</v>
          </cell>
        </row>
        <row r="97">
          <cell r="A97" t="str">
            <v>01862</v>
          </cell>
        </row>
        <row r="98">
          <cell r="A98" t="str">
            <v>01863</v>
          </cell>
        </row>
        <row r="99">
          <cell r="A99" t="str">
            <v>01864</v>
          </cell>
        </row>
        <row r="100">
          <cell r="A100" t="str">
            <v>01867</v>
          </cell>
        </row>
        <row r="101">
          <cell r="A101" t="str">
            <v>01876</v>
          </cell>
        </row>
        <row r="102">
          <cell r="A102" t="str">
            <v>01880</v>
          </cell>
        </row>
        <row r="103">
          <cell r="A103" t="str">
            <v>01886</v>
          </cell>
        </row>
        <row r="104">
          <cell r="A104" t="str">
            <v>01887</v>
          </cell>
        </row>
        <row r="105">
          <cell r="A105" t="str">
            <v>01890</v>
          </cell>
        </row>
        <row r="106">
          <cell r="A106" t="str">
            <v>01902</v>
          </cell>
        </row>
        <row r="107">
          <cell r="A107" t="str">
            <v>01905-1613</v>
          </cell>
        </row>
        <row r="108">
          <cell r="A108" t="str">
            <v>01906</v>
          </cell>
        </row>
        <row r="109">
          <cell r="A109" t="str">
            <v>01915</v>
          </cell>
        </row>
        <row r="110">
          <cell r="A110" t="str">
            <v>01923</v>
          </cell>
        </row>
        <row r="111">
          <cell r="A111" t="str">
            <v>01930</v>
          </cell>
        </row>
        <row r="112">
          <cell r="A112" t="str">
            <v>01945</v>
          </cell>
        </row>
        <row r="113">
          <cell r="A113" t="str">
            <v>01960</v>
          </cell>
        </row>
        <row r="114">
          <cell r="A114" t="str">
            <v>01966</v>
          </cell>
        </row>
        <row r="115">
          <cell r="A115" t="str">
            <v>01970</v>
          </cell>
        </row>
        <row r="116">
          <cell r="A116" t="str">
            <v>01983</v>
          </cell>
        </row>
        <row r="117">
          <cell r="A117" t="str">
            <v>01984</v>
          </cell>
        </row>
        <row r="118">
          <cell r="A118" t="str">
            <v>02021</v>
          </cell>
        </row>
        <row r="119">
          <cell r="A119" t="str">
            <v>02026</v>
          </cell>
        </row>
        <row r="120">
          <cell r="A120" t="str">
            <v>02030</v>
          </cell>
        </row>
        <row r="121">
          <cell r="A121" t="str">
            <v>02035</v>
          </cell>
        </row>
        <row r="122">
          <cell r="A122" t="str">
            <v>02035-1847</v>
          </cell>
        </row>
        <row r="123">
          <cell r="A123" t="str">
            <v>02038</v>
          </cell>
        </row>
        <row r="124">
          <cell r="A124" t="str">
            <v>02043</v>
          </cell>
        </row>
        <row r="125">
          <cell r="A125" t="str">
            <v>02048</v>
          </cell>
        </row>
        <row r="126">
          <cell r="A126" t="str">
            <v>02050</v>
          </cell>
        </row>
        <row r="127">
          <cell r="A127" t="str">
            <v>02052</v>
          </cell>
        </row>
        <row r="128">
          <cell r="A128" t="str">
            <v>02062</v>
          </cell>
        </row>
        <row r="129">
          <cell r="A129" t="str">
            <v>02065</v>
          </cell>
        </row>
        <row r="130">
          <cell r="A130" t="str">
            <v>02067</v>
          </cell>
        </row>
        <row r="131">
          <cell r="A131" t="str">
            <v>02090</v>
          </cell>
        </row>
        <row r="132">
          <cell r="A132" t="str">
            <v>02108</v>
          </cell>
        </row>
        <row r="133">
          <cell r="A133" t="str">
            <v>02109</v>
          </cell>
        </row>
        <row r="134">
          <cell r="A134" t="str">
            <v>02110</v>
          </cell>
        </row>
        <row r="135">
          <cell r="A135" t="str">
            <v>02110-3112</v>
          </cell>
        </row>
        <row r="136">
          <cell r="A136" t="str">
            <v>02111</v>
          </cell>
        </row>
        <row r="137">
          <cell r="A137" t="str">
            <v>02114</v>
          </cell>
        </row>
        <row r="138">
          <cell r="A138" t="str">
            <v>02116</v>
          </cell>
        </row>
        <row r="139">
          <cell r="A139" t="str">
            <v>02118</v>
          </cell>
        </row>
        <row r="140">
          <cell r="A140" t="str">
            <v>02122</v>
          </cell>
        </row>
        <row r="141">
          <cell r="A141" t="str">
            <v>02124</v>
          </cell>
        </row>
        <row r="142">
          <cell r="A142" t="str">
            <v>02127</v>
          </cell>
        </row>
        <row r="143">
          <cell r="A143" t="str">
            <v>02128</v>
          </cell>
        </row>
        <row r="144">
          <cell r="A144" t="str">
            <v>02129</v>
          </cell>
        </row>
        <row r="145">
          <cell r="A145" t="str">
            <v>02130</v>
          </cell>
        </row>
        <row r="146">
          <cell r="A146" t="str">
            <v>02131</v>
          </cell>
        </row>
        <row r="147">
          <cell r="A147" t="str">
            <v>02135</v>
          </cell>
        </row>
        <row r="148">
          <cell r="A148" t="str">
            <v>02138</v>
          </cell>
        </row>
        <row r="149">
          <cell r="A149" t="str">
            <v>02139</v>
          </cell>
        </row>
        <row r="150">
          <cell r="A150" t="str">
            <v>02140</v>
          </cell>
        </row>
        <row r="151">
          <cell r="A151" t="str">
            <v>02141</v>
          </cell>
        </row>
        <row r="152">
          <cell r="A152" t="str">
            <v>02142</v>
          </cell>
        </row>
        <row r="153">
          <cell r="A153" t="str">
            <v>02144</v>
          </cell>
        </row>
        <row r="154">
          <cell r="A154" t="str">
            <v>02148</v>
          </cell>
        </row>
        <row r="155">
          <cell r="A155" t="str">
            <v>02150</v>
          </cell>
        </row>
        <row r="156">
          <cell r="A156" t="str">
            <v>02151</v>
          </cell>
        </row>
        <row r="157">
          <cell r="A157" t="str">
            <v>02154</v>
          </cell>
        </row>
        <row r="158">
          <cell r="A158" t="str">
            <v>02169</v>
          </cell>
        </row>
        <row r="159">
          <cell r="A159" t="str">
            <v>02170</v>
          </cell>
        </row>
        <row r="160">
          <cell r="A160" t="str">
            <v>02171</v>
          </cell>
        </row>
        <row r="161">
          <cell r="A161" t="str">
            <v>02176</v>
          </cell>
        </row>
        <row r="162">
          <cell r="A162" t="str">
            <v>02180</v>
          </cell>
        </row>
        <row r="163">
          <cell r="A163" t="str">
            <v>02184</v>
          </cell>
        </row>
        <row r="164">
          <cell r="A164" t="str">
            <v>02186</v>
          </cell>
        </row>
        <row r="165">
          <cell r="A165" t="str">
            <v>02188</v>
          </cell>
        </row>
        <row r="166">
          <cell r="A166" t="str">
            <v>02189</v>
          </cell>
        </row>
        <row r="167">
          <cell r="A167" t="str">
            <v>02190</v>
          </cell>
        </row>
        <row r="168">
          <cell r="A168" t="str">
            <v>02210</v>
          </cell>
        </row>
        <row r="169">
          <cell r="A169" t="str">
            <v>02215</v>
          </cell>
        </row>
        <row r="170">
          <cell r="A170" t="str">
            <v>02301</v>
          </cell>
        </row>
        <row r="171">
          <cell r="A171" t="str">
            <v>02302</v>
          </cell>
        </row>
        <row r="172">
          <cell r="A172" t="str">
            <v>02303</v>
          </cell>
        </row>
        <row r="173">
          <cell r="A173" t="str">
            <v>02322</v>
          </cell>
        </row>
        <row r="174">
          <cell r="A174" t="str">
            <v>02339</v>
          </cell>
        </row>
        <row r="175">
          <cell r="A175" t="str">
            <v>02346</v>
          </cell>
        </row>
        <row r="176">
          <cell r="A176" t="str">
            <v>02351</v>
          </cell>
        </row>
        <row r="177">
          <cell r="A177" t="str">
            <v>02356</v>
          </cell>
        </row>
        <row r="178">
          <cell r="A178" t="str">
            <v>02359</v>
          </cell>
        </row>
        <row r="179">
          <cell r="A179" t="str">
            <v>02368</v>
          </cell>
        </row>
        <row r="180">
          <cell r="A180" t="str">
            <v>02370</v>
          </cell>
        </row>
        <row r="181">
          <cell r="A181" t="str">
            <v>02382</v>
          </cell>
        </row>
        <row r="182">
          <cell r="A182" t="str">
            <v>02421</v>
          </cell>
        </row>
        <row r="183">
          <cell r="A183" t="str">
            <v>02445</v>
          </cell>
        </row>
        <row r="184">
          <cell r="A184" t="str">
            <v>02451</v>
          </cell>
        </row>
        <row r="185">
          <cell r="A185" t="str">
            <v>02452</v>
          </cell>
        </row>
        <row r="186">
          <cell r="A186" t="str">
            <v>02453</v>
          </cell>
        </row>
        <row r="187">
          <cell r="A187" t="str">
            <v>02458</v>
          </cell>
        </row>
        <row r="188">
          <cell r="A188" t="str">
            <v>02459</v>
          </cell>
        </row>
        <row r="189">
          <cell r="A189" t="str">
            <v>02461</v>
          </cell>
        </row>
        <row r="190">
          <cell r="A190" t="str">
            <v>02462</v>
          </cell>
        </row>
        <row r="191">
          <cell r="A191" t="str">
            <v>02465</v>
          </cell>
        </row>
        <row r="192">
          <cell r="A192" t="str">
            <v>02472</v>
          </cell>
        </row>
        <row r="193">
          <cell r="A193" t="str">
            <v>02474</v>
          </cell>
        </row>
        <row r="194">
          <cell r="A194" t="str">
            <v>02478</v>
          </cell>
        </row>
        <row r="195">
          <cell r="A195" t="str">
            <v>02481</v>
          </cell>
        </row>
        <row r="196">
          <cell r="A196" t="str">
            <v>02482</v>
          </cell>
        </row>
        <row r="197">
          <cell r="A197" t="str">
            <v>02492</v>
          </cell>
        </row>
        <row r="198">
          <cell r="A198" t="str">
            <v>02493</v>
          </cell>
        </row>
        <row r="199">
          <cell r="A199" t="str">
            <v>02494</v>
          </cell>
        </row>
        <row r="200">
          <cell r="A200" t="str">
            <v>02532</v>
          </cell>
        </row>
        <row r="201">
          <cell r="A201" t="str">
            <v>02536</v>
          </cell>
        </row>
        <row r="202">
          <cell r="A202" t="str">
            <v>02537</v>
          </cell>
        </row>
        <row r="203">
          <cell r="A203" t="str">
            <v>02540</v>
          </cell>
        </row>
        <row r="204">
          <cell r="A204" t="str">
            <v>02541</v>
          </cell>
        </row>
        <row r="205">
          <cell r="A205" t="str">
            <v>02601</v>
          </cell>
        </row>
        <row r="206">
          <cell r="A206" t="str">
            <v>02632</v>
          </cell>
        </row>
        <row r="207">
          <cell r="A207" t="str">
            <v>02653</v>
          </cell>
        </row>
        <row r="208">
          <cell r="A208" t="str">
            <v>02660</v>
          </cell>
        </row>
        <row r="209">
          <cell r="A209" t="str">
            <v>02675</v>
          </cell>
        </row>
        <row r="210">
          <cell r="A210" t="str">
            <v>02703</v>
          </cell>
        </row>
        <row r="211">
          <cell r="A211" t="str">
            <v>02719</v>
          </cell>
        </row>
        <row r="212">
          <cell r="A212" t="str">
            <v>02720</v>
          </cell>
        </row>
        <row r="213">
          <cell r="A213" t="str">
            <v>02721</v>
          </cell>
        </row>
        <row r="214">
          <cell r="A214" t="str">
            <v>02726</v>
          </cell>
        </row>
        <row r="215">
          <cell r="A215" t="str">
            <v>02738</v>
          </cell>
        </row>
        <row r="216">
          <cell r="A216" t="str">
            <v>02743</v>
          </cell>
        </row>
        <row r="217">
          <cell r="A217" t="str">
            <v>02745</v>
          </cell>
        </row>
        <row r="218">
          <cell r="A218" t="str">
            <v>02748</v>
          </cell>
        </row>
        <row r="219">
          <cell r="A219" t="str">
            <v>02762</v>
          </cell>
        </row>
        <row r="220">
          <cell r="A220" t="str">
            <v>02771</v>
          </cell>
        </row>
        <row r="221">
          <cell r="A221" t="str">
            <v>02780</v>
          </cell>
        </row>
        <row r="222">
          <cell r="A222" t="str">
            <v>02780-1069</v>
          </cell>
        </row>
        <row r="223">
          <cell r="A223" t="str">
            <v>02816</v>
          </cell>
        </row>
        <row r="224">
          <cell r="A224" t="str">
            <v>02817</v>
          </cell>
        </row>
        <row r="225">
          <cell r="A225" t="str">
            <v>02818</v>
          </cell>
        </row>
        <row r="226">
          <cell r="A226" t="str">
            <v>02828</v>
          </cell>
        </row>
        <row r="227">
          <cell r="A227" t="str">
            <v>02830-1124</v>
          </cell>
        </row>
        <row r="228">
          <cell r="A228" t="str">
            <v>02839</v>
          </cell>
        </row>
        <row r="229">
          <cell r="A229" t="str">
            <v>02852</v>
          </cell>
        </row>
        <row r="230">
          <cell r="A230" t="str">
            <v>02857</v>
          </cell>
        </row>
        <row r="231">
          <cell r="A231" t="str">
            <v>02860</v>
          </cell>
        </row>
        <row r="232">
          <cell r="A232" t="str">
            <v>02861</v>
          </cell>
        </row>
        <row r="233">
          <cell r="A233" t="str">
            <v>02864</v>
          </cell>
        </row>
        <row r="234">
          <cell r="A234" t="str">
            <v>02865</v>
          </cell>
        </row>
        <row r="235">
          <cell r="A235" t="str">
            <v>02885</v>
          </cell>
        </row>
        <row r="236">
          <cell r="A236" t="str">
            <v>02886</v>
          </cell>
        </row>
        <row r="237">
          <cell r="A237" t="str">
            <v>02889</v>
          </cell>
        </row>
        <row r="238">
          <cell r="A238" t="str">
            <v>02893</v>
          </cell>
        </row>
        <row r="239">
          <cell r="A239" t="str">
            <v>02895</v>
          </cell>
        </row>
        <row r="240">
          <cell r="A240" t="str">
            <v>02903</v>
          </cell>
        </row>
        <row r="241">
          <cell r="A241" t="str">
            <v>02904</v>
          </cell>
        </row>
        <row r="242">
          <cell r="A242" t="str">
            <v>02904-1859</v>
          </cell>
        </row>
        <row r="243">
          <cell r="A243" t="str">
            <v>02905</v>
          </cell>
        </row>
        <row r="244">
          <cell r="A244" t="str">
            <v>02907</v>
          </cell>
        </row>
        <row r="245">
          <cell r="A245" t="str">
            <v>02915</v>
          </cell>
        </row>
        <row r="246">
          <cell r="A246" t="str">
            <v>02917</v>
          </cell>
        </row>
        <row r="247">
          <cell r="A247" t="str">
            <v>02920</v>
          </cell>
        </row>
        <row r="248">
          <cell r="A248" t="str">
            <v>03038</v>
          </cell>
        </row>
        <row r="249">
          <cell r="A249" t="str">
            <v>03045</v>
          </cell>
        </row>
        <row r="250">
          <cell r="A250" t="str">
            <v>03051</v>
          </cell>
        </row>
        <row r="251">
          <cell r="A251" t="str">
            <v>03053</v>
          </cell>
        </row>
        <row r="252">
          <cell r="A252" t="str">
            <v>03054</v>
          </cell>
        </row>
        <row r="253">
          <cell r="A253" t="str">
            <v>03055</v>
          </cell>
        </row>
        <row r="254">
          <cell r="A254" t="str">
            <v>03060</v>
          </cell>
        </row>
        <row r="255">
          <cell r="A255" t="str">
            <v>03063</v>
          </cell>
        </row>
        <row r="256">
          <cell r="A256" t="str">
            <v>03076</v>
          </cell>
        </row>
        <row r="257">
          <cell r="A257" t="str">
            <v>03079</v>
          </cell>
        </row>
        <row r="258">
          <cell r="A258" t="str">
            <v>03087</v>
          </cell>
        </row>
        <row r="259">
          <cell r="A259" t="str">
            <v>03101</v>
          </cell>
        </row>
        <row r="260">
          <cell r="A260" t="str">
            <v>03103</v>
          </cell>
        </row>
        <row r="261">
          <cell r="A261" t="str">
            <v>03103-7259</v>
          </cell>
        </row>
        <row r="262">
          <cell r="A262" t="str">
            <v>03110</v>
          </cell>
        </row>
        <row r="263">
          <cell r="A263" t="str">
            <v>03254</v>
          </cell>
        </row>
        <row r="264">
          <cell r="A264" t="str">
            <v>03276</v>
          </cell>
        </row>
        <row r="265">
          <cell r="A265" t="str">
            <v>03301</v>
          </cell>
        </row>
        <row r="266">
          <cell r="A266" t="str">
            <v>03431</v>
          </cell>
        </row>
        <row r="267">
          <cell r="A267" t="str">
            <v>03584</v>
          </cell>
        </row>
        <row r="268">
          <cell r="A268" t="str">
            <v>03608</v>
          </cell>
        </row>
        <row r="269">
          <cell r="A269" t="str">
            <v>03743</v>
          </cell>
        </row>
        <row r="270">
          <cell r="A270" t="str">
            <v>03748</v>
          </cell>
        </row>
        <row r="271">
          <cell r="A271" t="str">
            <v>03766</v>
          </cell>
        </row>
        <row r="272">
          <cell r="A272" t="str">
            <v>03801</v>
          </cell>
        </row>
        <row r="273">
          <cell r="A273" t="str">
            <v>03820</v>
          </cell>
        </row>
        <row r="274">
          <cell r="A274" t="str">
            <v>03825</v>
          </cell>
        </row>
        <row r="275">
          <cell r="A275" t="str">
            <v>03833</v>
          </cell>
        </row>
        <row r="276">
          <cell r="A276" t="str">
            <v>03843</v>
          </cell>
        </row>
        <row r="277">
          <cell r="A277" t="str">
            <v>03853</v>
          </cell>
        </row>
        <row r="278">
          <cell r="A278" t="str">
            <v>03857</v>
          </cell>
        </row>
        <row r="279">
          <cell r="A279" t="str">
            <v>03862</v>
          </cell>
        </row>
        <row r="280">
          <cell r="A280" t="str">
            <v>03867</v>
          </cell>
        </row>
        <row r="281">
          <cell r="A281" t="str">
            <v>03878</v>
          </cell>
        </row>
        <row r="282">
          <cell r="A282" t="str">
            <v>03894</v>
          </cell>
        </row>
        <row r="283">
          <cell r="A283" t="str">
            <v>03904</v>
          </cell>
        </row>
        <row r="284">
          <cell r="A284" t="str">
            <v>04005</v>
          </cell>
        </row>
        <row r="285">
          <cell r="A285" t="str">
            <v>04009</v>
          </cell>
        </row>
        <row r="286">
          <cell r="A286" t="str">
            <v>04011</v>
          </cell>
        </row>
        <row r="287">
          <cell r="A287" t="str">
            <v>04038</v>
          </cell>
        </row>
        <row r="288">
          <cell r="A288" t="str">
            <v>04043</v>
          </cell>
        </row>
        <row r="289">
          <cell r="A289" t="str">
            <v>04072</v>
          </cell>
        </row>
        <row r="290">
          <cell r="A290" t="str">
            <v>04074</v>
          </cell>
        </row>
        <row r="291">
          <cell r="A291" t="str">
            <v>04086</v>
          </cell>
        </row>
        <row r="292">
          <cell r="A292" t="str">
            <v>04087</v>
          </cell>
        </row>
        <row r="293">
          <cell r="A293" t="str">
            <v>04092</v>
          </cell>
        </row>
        <row r="294">
          <cell r="A294" t="str">
            <v>04101</v>
          </cell>
        </row>
        <row r="295">
          <cell r="A295" t="str">
            <v>04103</v>
          </cell>
        </row>
        <row r="296">
          <cell r="A296" t="str">
            <v>04104</v>
          </cell>
        </row>
        <row r="297">
          <cell r="A297" t="str">
            <v>04105</v>
          </cell>
        </row>
        <row r="298">
          <cell r="A298" t="str">
            <v>04106</v>
          </cell>
        </row>
        <row r="299">
          <cell r="A299" t="str">
            <v>04110</v>
          </cell>
        </row>
        <row r="300">
          <cell r="A300" t="str">
            <v>04210</v>
          </cell>
        </row>
        <row r="301">
          <cell r="A301" t="str">
            <v>04260</v>
          </cell>
        </row>
        <row r="302">
          <cell r="A302" t="str">
            <v>04276</v>
          </cell>
        </row>
        <row r="303">
          <cell r="A303" t="str">
            <v>04330</v>
          </cell>
        </row>
        <row r="304">
          <cell r="A304" t="str">
            <v>04332</v>
          </cell>
        </row>
        <row r="305">
          <cell r="A305" t="str">
            <v>04345</v>
          </cell>
        </row>
        <row r="306">
          <cell r="A306" t="str">
            <v>04348</v>
          </cell>
        </row>
        <row r="307">
          <cell r="A307" t="str">
            <v>04354</v>
          </cell>
        </row>
        <row r="308">
          <cell r="A308" t="str">
            <v>04401</v>
          </cell>
        </row>
        <row r="309">
          <cell r="A309" t="str">
            <v>04420</v>
          </cell>
        </row>
        <row r="310">
          <cell r="A310" t="str">
            <v>04457</v>
          </cell>
        </row>
        <row r="311">
          <cell r="A311" t="str">
            <v>04548</v>
          </cell>
        </row>
        <row r="312">
          <cell r="A312" t="str">
            <v>04579</v>
          </cell>
        </row>
        <row r="313">
          <cell r="A313" t="str">
            <v>04605</v>
          </cell>
        </row>
        <row r="314">
          <cell r="A314" t="str">
            <v>04609</v>
          </cell>
        </row>
        <row r="315">
          <cell r="A315" t="str">
            <v>04841</v>
          </cell>
        </row>
        <row r="316">
          <cell r="A316" t="str">
            <v>04901</v>
          </cell>
        </row>
        <row r="317">
          <cell r="A317" t="str">
            <v>04976</v>
          </cell>
        </row>
        <row r="318">
          <cell r="A318" t="str">
            <v>05061</v>
          </cell>
        </row>
        <row r="319">
          <cell r="A319" t="str">
            <v>05068</v>
          </cell>
        </row>
        <row r="320">
          <cell r="A320" t="str">
            <v>05070</v>
          </cell>
        </row>
        <row r="321">
          <cell r="A321" t="str">
            <v>05088</v>
          </cell>
        </row>
        <row r="322">
          <cell r="A322" t="str">
            <v>05101</v>
          </cell>
        </row>
        <row r="323">
          <cell r="A323" t="str">
            <v>05201</v>
          </cell>
        </row>
        <row r="324">
          <cell r="A324" t="str">
            <v>05346</v>
          </cell>
        </row>
        <row r="325">
          <cell r="A325" t="str">
            <v>05401</v>
          </cell>
        </row>
        <row r="326">
          <cell r="A326" t="str">
            <v>05461</v>
          </cell>
        </row>
        <row r="327">
          <cell r="A327" t="str">
            <v>05495</v>
          </cell>
        </row>
        <row r="328">
          <cell r="A328" t="str">
            <v>05641</v>
          </cell>
        </row>
        <row r="329">
          <cell r="A329" t="str">
            <v>05663</v>
          </cell>
        </row>
        <row r="330">
          <cell r="A330" t="str">
            <v>05701</v>
          </cell>
        </row>
        <row r="331">
          <cell r="A331" t="str">
            <v>05753</v>
          </cell>
        </row>
        <row r="332">
          <cell r="A332" t="str">
            <v>05828</v>
          </cell>
        </row>
        <row r="333">
          <cell r="A333" t="str">
            <v>06001</v>
          </cell>
        </row>
        <row r="334">
          <cell r="A334" t="str">
            <v>06002</v>
          </cell>
        </row>
        <row r="335">
          <cell r="A335" t="str">
            <v>06010</v>
          </cell>
        </row>
        <row r="336">
          <cell r="A336" t="str">
            <v>06023</v>
          </cell>
        </row>
        <row r="337">
          <cell r="A337" t="str">
            <v>06026</v>
          </cell>
        </row>
        <row r="338">
          <cell r="A338" t="str">
            <v>06032</v>
          </cell>
        </row>
        <row r="339">
          <cell r="A339" t="str">
            <v>06033</v>
          </cell>
        </row>
        <row r="340">
          <cell r="A340" t="str">
            <v>06035</v>
          </cell>
        </row>
        <row r="341">
          <cell r="A341" t="str">
            <v>06037</v>
          </cell>
        </row>
        <row r="342">
          <cell r="A342" t="str">
            <v>06040</v>
          </cell>
        </row>
        <row r="343">
          <cell r="A343" t="str">
            <v>06066</v>
          </cell>
        </row>
        <row r="344">
          <cell r="A344" t="str">
            <v>06067</v>
          </cell>
        </row>
        <row r="345">
          <cell r="A345" t="str">
            <v>06070</v>
          </cell>
        </row>
        <row r="346">
          <cell r="A346" t="str">
            <v>06082</v>
          </cell>
        </row>
        <row r="347">
          <cell r="A347" t="str">
            <v>06095</v>
          </cell>
        </row>
        <row r="348">
          <cell r="A348" t="str">
            <v>06095-1384</v>
          </cell>
        </row>
        <row r="349">
          <cell r="A349" t="str">
            <v>06103</v>
          </cell>
        </row>
        <row r="350">
          <cell r="A350" t="str">
            <v>06105</v>
          </cell>
        </row>
        <row r="351">
          <cell r="A351" t="str">
            <v>06106</v>
          </cell>
        </row>
        <row r="352">
          <cell r="A352" t="str">
            <v>06107</v>
          </cell>
        </row>
        <row r="353">
          <cell r="A353" t="str">
            <v>06108</v>
          </cell>
        </row>
        <row r="354">
          <cell r="A354" t="str">
            <v>06109</v>
          </cell>
        </row>
        <row r="355">
          <cell r="A355" t="str">
            <v>06110</v>
          </cell>
        </row>
        <row r="356">
          <cell r="A356" t="str">
            <v>06112</v>
          </cell>
        </row>
        <row r="357">
          <cell r="A357" t="str">
            <v>06115</v>
          </cell>
        </row>
        <row r="358">
          <cell r="A358" t="str">
            <v>06117</v>
          </cell>
        </row>
        <row r="359">
          <cell r="A359" t="str">
            <v>06120</v>
          </cell>
        </row>
        <row r="360">
          <cell r="A360" t="str">
            <v>06258</v>
          </cell>
        </row>
        <row r="361">
          <cell r="A361" t="str">
            <v>06268</v>
          </cell>
        </row>
        <row r="362">
          <cell r="A362" t="str">
            <v>06269</v>
          </cell>
        </row>
        <row r="363">
          <cell r="A363" t="str">
            <v>06281</v>
          </cell>
        </row>
        <row r="364">
          <cell r="A364" t="str">
            <v>06320</v>
          </cell>
        </row>
        <row r="365">
          <cell r="A365" t="str">
            <v>06333</v>
          </cell>
        </row>
        <row r="366">
          <cell r="A366" t="str">
            <v>06340</v>
          </cell>
        </row>
        <row r="367">
          <cell r="A367" t="str">
            <v>06360</v>
          </cell>
        </row>
        <row r="368">
          <cell r="A368" t="str">
            <v>06371</v>
          </cell>
        </row>
        <row r="369">
          <cell r="A369" t="str">
            <v>06374</v>
          </cell>
        </row>
        <row r="370">
          <cell r="A370" t="str">
            <v>06405</v>
          </cell>
        </row>
        <row r="371">
          <cell r="A371" t="str">
            <v>06409</v>
          </cell>
        </row>
        <row r="372">
          <cell r="A372" t="str">
            <v>06410</v>
          </cell>
        </row>
        <row r="373">
          <cell r="A373" t="str">
            <v>06412</v>
          </cell>
        </row>
        <row r="374">
          <cell r="A374" t="str">
            <v>06413</v>
          </cell>
        </row>
        <row r="375">
          <cell r="A375" t="str">
            <v>06416</v>
          </cell>
        </row>
        <row r="376">
          <cell r="A376" t="str">
            <v>06419</v>
          </cell>
        </row>
        <row r="377">
          <cell r="A377" t="str">
            <v>06424</v>
          </cell>
        </row>
        <row r="378">
          <cell r="A378" t="str">
            <v>06437</v>
          </cell>
        </row>
        <row r="379">
          <cell r="A379" t="str">
            <v>06448</v>
          </cell>
        </row>
        <row r="380">
          <cell r="A380" t="str">
            <v>06450</v>
          </cell>
        </row>
        <row r="381">
          <cell r="A381" t="str">
            <v>06457</v>
          </cell>
        </row>
        <row r="382">
          <cell r="A382" t="str">
            <v>06460</v>
          </cell>
        </row>
        <row r="383">
          <cell r="A383" t="str">
            <v>06461</v>
          </cell>
        </row>
        <row r="384">
          <cell r="A384" t="str">
            <v>06468</v>
          </cell>
        </row>
        <row r="385">
          <cell r="A385" t="str">
            <v>06470</v>
          </cell>
        </row>
        <row r="386">
          <cell r="A386" t="str">
            <v>06473</v>
          </cell>
        </row>
        <row r="387">
          <cell r="A387" t="str">
            <v>06475</v>
          </cell>
        </row>
        <row r="388">
          <cell r="A388" t="str">
            <v>06477</v>
          </cell>
        </row>
        <row r="389">
          <cell r="A389" t="str">
            <v>06483</v>
          </cell>
        </row>
        <row r="390">
          <cell r="A390" t="str">
            <v>06484</v>
          </cell>
        </row>
        <row r="391">
          <cell r="A391" t="str">
            <v>06488</v>
          </cell>
        </row>
        <row r="392">
          <cell r="A392" t="str">
            <v>06489</v>
          </cell>
        </row>
        <row r="393">
          <cell r="A393" t="str">
            <v>06492</v>
          </cell>
        </row>
        <row r="394">
          <cell r="A394" t="str">
            <v>06510</v>
          </cell>
        </row>
        <row r="395">
          <cell r="A395" t="str">
            <v>06511</v>
          </cell>
        </row>
        <row r="396">
          <cell r="A396" t="str">
            <v>06512</v>
          </cell>
        </row>
        <row r="397">
          <cell r="A397" t="str">
            <v>06513</v>
          </cell>
        </row>
        <row r="398">
          <cell r="A398" t="str">
            <v>06515</v>
          </cell>
        </row>
        <row r="399">
          <cell r="A399" t="str">
            <v>06516</v>
          </cell>
        </row>
        <row r="400">
          <cell r="A400" t="str">
            <v>06517</v>
          </cell>
        </row>
        <row r="401">
          <cell r="A401" t="str">
            <v>06518</v>
          </cell>
        </row>
        <row r="402">
          <cell r="A402" t="str">
            <v>06519</v>
          </cell>
        </row>
        <row r="403">
          <cell r="A403" t="str">
            <v>06520</v>
          </cell>
        </row>
        <row r="404">
          <cell r="A404" t="str">
            <v>06525</v>
          </cell>
        </row>
        <row r="405">
          <cell r="A405" t="str">
            <v>06604</v>
          </cell>
        </row>
        <row r="406">
          <cell r="A406" t="str">
            <v>06606</v>
          </cell>
        </row>
        <row r="407">
          <cell r="A407" t="str">
            <v>06610</v>
          </cell>
        </row>
        <row r="408">
          <cell r="A408" t="str">
            <v>06611</v>
          </cell>
        </row>
        <row r="409">
          <cell r="A409" t="str">
            <v>06614</v>
          </cell>
        </row>
        <row r="410">
          <cell r="A410" t="str">
            <v>06615</v>
          </cell>
        </row>
        <row r="411">
          <cell r="A411" t="str">
            <v>06712</v>
          </cell>
        </row>
        <row r="412">
          <cell r="A412" t="str">
            <v>06757</v>
          </cell>
        </row>
        <row r="413">
          <cell r="A413" t="str">
            <v>06770</v>
          </cell>
        </row>
        <row r="414">
          <cell r="A414" t="str">
            <v>06776</v>
          </cell>
        </row>
        <row r="415">
          <cell r="A415" t="str">
            <v>06790</v>
          </cell>
        </row>
        <row r="416">
          <cell r="A416" t="str">
            <v>06795</v>
          </cell>
        </row>
        <row r="417">
          <cell r="A417" t="str">
            <v>06801</v>
          </cell>
        </row>
        <row r="418">
          <cell r="A418" t="str">
            <v>06807</v>
          </cell>
        </row>
        <row r="419">
          <cell r="A419" t="str">
            <v>06810</v>
          </cell>
        </row>
        <row r="420">
          <cell r="A420" t="str">
            <v>06811</v>
          </cell>
        </row>
        <row r="421">
          <cell r="A421" t="str">
            <v>06820</v>
          </cell>
        </row>
        <row r="422">
          <cell r="A422" t="str">
            <v>06824</v>
          </cell>
        </row>
        <row r="423">
          <cell r="A423" t="str">
            <v>06824-3592</v>
          </cell>
        </row>
        <row r="424">
          <cell r="A424" t="str">
            <v>06825</v>
          </cell>
        </row>
        <row r="425">
          <cell r="A425" t="str">
            <v>06830</v>
          </cell>
        </row>
        <row r="426">
          <cell r="A426" t="str">
            <v>06831</v>
          </cell>
        </row>
        <row r="427">
          <cell r="A427" t="str">
            <v>06840</v>
          </cell>
        </row>
        <row r="428">
          <cell r="A428" t="str">
            <v>06851</v>
          </cell>
        </row>
        <row r="429">
          <cell r="A429" t="str">
            <v>06853</v>
          </cell>
        </row>
        <row r="430">
          <cell r="A430" t="str">
            <v>06854</v>
          </cell>
        </row>
        <row r="431">
          <cell r="A431" t="str">
            <v>06856</v>
          </cell>
        </row>
        <row r="432">
          <cell r="A432" t="str">
            <v>06870</v>
          </cell>
        </row>
        <row r="433">
          <cell r="A433" t="str">
            <v>06878</v>
          </cell>
        </row>
        <row r="434">
          <cell r="A434" t="str">
            <v>06880</v>
          </cell>
        </row>
        <row r="435">
          <cell r="A435" t="str">
            <v>06880-4806</v>
          </cell>
        </row>
        <row r="436">
          <cell r="A436" t="str">
            <v>06883</v>
          </cell>
        </row>
        <row r="437">
          <cell r="A437" t="str">
            <v>06890</v>
          </cell>
        </row>
        <row r="438">
          <cell r="A438" t="str">
            <v>06896</v>
          </cell>
        </row>
        <row r="439">
          <cell r="A439" t="str">
            <v>06897</v>
          </cell>
        </row>
        <row r="440">
          <cell r="A440" t="str">
            <v>06901</v>
          </cell>
        </row>
        <row r="441">
          <cell r="A441" t="str">
            <v>06901-1324</v>
          </cell>
        </row>
        <row r="442">
          <cell r="A442" t="str">
            <v>06901-3516</v>
          </cell>
        </row>
        <row r="443">
          <cell r="A443" t="str">
            <v>06902</v>
          </cell>
        </row>
        <row r="444">
          <cell r="A444" t="str">
            <v>06905</v>
          </cell>
        </row>
        <row r="445">
          <cell r="A445" t="str">
            <v>06907</v>
          </cell>
        </row>
        <row r="446">
          <cell r="A446" t="str">
            <v>07003</v>
          </cell>
        </row>
        <row r="447">
          <cell r="A447" t="str">
            <v>07004</v>
          </cell>
        </row>
        <row r="448">
          <cell r="A448" t="str">
            <v>07005</v>
          </cell>
        </row>
        <row r="449">
          <cell r="A449" t="str">
            <v>07006</v>
          </cell>
        </row>
        <row r="450">
          <cell r="A450" t="str">
            <v>07009</v>
          </cell>
        </row>
        <row r="451">
          <cell r="A451" t="str">
            <v>07011</v>
          </cell>
        </row>
        <row r="452">
          <cell r="A452" t="str">
            <v>07016</v>
          </cell>
        </row>
        <row r="453">
          <cell r="A453" t="str">
            <v>07018</v>
          </cell>
        </row>
        <row r="454">
          <cell r="A454" t="str">
            <v>07020</v>
          </cell>
        </row>
        <row r="455">
          <cell r="A455" t="str">
            <v>07021</v>
          </cell>
        </row>
        <row r="456">
          <cell r="A456" t="str">
            <v>07022</v>
          </cell>
        </row>
        <row r="457">
          <cell r="A457" t="str">
            <v>07023</v>
          </cell>
        </row>
        <row r="458">
          <cell r="A458" t="str">
            <v>07024</v>
          </cell>
        </row>
        <row r="459">
          <cell r="A459" t="str">
            <v>07030</v>
          </cell>
        </row>
        <row r="460">
          <cell r="A460" t="str">
            <v>07032</v>
          </cell>
        </row>
        <row r="461">
          <cell r="A461" t="str">
            <v>07035</v>
          </cell>
        </row>
        <row r="462">
          <cell r="A462" t="str">
            <v>07036</v>
          </cell>
        </row>
        <row r="463">
          <cell r="A463" t="str">
            <v>07039</v>
          </cell>
        </row>
        <row r="464">
          <cell r="A464" t="str">
            <v>07041</v>
          </cell>
        </row>
        <row r="465">
          <cell r="A465" t="str">
            <v>07042</v>
          </cell>
        </row>
        <row r="466">
          <cell r="A466" t="str">
            <v>07043</v>
          </cell>
        </row>
        <row r="467">
          <cell r="A467" t="str">
            <v>07045</v>
          </cell>
        </row>
        <row r="468">
          <cell r="A468" t="str">
            <v>07046</v>
          </cell>
        </row>
        <row r="469">
          <cell r="A469" t="str">
            <v>07047</v>
          </cell>
        </row>
        <row r="470">
          <cell r="A470" t="str">
            <v>07052</v>
          </cell>
        </row>
        <row r="471">
          <cell r="A471" t="str">
            <v>07054</v>
          </cell>
        </row>
        <row r="472">
          <cell r="A472" t="str">
            <v>07058</v>
          </cell>
        </row>
        <row r="473">
          <cell r="A473" t="str">
            <v>07059</v>
          </cell>
        </row>
        <row r="474">
          <cell r="A474" t="str">
            <v>07066</v>
          </cell>
        </row>
        <row r="475">
          <cell r="A475" t="str">
            <v>07068</v>
          </cell>
        </row>
        <row r="476">
          <cell r="A476" t="str">
            <v>07071</v>
          </cell>
        </row>
        <row r="477">
          <cell r="A477" t="str">
            <v>07072</v>
          </cell>
        </row>
        <row r="478">
          <cell r="A478" t="str">
            <v>07073</v>
          </cell>
        </row>
        <row r="479">
          <cell r="A479" t="str">
            <v>07074</v>
          </cell>
        </row>
        <row r="480">
          <cell r="A480" t="str">
            <v>07078</v>
          </cell>
        </row>
        <row r="481">
          <cell r="A481" t="str">
            <v>07080</v>
          </cell>
        </row>
        <row r="482">
          <cell r="A482" t="str">
            <v>07081</v>
          </cell>
        </row>
        <row r="483">
          <cell r="A483" t="str">
            <v>07081-3556</v>
          </cell>
        </row>
        <row r="484">
          <cell r="A484" t="str">
            <v>07086</v>
          </cell>
        </row>
        <row r="485">
          <cell r="A485" t="str">
            <v>07091</v>
          </cell>
        </row>
        <row r="486">
          <cell r="A486" t="str">
            <v>07092</v>
          </cell>
        </row>
        <row r="487">
          <cell r="A487" t="str">
            <v>07094</v>
          </cell>
        </row>
        <row r="488">
          <cell r="A488" t="str">
            <v>07095</v>
          </cell>
        </row>
        <row r="489">
          <cell r="A489" t="str">
            <v>07095-1144</v>
          </cell>
        </row>
        <row r="490">
          <cell r="A490" t="str">
            <v>07102</v>
          </cell>
        </row>
        <row r="491">
          <cell r="A491" t="str">
            <v>07105</v>
          </cell>
        </row>
        <row r="492">
          <cell r="A492" t="str">
            <v>07105-4802</v>
          </cell>
        </row>
        <row r="493">
          <cell r="A493" t="str">
            <v>07109</v>
          </cell>
        </row>
        <row r="494">
          <cell r="A494" t="str">
            <v>07110</v>
          </cell>
        </row>
        <row r="495">
          <cell r="A495" t="str">
            <v>07111</v>
          </cell>
        </row>
        <row r="496">
          <cell r="A496" t="str">
            <v>07114</v>
          </cell>
        </row>
        <row r="497">
          <cell r="A497" t="str">
            <v>07194</v>
          </cell>
        </row>
        <row r="498">
          <cell r="A498" t="str">
            <v>07201</v>
          </cell>
        </row>
        <row r="499">
          <cell r="A499" t="str">
            <v>07202</v>
          </cell>
        </row>
        <row r="500">
          <cell r="A500" t="str">
            <v>07302</v>
          </cell>
        </row>
        <row r="501">
          <cell r="A501" t="str">
            <v>07303</v>
          </cell>
        </row>
        <row r="502">
          <cell r="A502" t="str">
            <v>07310</v>
          </cell>
        </row>
        <row r="503">
          <cell r="A503" t="str">
            <v>07401</v>
          </cell>
        </row>
        <row r="504">
          <cell r="A504" t="str">
            <v>07407</v>
          </cell>
        </row>
        <row r="505">
          <cell r="A505" t="str">
            <v>07410</v>
          </cell>
        </row>
        <row r="506">
          <cell r="A506" t="str">
            <v>07417</v>
          </cell>
        </row>
        <row r="507">
          <cell r="A507" t="str">
            <v>07424</v>
          </cell>
        </row>
        <row r="508">
          <cell r="A508" t="str">
            <v>07430</v>
          </cell>
        </row>
        <row r="509">
          <cell r="A509" t="str">
            <v>07432</v>
          </cell>
        </row>
        <row r="510">
          <cell r="A510" t="str">
            <v>07438</v>
          </cell>
        </row>
        <row r="511">
          <cell r="A511" t="str">
            <v>07439</v>
          </cell>
        </row>
        <row r="512">
          <cell r="A512" t="str">
            <v>07446</v>
          </cell>
        </row>
        <row r="513">
          <cell r="A513" t="str">
            <v>07450</v>
          </cell>
        </row>
        <row r="514">
          <cell r="A514" t="str">
            <v>07456</v>
          </cell>
        </row>
        <row r="515">
          <cell r="A515" t="str">
            <v>07457</v>
          </cell>
        </row>
        <row r="516">
          <cell r="A516" t="str">
            <v>07457-1103</v>
          </cell>
        </row>
        <row r="517">
          <cell r="A517" t="str">
            <v>07470</v>
          </cell>
        </row>
        <row r="518">
          <cell r="A518" t="str">
            <v>07504</v>
          </cell>
        </row>
        <row r="519">
          <cell r="A519" t="str">
            <v>07506</v>
          </cell>
        </row>
        <row r="520">
          <cell r="A520" t="str">
            <v>07506-2117</v>
          </cell>
        </row>
        <row r="521">
          <cell r="A521" t="str">
            <v>07512</v>
          </cell>
        </row>
        <row r="522">
          <cell r="A522" t="str">
            <v>07601</v>
          </cell>
        </row>
        <row r="523">
          <cell r="A523" t="str">
            <v>07603</v>
          </cell>
        </row>
        <row r="524">
          <cell r="A524" t="str">
            <v>07608</v>
          </cell>
        </row>
        <row r="525">
          <cell r="A525" t="str">
            <v>07627</v>
          </cell>
        </row>
        <row r="526">
          <cell r="A526" t="str">
            <v>07631</v>
          </cell>
        </row>
        <row r="527">
          <cell r="A527" t="str">
            <v>07632</v>
          </cell>
        </row>
        <row r="528">
          <cell r="A528" t="str">
            <v>07644</v>
          </cell>
        </row>
        <row r="529">
          <cell r="A529" t="str">
            <v>07645</v>
          </cell>
        </row>
        <row r="530">
          <cell r="A530" t="str">
            <v>07647</v>
          </cell>
        </row>
        <row r="531">
          <cell r="A531" t="str">
            <v>07649</v>
          </cell>
        </row>
        <row r="532">
          <cell r="A532" t="str">
            <v>07652</v>
          </cell>
        </row>
        <row r="533">
          <cell r="A533" t="str">
            <v>07660</v>
          </cell>
        </row>
        <row r="534">
          <cell r="A534" t="str">
            <v>07661</v>
          </cell>
        </row>
        <row r="535">
          <cell r="A535" t="str">
            <v>07662</v>
          </cell>
        </row>
        <row r="536">
          <cell r="A536" t="str">
            <v>07663</v>
          </cell>
        </row>
        <row r="537">
          <cell r="A537" t="str">
            <v>07666</v>
          </cell>
        </row>
        <row r="538">
          <cell r="A538" t="str">
            <v>07702</v>
          </cell>
        </row>
        <row r="539">
          <cell r="A539" t="str">
            <v>07704</v>
          </cell>
        </row>
        <row r="540">
          <cell r="A540" t="str">
            <v>07711</v>
          </cell>
        </row>
        <row r="541">
          <cell r="A541" t="str">
            <v>07726</v>
          </cell>
        </row>
        <row r="542">
          <cell r="A542" t="str">
            <v>07727</v>
          </cell>
        </row>
        <row r="543">
          <cell r="A543" t="str">
            <v>07728</v>
          </cell>
        </row>
        <row r="544">
          <cell r="A544" t="str">
            <v>07731</v>
          </cell>
        </row>
        <row r="545">
          <cell r="A545" t="str">
            <v>07733</v>
          </cell>
        </row>
        <row r="546">
          <cell r="A546" t="str">
            <v>07735</v>
          </cell>
        </row>
        <row r="547">
          <cell r="A547" t="str">
            <v>07737</v>
          </cell>
        </row>
        <row r="548">
          <cell r="A548" t="str">
            <v>07738</v>
          </cell>
        </row>
        <row r="549">
          <cell r="A549" t="str">
            <v>07740</v>
          </cell>
        </row>
        <row r="550">
          <cell r="A550" t="str">
            <v>07748</v>
          </cell>
        </row>
        <row r="551">
          <cell r="A551" t="str">
            <v>07753</v>
          </cell>
        </row>
        <row r="552">
          <cell r="A552" t="str">
            <v>07757</v>
          </cell>
        </row>
        <row r="553">
          <cell r="A553" t="str">
            <v>07764</v>
          </cell>
        </row>
        <row r="554">
          <cell r="A554" t="str">
            <v>07801</v>
          </cell>
        </row>
        <row r="555">
          <cell r="A555" t="str">
            <v>07806</v>
          </cell>
        </row>
        <row r="556">
          <cell r="A556" t="str">
            <v>07821</v>
          </cell>
        </row>
        <row r="557">
          <cell r="A557" t="str">
            <v>07833</v>
          </cell>
        </row>
        <row r="558">
          <cell r="A558" t="str">
            <v>07840</v>
          </cell>
        </row>
        <row r="559">
          <cell r="A559" t="str">
            <v>07852</v>
          </cell>
        </row>
        <row r="560">
          <cell r="A560" t="str">
            <v>07860</v>
          </cell>
        </row>
        <row r="561">
          <cell r="A561" t="str">
            <v>07866</v>
          </cell>
        </row>
        <row r="562">
          <cell r="A562" t="str">
            <v>07869</v>
          </cell>
        </row>
        <row r="563">
          <cell r="A563" t="str">
            <v>07879</v>
          </cell>
        </row>
        <row r="564">
          <cell r="A564" t="str">
            <v>07901</v>
          </cell>
        </row>
        <row r="565">
          <cell r="A565" t="str">
            <v>07920</v>
          </cell>
        </row>
        <row r="566">
          <cell r="A566" t="str">
            <v>07921</v>
          </cell>
        </row>
        <row r="567">
          <cell r="A567" t="str">
            <v>07927</v>
          </cell>
        </row>
        <row r="568">
          <cell r="A568" t="str">
            <v>07928</v>
          </cell>
        </row>
        <row r="569">
          <cell r="A569" t="str">
            <v>07932</v>
          </cell>
        </row>
        <row r="570">
          <cell r="A570" t="str">
            <v>07933</v>
          </cell>
        </row>
        <row r="571">
          <cell r="A571" t="str">
            <v>07945</v>
          </cell>
        </row>
        <row r="572">
          <cell r="A572" t="str">
            <v>07950</v>
          </cell>
        </row>
        <row r="573">
          <cell r="A573" t="str">
            <v>07960</v>
          </cell>
        </row>
        <row r="574">
          <cell r="A574" t="str">
            <v>07960</v>
          </cell>
        </row>
        <row r="575">
          <cell r="A575" t="str">
            <v>07974</v>
          </cell>
        </row>
        <row r="576">
          <cell r="A576" t="str">
            <v>07974-2070</v>
          </cell>
        </row>
        <row r="577">
          <cell r="A577" t="str">
            <v>07980</v>
          </cell>
        </row>
        <row r="578">
          <cell r="A578" t="str">
            <v>08002</v>
          </cell>
        </row>
        <row r="579">
          <cell r="A579" t="str">
            <v>08003</v>
          </cell>
        </row>
        <row r="580">
          <cell r="A580" t="str">
            <v>08012</v>
          </cell>
        </row>
        <row r="581">
          <cell r="A581" t="str">
            <v>08016</v>
          </cell>
        </row>
        <row r="582">
          <cell r="A582" t="str">
            <v>08021</v>
          </cell>
        </row>
        <row r="583">
          <cell r="A583" t="str">
            <v>08026</v>
          </cell>
        </row>
        <row r="584">
          <cell r="A584" t="str">
            <v>08028</v>
          </cell>
        </row>
        <row r="585">
          <cell r="A585" t="str">
            <v>08030</v>
          </cell>
        </row>
        <row r="586">
          <cell r="A586" t="str">
            <v>08033</v>
          </cell>
        </row>
        <row r="587">
          <cell r="A587" t="str">
            <v>08034</v>
          </cell>
        </row>
        <row r="588">
          <cell r="A588" t="str">
            <v>08035</v>
          </cell>
        </row>
        <row r="589">
          <cell r="A589" t="str">
            <v>08037</v>
          </cell>
        </row>
        <row r="590">
          <cell r="A590" t="str">
            <v>08043</v>
          </cell>
        </row>
        <row r="591">
          <cell r="A591" t="str">
            <v>08046</v>
          </cell>
        </row>
        <row r="592">
          <cell r="A592" t="str">
            <v>08048</v>
          </cell>
        </row>
        <row r="593">
          <cell r="A593" t="str">
            <v>08049</v>
          </cell>
        </row>
        <row r="594">
          <cell r="A594" t="str">
            <v>08051</v>
          </cell>
        </row>
        <row r="595">
          <cell r="A595" t="str">
            <v>08052</v>
          </cell>
        </row>
        <row r="596">
          <cell r="A596" t="str">
            <v>08053</v>
          </cell>
        </row>
        <row r="597">
          <cell r="A597" t="str">
            <v>08053-3145</v>
          </cell>
        </row>
        <row r="598">
          <cell r="A598" t="str">
            <v>08054</v>
          </cell>
        </row>
        <row r="599">
          <cell r="A599" t="str">
            <v>08055</v>
          </cell>
        </row>
        <row r="600">
          <cell r="A600" t="str">
            <v>08059</v>
          </cell>
        </row>
        <row r="601">
          <cell r="A601" t="str">
            <v>08066</v>
          </cell>
        </row>
        <row r="602">
          <cell r="A602" t="str">
            <v>08067</v>
          </cell>
        </row>
        <row r="603">
          <cell r="A603" t="str">
            <v>08075</v>
          </cell>
        </row>
        <row r="604">
          <cell r="A604" t="str">
            <v>08077</v>
          </cell>
        </row>
        <row r="605">
          <cell r="A605" t="str">
            <v>08080</v>
          </cell>
        </row>
        <row r="606">
          <cell r="A606" t="str">
            <v>08085</v>
          </cell>
        </row>
        <row r="607">
          <cell r="A607" t="str">
            <v>08086</v>
          </cell>
        </row>
        <row r="608">
          <cell r="A608" t="str">
            <v>08089</v>
          </cell>
        </row>
        <row r="609">
          <cell r="A609" t="str">
            <v>08091</v>
          </cell>
        </row>
        <row r="610">
          <cell r="A610" t="str">
            <v>08094</v>
          </cell>
        </row>
        <row r="611">
          <cell r="A611" t="str">
            <v>08094-3781</v>
          </cell>
        </row>
        <row r="612">
          <cell r="A612" t="str">
            <v>08096</v>
          </cell>
        </row>
        <row r="613">
          <cell r="A613" t="str">
            <v>08098</v>
          </cell>
        </row>
        <row r="614">
          <cell r="A614" t="str">
            <v>08101</v>
          </cell>
        </row>
        <row r="615">
          <cell r="A615" t="str">
            <v>08102</v>
          </cell>
        </row>
        <row r="616">
          <cell r="A616" t="str">
            <v>08103</v>
          </cell>
        </row>
        <row r="617">
          <cell r="A617" t="str">
            <v>08104</v>
          </cell>
        </row>
        <row r="618">
          <cell r="A618" t="str">
            <v>08106</v>
          </cell>
        </row>
        <row r="619">
          <cell r="A619" t="str">
            <v>08107</v>
          </cell>
        </row>
        <row r="620">
          <cell r="A620" t="str">
            <v>08108</v>
          </cell>
        </row>
        <row r="621">
          <cell r="A621" t="str">
            <v>08109</v>
          </cell>
        </row>
        <row r="622">
          <cell r="A622" t="str">
            <v>08109-4631</v>
          </cell>
        </row>
        <row r="623">
          <cell r="A623" t="str">
            <v>08110</v>
          </cell>
        </row>
        <row r="624">
          <cell r="A624" t="str">
            <v>08204</v>
          </cell>
        </row>
        <row r="625">
          <cell r="A625" t="str">
            <v>08210</v>
          </cell>
        </row>
        <row r="626">
          <cell r="A626" t="str">
            <v>08215</v>
          </cell>
        </row>
        <row r="627">
          <cell r="A627" t="str">
            <v>08234</v>
          </cell>
        </row>
        <row r="628">
          <cell r="A628" t="str">
            <v>08302</v>
          </cell>
        </row>
        <row r="629">
          <cell r="A629" t="str">
            <v>08344</v>
          </cell>
        </row>
        <row r="630">
          <cell r="A630" t="str">
            <v>08360</v>
          </cell>
        </row>
        <row r="631">
          <cell r="A631" t="str">
            <v>08406</v>
          </cell>
        </row>
        <row r="632">
          <cell r="A632" t="str">
            <v>08505</v>
          </cell>
        </row>
        <row r="633">
          <cell r="A633" t="str">
            <v>08512</v>
          </cell>
        </row>
        <row r="634">
          <cell r="A634" t="str">
            <v>08534</v>
          </cell>
        </row>
        <row r="635">
          <cell r="A635" t="str">
            <v>08540</v>
          </cell>
        </row>
        <row r="636">
          <cell r="A636" t="str">
            <v>08544</v>
          </cell>
        </row>
        <row r="637">
          <cell r="A637" t="str">
            <v>08550</v>
          </cell>
        </row>
        <row r="638">
          <cell r="A638" t="str">
            <v>08618</v>
          </cell>
        </row>
        <row r="639">
          <cell r="A639" t="str">
            <v>08619</v>
          </cell>
        </row>
        <row r="640">
          <cell r="A640" t="str">
            <v>08628</v>
          </cell>
        </row>
        <row r="641">
          <cell r="A641" t="str">
            <v>08638</v>
          </cell>
        </row>
        <row r="642">
          <cell r="A642" t="str">
            <v>08691</v>
          </cell>
        </row>
        <row r="643">
          <cell r="A643" t="str">
            <v>08701</v>
          </cell>
        </row>
        <row r="644">
          <cell r="A644" t="str">
            <v>08742</v>
          </cell>
        </row>
        <row r="645">
          <cell r="A645" t="str">
            <v>08753</v>
          </cell>
        </row>
        <row r="646">
          <cell r="A646" t="str">
            <v>08754</v>
          </cell>
        </row>
        <row r="647">
          <cell r="A647" t="str">
            <v>08801</v>
          </cell>
        </row>
        <row r="648">
          <cell r="A648" t="str">
            <v>08805</v>
          </cell>
        </row>
        <row r="649">
          <cell r="A649" t="str">
            <v>08807</v>
          </cell>
        </row>
        <row r="650">
          <cell r="A650" t="str">
            <v>08809</v>
          </cell>
        </row>
        <row r="651">
          <cell r="A651" t="str">
            <v>08816</v>
          </cell>
        </row>
        <row r="652">
          <cell r="A652" t="str">
            <v>08817</v>
          </cell>
        </row>
        <row r="653">
          <cell r="A653" t="str">
            <v>08820</v>
          </cell>
        </row>
        <row r="654">
          <cell r="A654" t="str">
            <v>08822</v>
          </cell>
        </row>
        <row r="655">
          <cell r="A655" t="str">
            <v>08829</v>
          </cell>
        </row>
        <row r="656">
          <cell r="A656" t="str">
            <v>08831</v>
          </cell>
        </row>
        <row r="657">
          <cell r="A657" t="str">
            <v>08833</v>
          </cell>
        </row>
        <row r="658">
          <cell r="A658" t="str">
            <v>08837</v>
          </cell>
        </row>
        <row r="659">
          <cell r="A659" t="str">
            <v>08840</v>
          </cell>
        </row>
        <row r="660">
          <cell r="A660" t="str">
            <v>08844</v>
          </cell>
        </row>
        <row r="661">
          <cell r="A661" t="str">
            <v>08852</v>
          </cell>
        </row>
        <row r="662">
          <cell r="A662" t="str">
            <v>08854</v>
          </cell>
        </row>
        <row r="663">
          <cell r="A663" t="str">
            <v>08857</v>
          </cell>
        </row>
        <row r="664">
          <cell r="A664" t="str">
            <v>08861</v>
          </cell>
        </row>
        <row r="665">
          <cell r="A665" t="str">
            <v>08865</v>
          </cell>
        </row>
        <row r="666">
          <cell r="A666" t="str">
            <v>08873</v>
          </cell>
        </row>
        <row r="667">
          <cell r="A667" t="str">
            <v>08876</v>
          </cell>
        </row>
        <row r="668">
          <cell r="A668" t="str">
            <v>08901</v>
          </cell>
        </row>
        <row r="669">
          <cell r="A669" t="str">
            <v>09353</v>
          </cell>
        </row>
        <row r="670">
          <cell r="A670" t="str">
            <v>09366</v>
          </cell>
        </row>
        <row r="671">
          <cell r="A671" t="str">
            <v>10001</v>
          </cell>
        </row>
        <row r="672">
          <cell r="A672" t="str">
            <v>10002</v>
          </cell>
        </row>
        <row r="673">
          <cell r="A673" t="str">
            <v>10003</v>
          </cell>
        </row>
        <row r="674">
          <cell r="A674" t="str">
            <v>10004</v>
          </cell>
        </row>
        <row r="675">
          <cell r="A675" t="str">
            <v>10005</v>
          </cell>
        </row>
        <row r="676">
          <cell r="A676" t="str">
            <v>10006</v>
          </cell>
        </row>
        <row r="677">
          <cell r="A677" t="str">
            <v>10007</v>
          </cell>
        </row>
        <row r="678">
          <cell r="A678" t="str">
            <v>10010</v>
          </cell>
        </row>
        <row r="679">
          <cell r="A679" t="str">
            <v>10011</v>
          </cell>
        </row>
        <row r="680">
          <cell r="A680" t="str">
            <v>10011</v>
          </cell>
        </row>
        <row r="681">
          <cell r="A681" t="str">
            <v>10012</v>
          </cell>
        </row>
        <row r="682">
          <cell r="A682" t="str">
            <v>10013</v>
          </cell>
        </row>
        <row r="683">
          <cell r="A683" t="str">
            <v>10014</v>
          </cell>
        </row>
        <row r="684">
          <cell r="A684" t="str">
            <v>10014</v>
          </cell>
        </row>
        <row r="685">
          <cell r="A685" t="str">
            <v>10016</v>
          </cell>
        </row>
        <row r="686">
          <cell r="A686" t="str">
            <v>10017</v>
          </cell>
        </row>
        <row r="687">
          <cell r="A687" t="str">
            <v>10018</v>
          </cell>
        </row>
        <row r="688">
          <cell r="A688" t="str">
            <v>10019</v>
          </cell>
        </row>
        <row r="689">
          <cell r="A689" t="str">
            <v>10020</v>
          </cell>
        </row>
        <row r="690">
          <cell r="A690" t="str">
            <v>100201005</v>
          </cell>
        </row>
        <row r="691">
          <cell r="A691" t="str">
            <v>10021</v>
          </cell>
        </row>
        <row r="692">
          <cell r="A692" t="str">
            <v>10022</v>
          </cell>
        </row>
        <row r="693">
          <cell r="A693" t="str">
            <v>10023</v>
          </cell>
        </row>
        <row r="694">
          <cell r="A694" t="str">
            <v>10024</v>
          </cell>
        </row>
        <row r="695">
          <cell r="A695" t="str">
            <v>10025</v>
          </cell>
        </row>
        <row r="696">
          <cell r="A696" t="str">
            <v>10027</v>
          </cell>
        </row>
        <row r="697">
          <cell r="A697" t="str">
            <v>10028</v>
          </cell>
        </row>
        <row r="698">
          <cell r="A698" t="str">
            <v>10029</v>
          </cell>
        </row>
        <row r="699">
          <cell r="A699" t="str">
            <v>10030</v>
          </cell>
        </row>
        <row r="700">
          <cell r="A700" t="str">
            <v>10031</v>
          </cell>
        </row>
        <row r="701">
          <cell r="A701" t="str">
            <v>10034</v>
          </cell>
        </row>
        <row r="702">
          <cell r="A702" t="str">
            <v>10036</v>
          </cell>
        </row>
        <row r="703">
          <cell r="A703" t="str">
            <v>10037</v>
          </cell>
        </row>
        <row r="704">
          <cell r="A704" t="str">
            <v>10038</v>
          </cell>
        </row>
        <row r="705">
          <cell r="A705" t="str">
            <v>10040</v>
          </cell>
        </row>
        <row r="706">
          <cell r="A706" t="str">
            <v>10069</v>
          </cell>
        </row>
        <row r="707">
          <cell r="A707" t="str">
            <v>10103</v>
          </cell>
        </row>
        <row r="708">
          <cell r="A708" t="str">
            <v>10105</v>
          </cell>
        </row>
        <row r="709">
          <cell r="A709" t="str">
            <v>10106</v>
          </cell>
        </row>
        <row r="710">
          <cell r="A710" t="str">
            <v>10111</v>
          </cell>
        </row>
        <row r="711">
          <cell r="A711" t="str">
            <v>10112</v>
          </cell>
        </row>
        <row r="712">
          <cell r="A712" t="str">
            <v>10115</v>
          </cell>
        </row>
        <row r="713">
          <cell r="A713" t="str">
            <v>10120</v>
          </cell>
        </row>
        <row r="714">
          <cell r="A714" t="str">
            <v>10123</v>
          </cell>
        </row>
        <row r="715">
          <cell r="A715" t="str">
            <v>10128</v>
          </cell>
        </row>
        <row r="716">
          <cell r="A716" t="str">
            <v>10152</v>
          </cell>
        </row>
        <row r="717">
          <cell r="A717" t="str">
            <v>10166</v>
          </cell>
        </row>
        <row r="718">
          <cell r="A718" t="str">
            <v>10168</v>
          </cell>
        </row>
        <row r="719">
          <cell r="A719" t="str">
            <v>10169</v>
          </cell>
        </row>
        <row r="720">
          <cell r="A720" t="str">
            <v>10170</v>
          </cell>
        </row>
        <row r="721">
          <cell r="A721" t="str">
            <v>10178</v>
          </cell>
        </row>
        <row r="722">
          <cell r="A722" t="str">
            <v>10271</v>
          </cell>
        </row>
        <row r="723">
          <cell r="A723" t="str">
            <v>10280</v>
          </cell>
        </row>
        <row r="724">
          <cell r="A724" t="str">
            <v>10281</v>
          </cell>
        </row>
        <row r="725">
          <cell r="A725" t="str">
            <v>10301</v>
          </cell>
        </row>
        <row r="726">
          <cell r="A726" t="str">
            <v>10310</v>
          </cell>
        </row>
        <row r="727">
          <cell r="A727" t="str">
            <v>10312</v>
          </cell>
        </row>
        <row r="728">
          <cell r="A728" t="str">
            <v>10314</v>
          </cell>
        </row>
        <row r="729">
          <cell r="A729" t="str">
            <v>10451</v>
          </cell>
        </row>
        <row r="730">
          <cell r="A730" t="str">
            <v>10453</v>
          </cell>
        </row>
        <row r="731">
          <cell r="A731" t="str">
            <v>10457</v>
          </cell>
        </row>
        <row r="732">
          <cell r="A732" t="str">
            <v>10461</v>
          </cell>
        </row>
        <row r="733">
          <cell r="A733" t="str">
            <v>10463</v>
          </cell>
        </row>
        <row r="734">
          <cell r="A734" t="str">
            <v>10466</v>
          </cell>
        </row>
        <row r="735">
          <cell r="A735" t="str">
            <v>10467</v>
          </cell>
        </row>
        <row r="736">
          <cell r="A736" t="str">
            <v>10474</v>
          </cell>
        </row>
        <row r="737">
          <cell r="A737" t="str">
            <v>10475</v>
          </cell>
        </row>
        <row r="738">
          <cell r="A738" t="str">
            <v>10503</v>
          </cell>
        </row>
        <row r="739">
          <cell r="A739" t="str">
            <v>10504</v>
          </cell>
        </row>
        <row r="740">
          <cell r="A740" t="str">
            <v>10510</v>
          </cell>
        </row>
        <row r="741">
          <cell r="A741" t="str">
            <v>10520</v>
          </cell>
        </row>
        <row r="742">
          <cell r="A742" t="str">
            <v>10522</v>
          </cell>
        </row>
        <row r="743">
          <cell r="A743" t="str">
            <v>10523</v>
          </cell>
        </row>
        <row r="744">
          <cell r="A744" t="str">
            <v>10528</v>
          </cell>
        </row>
        <row r="745">
          <cell r="A745" t="str">
            <v>10529</v>
          </cell>
        </row>
        <row r="746">
          <cell r="A746" t="str">
            <v>10532</v>
          </cell>
        </row>
        <row r="747">
          <cell r="A747" t="str">
            <v>10538</v>
          </cell>
        </row>
        <row r="748">
          <cell r="A748" t="str">
            <v>10543</v>
          </cell>
        </row>
        <row r="749">
          <cell r="A749" t="str">
            <v>10553</v>
          </cell>
        </row>
        <row r="750">
          <cell r="A750" t="str">
            <v>10567</v>
          </cell>
        </row>
        <row r="751">
          <cell r="A751" t="str">
            <v>10577</v>
          </cell>
        </row>
        <row r="752">
          <cell r="A752" t="str">
            <v>10583</v>
          </cell>
        </row>
        <row r="753">
          <cell r="A753" t="str">
            <v>10591</v>
          </cell>
        </row>
        <row r="754">
          <cell r="A754" t="str">
            <v>10595</v>
          </cell>
        </row>
        <row r="755">
          <cell r="A755" t="str">
            <v>10598</v>
          </cell>
        </row>
        <row r="756">
          <cell r="A756" t="str">
            <v>1060</v>
          </cell>
        </row>
        <row r="757">
          <cell r="A757" t="str">
            <v>10601</v>
          </cell>
        </row>
        <row r="758">
          <cell r="A758" t="str">
            <v>10604</v>
          </cell>
        </row>
        <row r="759">
          <cell r="A759" t="str">
            <v>10605</v>
          </cell>
        </row>
        <row r="760">
          <cell r="A760" t="str">
            <v>10606</v>
          </cell>
        </row>
        <row r="761">
          <cell r="A761" t="str">
            <v>10701</v>
          </cell>
        </row>
        <row r="762">
          <cell r="A762" t="str">
            <v>10704</v>
          </cell>
        </row>
        <row r="763">
          <cell r="A763" t="str">
            <v>10708</v>
          </cell>
        </row>
        <row r="764">
          <cell r="A764" t="str">
            <v>10801</v>
          </cell>
        </row>
        <row r="765">
          <cell r="A765" t="str">
            <v>10804</v>
          </cell>
        </row>
        <row r="766">
          <cell r="A766" t="str">
            <v>10901</v>
          </cell>
        </row>
        <row r="767">
          <cell r="A767" t="str">
            <v>10923</v>
          </cell>
        </row>
        <row r="768">
          <cell r="A768" t="str">
            <v>10950</v>
          </cell>
        </row>
        <row r="769">
          <cell r="A769" t="str">
            <v>10960</v>
          </cell>
        </row>
        <row r="770">
          <cell r="A770" t="str">
            <v>10964</v>
          </cell>
        </row>
        <row r="771">
          <cell r="A771" t="str">
            <v>10965</v>
          </cell>
        </row>
        <row r="772">
          <cell r="A772" t="str">
            <v>10980</v>
          </cell>
        </row>
        <row r="773">
          <cell r="A773" t="str">
            <v>10989</v>
          </cell>
        </row>
        <row r="774">
          <cell r="A774" t="str">
            <v>11001</v>
          </cell>
        </row>
        <row r="775">
          <cell r="A775" t="str">
            <v>11003</v>
          </cell>
        </row>
        <row r="776">
          <cell r="A776" t="str">
            <v>11004</v>
          </cell>
        </row>
        <row r="777">
          <cell r="A777" t="str">
            <v>11010</v>
          </cell>
        </row>
        <row r="778">
          <cell r="A778" t="str">
            <v>11021</v>
          </cell>
        </row>
        <row r="779">
          <cell r="A779" t="str">
            <v>11022</v>
          </cell>
        </row>
        <row r="780">
          <cell r="A780" t="str">
            <v>11023</v>
          </cell>
        </row>
        <row r="781">
          <cell r="A781" t="str">
            <v>11040</v>
          </cell>
        </row>
        <row r="782">
          <cell r="A782" t="str">
            <v>11042</v>
          </cell>
        </row>
        <row r="783">
          <cell r="A783" t="str">
            <v>11050</v>
          </cell>
        </row>
        <row r="784">
          <cell r="A784" t="str">
            <v>11101</v>
          </cell>
        </row>
        <row r="785">
          <cell r="A785" t="str">
            <v>11102</v>
          </cell>
        </row>
        <row r="786">
          <cell r="A786" t="str">
            <v>11103</v>
          </cell>
        </row>
        <row r="787">
          <cell r="A787" t="str">
            <v>11106</v>
          </cell>
        </row>
        <row r="788">
          <cell r="A788" t="str">
            <v>11201</v>
          </cell>
        </row>
        <row r="789">
          <cell r="A789" t="str">
            <v>11204</v>
          </cell>
        </row>
        <row r="790">
          <cell r="A790" t="str">
            <v>11204</v>
          </cell>
        </row>
        <row r="791">
          <cell r="A791" t="str">
            <v>11206</v>
          </cell>
        </row>
        <row r="792">
          <cell r="A792" t="str">
            <v>11207</v>
          </cell>
        </row>
        <row r="793">
          <cell r="A793" t="str">
            <v>11208</v>
          </cell>
        </row>
        <row r="794">
          <cell r="A794" t="str">
            <v>11210</v>
          </cell>
        </row>
        <row r="795">
          <cell r="A795" t="str">
            <v>11211</v>
          </cell>
        </row>
        <row r="796">
          <cell r="A796" t="str">
            <v>11213</v>
          </cell>
        </row>
        <row r="797">
          <cell r="A797" t="str">
            <v>11215</v>
          </cell>
        </row>
        <row r="798">
          <cell r="A798" t="str">
            <v>11216</v>
          </cell>
        </row>
        <row r="799">
          <cell r="A799" t="str">
            <v>11217</v>
          </cell>
        </row>
        <row r="800">
          <cell r="A800" t="str">
            <v>11219</v>
          </cell>
        </row>
        <row r="801">
          <cell r="A801" t="str">
            <v>11220</v>
          </cell>
        </row>
        <row r="802">
          <cell r="A802" t="str">
            <v>11223</v>
          </cell>
        </row>
        <row r="803">
          <cell r="A803" t="str">
            <v>11229</v>
          </cell>
        </row>
        <row r="804">
          <cell r="A804" t="str">
            <v>11230</v>
          </cell>
        </row>
        <row r="805">
          <cell r="A805" t="str">
            <v>11231</v>
          </cell>
        </row>
        <row r="806">
          <cell r="A806" t="str">
            <v>11232</v>
          </cell>
        </row>
        <row r="807">
          <cell r="A807" t="str">
            <v>11234</v>
          </cell>
        </row>
        <row r="808">
          <cell r="A808" t="str">
            <v>11235</v>
          </cell>
        </row>
        <row r="809">
          <cell r="A809" t="str">
            <v>11236</v>
          </cell>
        </row>
        <row r="810">
          <cell r="A810" t="str">
            <v>11300</v>
          </cell>
        </row>
        <row r="811">
          <cell r="A811" t="str">
            <v>11354</v>
          </cell>
        </row>
        <row r="812">
          <cell r="A812" t="str">
            <v>11355</v>
          </cell>
        </row>
        <row r="813">
          <cell r="A813" t="str">
            <v>11356</v>
          </cell>
        </row>
        <row r="814">
          <cell r="A814" t="str">
            <v>11364</v>
          </cell>
        </row>
        <row r="815">
          <cell r="A815" t="str">
            <v>11365</v>
          </cell>
        </row>
        <row r="816">
          <cell r="A816" t="str">
            <v>11368</v>
          </cell>
        </row>
        <row r="817">
          <cell r="A817" t="str">
            <v>11370</v>
          </cell>
        </row>
        <row r="818">
          <cell r="A818" t="str">
            <v>11372</v>
          </cell>
        </row>
        <row r="819">
          <cell r="A819" t="str">
            <v>11373</v>
          </cell>
        </row>
        <row r="820">
          <cell r="A820" t="str">
            <v>11377</v>
          </cell>
        </row>
        <row r="821">
          <cell r="A821" t="str">
            <v>11378</v>
          </cell>
        </row>
        <row r="822">
          <cell r="A822" t="str">
            <v>11379</v>
          </cell>
        </row>
        <row r="823">
          <cell r="A823" t="str">
            <v>11413</v>
          </cell>
        </row>
        <row r="824">
          <cell r="A824" t="str">
            <v>11414</v>
          </cell>
        </row>
        <row r="825">
          <cell r="A825" t="str">
            <v>11417</v>
          </cell>
        </row>
        <row r="826">
          <cell r="A826" t="str">
            <v>11430</v>
          </cell>
        </row>
        <row r="827">
          <cell r="A827" t="str">
            <v>11434</v>
          </cell>
        </row>
        <row r="828">
          <cell r="A828" t="str">
            <v>11451</v>
          </cell>
        </row>
        <row r="829">
          <cell r="A829" t="str">
            <v>11501</v>
          </cell>
        </row>
        <row r="830">
          <cell r="A830" t="str">
            <v>11507</v>
          </cell>
        </row>
        <row r="831">
          <cell r="A831" t="str">
            <v>11510</v>
          </cell>
        </row>
        <row r="832">
          <cell r="A832" t="str">
            <v>11514</v>
          </cell>
        </row>
        <row r="833">
          <cell r="A833" t="str">
            <v>11516</v>
          </cell>
        </row>
        <row r="834">
          <cell r="A834" t="str">
            <v>11520</v>
          </cell>
        </row>
        <row r="835">
          <cell r="A835" t="str">
            <v>11530</v>
          </cell>
        </row>
        <row r="836">
          <cell r="A836" t="str">
            <v>11531</v>
          </cell>
        </row>
        <row r="837">
          <cell r="A837" t="str">
            <v>11550</v>
          </cell>
        </row>
        <row r="838">
          <cell r="A838" t="str">
            <v>11554</v>
          </cell>
        </row>
        <row r="839">
          <cell r="A839" t="str">
            <v>11557</v>
          </cell>
        </row>
        <row r="840">
          <cell r="A840" t="str">
            <v>11563</v>
          </cell>
        </row>
        <row r="841">
          <cell r="A841" t="str">
            <v>11565</v>
          </cell>
        </row>
        <row r="842">
          <cell r="A842" t="str">
            <v>11566</v>
          </cell>
        </row>
        <row r="843">
          <cell r="A843" t="str">
            <v>11568</v>
          </cell>
        </row>
        <row r="844">
          <cell r="A844" t="str">
            <v>11569</v>
          </cell>
        </row>
        <row r="845">
          <cell r="A845" t="str">
            <v>11570</v>
          </cell>
        </row>
        <row r="846">
          <cell r="A846" t="str">
            <v>11571</v>
          </cell>
        </row>
        <row r="847">
          <cell r="A847" t="str">
            <v>11572</v>
          </cell>
        </row>
        <row r="848">
          <cell r="A848" t="str">
            <v>11576</v>
          </cell>
        </row>
        <row r="849">
          <cell r="A849" t="str">
            <v>11577</v>
          </cell>
        </row>
        <row r="850">
          <cell r="A850" t="str">
            <v>11590</v>
          </cell>
        </row>
        <row r="851">
          <cell r="A851" t="str">
            <v>11590-2700</v>
          </cell>
        </row>
        <row r="852">
          <cell r="A852" t="str">
            <v>11594</v>
          </cell>
        </row>
        <row r="853">
          <cell r="A853" t="str">
            <v>11596</v>
          </cell>
        </row>
        <row r="854">
          <cell r="A854" t="str">
            <v>11691</v>
          </cell>
        </row>
        <row r="855">
          <cell r="A855" t="str">
            <v>11702</v>
          </cell>
        </row>
        <row r="856">
          <cell r="A856" t="str">
            <v>11706</v>
          </cell>
        </row>
        <row r="857">
          <cell r="A857" t="str">
            <v>11713</v>
          </cell>
        </row>
        <row r="858">
          <cell r="A858" t="str">
            <v>11716</v>
          </cell>
        </row>
        <row r="859">
          <cell r="A859" t="str">
            <v>11720</v>
          </cell>
        </row>
        <row r="860">
          <cell r="A860" t="str">
            <v>11722</v>
          </cell>
        </row>
        <row r="861">
          <cell r="A861" t="str">
            <v>11725</v>
          </cell>
        </row>
        <row r="862">
          <cell r="A862" t="str">
            <v>11731</v>
          </cell>
        </row>
        <row r="863">
          <cell r="A863" t="str">
            <v>11735</v>
          </cell>
        </row>
        <row r="864">
          <cell r="A864" t="str">
            <v>11740</v>
          </cell>
        </row>
        <row r="865">
          <cell r="A865" t="str">
            <v>11741</v>
          </cell>
        </row>
        <row r="866">
          <cell r="A866" t="str">
            <v>11747</v>
          </cell>
        </row>
        <row r="867">
          <cell r="A867" t="str">
            <v>11753</v>
          </cell>
        </row>
        <row r="868">
          <cell r="A868" t="str">
            <v>11756</v>
          </cell>
        </row>
        <row r="869">
          <cell r="A869" t="str">
            <v>11757</v>
          </cell>
        </row>
        <row r="870">
          <cell r="A870" t="str">
            <v>11757</v>
          </cell>
        </row>
        <row r="871">
          <cell r="A871" t="str">
            <v>11758</v>
          </cell>
        </row>
        <row r="872">
          <cell r="A872" t="str">
            <v>11767</v>
          </cell>
        </row>
        <row r="873">
          <cell r="A873" t="str">
            <v>11772</v>
          </cell>
        </row>
        <row r="874">
          <cell r="A874" t="str">
            <v>11779</v>
          </cell>
        </row>
        <row r="875">
          <cell r="A875" t="str">
            <v>11787</v>
          </cell>
        </row>
        <row r="876">
          <cell r="A876" t="str">
            <v>11788</v>
          </cell>
        </row>
        <row r="877">
          <cell r="A877" t="str">
            <v>11790</v>
          </cell>
        </row>
        <row r="878">
          <cell r="A878" t="str">
            <v>11791</v>
          </cell>
        </row>
        <row r="879">
          <cell r="A879" t="str">
            <v>11794</v>
          </cell>
        </row>
        <row r="880">
          <cell r="A880" t="str">
            <v>11797</v>
          </cell>
        </row>
        <row r="881">
          <cell r="A881" t="str">
            <v>11801</v>
          </cell>
        </row>
        <row r="882">
          <cell r="A882" t="str">
            <v>11803</v>
          </cell>
        </row>
        <row r="883">
          <cell r="A883" t="str">
            <v>11933</v>
          </cell>
        </row>
        <row r="884">
          <cell r="A884" t="str">
            <v>11949</v>
          </cell>
        </row>
        <row r="885">
          <cell r="A885" t="str">
            <v>11976</v>
          </cell>
        </row>
        <row r="886">
          <cell r="A886" t="str">
            <v>11980</v>
          </cell>
        </row>
        <row r="887">
          <cell r="A887" t="str">
            <v>12019</v>
          </cell>
        </row>
        <row r="888">
          <cell r="A888" t="str">
            <v>12043</v>
          </cell>
        </row>
        <row r="889">
          <cell r="A889" t="str">
            <v>12047</v>
          </cell>
        </row>
        <row r="890">
          <cell r="A890" t="str">
            <v>12065</v>
          </cell>
        </row>
        <row r="891">
          <cell r="A891" t="str">
            <v>12075</v>
          </cell>
        </row>
        <row r="892">
          <cell r="A892" t="str">
            <v>12077</v>
          </cell>
        </row>
        <row r="893">
          <cell r="A893" t="str">
            <v>12180</v>
          </cell>
        </row>
        <row r="894">
          <cell r="A894" t="str">
            <v>12183</v>
          </cell>
        </row>
        <row r="895">
          <cell r="A895" t="str">
            <v>12205</v>
          </cell>
        </row>
        <row r="896">
          <cell r="A896" t="str">
            <v>12206</v>
          </cell>
        </row>
        <row r="897">
          <cell r="A897" t="str">
            <v>12211</v>
          </cell>
        </row>
        <row r="898">
          <cell r="A898" t="str">
            <v>12238</v>
          </cell>
        </row>
        <row r="899">
          <cell r="A899" t="str">
            <v>12246</v>
          </cell>
        </row>
        <row r="900">
          <cell r="A900" t="str">
            <v>12257</v>
          </cell>
        </row>
        <row r="901">
          <cell r="A901" t="str">
            <v>12302</v>
          </cell>
        </row>
        <row r="902">
          <cell r="A902" t="str">
            <v>12305</v>
          </cell>
        </row>
        <row r="903">
          <cell r="A903" t="str">
            <v>12306</v>
          </cell>
        </row>
        <row r="904">
          <cell r="A904" t="str">
            <v>12401</v>
          </cell>
        </row>
        <row r="905">
          <cell r="A905" t="str">
            <v>12402</v>
          </cell>
        </row>
        <row r="906">
          <cell r="A906" t="str">
            <v>12508</v>
          </cell>
        </row>
        <row r="907">
          <cell r="A907" t="str">
            <v>12538</v>
          </cell>
        </row>
        <row r="908">
          <cell r="A908" t="str">
            <v>12549</v>
          </cell>
        </row>
        <row r="909">
          <cell r="A909" t="str">
            <v>12603</v>
          </cell>
        </row>
        <row r="910">
          <cell r="A910" t="str">
            <v>12866</v>
          </cell>
        </row>
        <row r="911">
          <cell r="A911" t="str">
            <v>12901</v>
          </cell>
        </row>
        <row r="912">
          <cell r="A912" t="str">
            <v>12997</v>
          </cell>
        </row>
        <row r="913">
          <cell r="A913" t="str">
            <v>13012</v>
          </cell>
        </row>
        <row r="914">
          <cell r="A914" t="str">
            <v>13045</v>
          </cell>
        </row>
        <row r="915">
          <cell r="A915" t="str">
            <v>13057</v>
          </cell>
        </row>
        <row r="916">
          <cell r="A916" t="str">
            <v>13204</v>
          </cell>
        </row>
        <row r="917">
          <cell r="A917" t="str">
            <v>13209</v>
          </cell>
        </row>
        <row r="918">
          <cell r="A918" t="str">
            <v>13212</v>
          </cell>
        </row>
        <row r="919">
          <cell r="A919" t="str">
            <v>13323</v>
          </cell>
        </row>
        <row r="920">
          <cell r="A920" t="str">
            <v>13400-</v>
          </cell>
        </row>
        <row r="921">
          <cell r="A921" t="str">
            <v>13411</v>
          </cell>
        </row>
        <row r="922">
          <cell r="A922" t="str">
            <v>13441</v>
          </cell>
        </row>
        <row r="923">
          <cell r="A923" t="str">
            <v>13470-310</v>
          </cell>
        </row>
        <row r="924">
          <cell r="A924" t="str">
            <v>13490</v>
          </cell>
        </row>
        <row r="925">
          <cell r="A925" t="str">
            <v>13502</v>
          </cell>
        </row>
        <row r="926">
          <cell r="A926" t="str">
            <v>13669</v>
          </cell>
        </row>
        <row r="927">
          <cell r="A927" t="str">
            <v>13760</v>
          </cell>
        </row>
        <row r="928">
          <cell r="A928" t="str">
            <v>13815</v>
          </cell>
        </row>
        <row r="929">
          <cell r="A929" t="str">
            <v>14052</v>
          </cell>
        </row>
        <row r="930">
          <cell r="A930" t="str">
            <v>14057</v>
          </cell>
        </row>
        <row r="931">
          <cell r="A931" t="str">
            <v>14075</v>
          </cell>
        </row>
        <row r="932">
          <cell r="A932" t="str">
            <v>14081</v>
          </cell>
        </row>
        <row r="933">
          <cell r="A933" t="str">
            <v>14094</v>
          </cell>
        </row>
        <row r="934">
          <cell r="A934" t="str">
            <v>14103</v>
          </cell>
        </row>
        <row r="935">
          <cell r="A935" t="str">
            <v>14150</v>
          </cell>
        </row>
        <row r="936">
          <cell r="A936" t="str">
            <v>14207</v>
          </cell>
        </row>
        <row r="937">
          <cell r="A937" t="str">
            <v>14209</v>
          </cell>
        </row>
        <row r="938">
          <cell r="A938" t="str">
            <v>14210</v>
          </cell>
        </row>
        <row r="939">
          <cell r="A939" t="str">
            <v>14221</v>
          </cell>
        </row>
        <row r="940">
          <cell r="A940" t="str">
            <v>14225</v>
          </cell>
        </row>
        <row r="941">
          <cell r="A941" t="str">
            <v>14226</v>
          </cell>
        </row>
        <row r="942">
          <cell r="A942" t="str">
            <v>14228</v>
          </cell>
        </row>
        <row r="943">
          <cell r="A943" t="str">
            <v>14424</v>
          </cell>
        </row>
        <row r="944">
          <cell r="A944" t="str">
            <v>14445</v>
          </cell>
        </row>
        <row r="945">
          <cell r="A945" t="str">
            <v>14450</v>
          </cell>
        </row>
        <row r="946">
          <cell r="A946" t="str">
            <v>14467</v>
          </cell>
        </row>
        <row r="947">
          <cell r="A947" t="str">
            <v>14468</v>
          </cell>
        </row>
        <row r="948">
          <cell r="A948" t="str">
            <v>14534</v>
          </cell>
        </row>
        <row r="949">
          <cell r="A949" t="str">
            <v>14604</v>
          </cell>
        </row>
        <row r="950">
          <cell r="A950" t="str">
            <v>14606</v>
          </cell>
        </row>
        <row r="951">
          <cell r="A951" t="str">
            <v>14610</v>
          </cell>
        </row>
        <row r="952">
          <cell r="A952" t="str">
            <v>14618</v>
          </cell>
        </row>
        <row r="953">
          <cell r="A953" t="str">
            <v>14621</v>
          </cell>
        </row>
        <row r="954">
          <cell r="A954" t="str">
            <v>14623</v>
          </cell>
        </row>
        <row r="955">
          <cell r="A955" t="str">
            <v>14624</v>
          </cell>
        </row>
        <row r="956">
          <cell r="A956" t="str">
            <v>14625</v>
          </cell>
        </row>
        <row r="957">
          <cell r="A957" t="str">
            <v>14626</v>
          </cell>
        </row>
        <row r="958">
          <cell r="A958" t="str">
            <v>14644</v>
          </cell>
        </row>
        <row r="959">
          <cell r="A959" t="str">
            <v>14701</v>
          </cell>
        </row>
        <row r="960">
          <cell r="A960" t="str">
            <v>14744</v>
          </cell>
        </row>
        <row r="961">
          <cell r="A961" t="str">
            <v>14755</v>
          </cell>
        </row>
        <row r="962">
          <cell r="A962" t="str">
            <v>14901</v>
          </cell>
        </row>
        <row r="963">
          <cell r="A963" t="str">
            <v>15001</v>
          </cell>
        </row>
        <row r="964">
          <cell r="A964" t="str">
            <v>15010</v>
          </cell>
        </row>
        <row r="965">
          <cell r="A965" t="str">
            <v>15017</v>
          </cell>
        </row>
        <row r="966">
          <cell r="A966" t="str">
            <v>15022</v>
          </cell>
        </row>
        <row r="967">
          <cell r="A967" t="str">
            <v>15025-3725</v>
          </cell>
        </row>
        <row r="968">
          <cell r="A968" t="str">
            <v>15025-3750</v>
          </cell>
        </row>
        <row r="969">
          <cell r="A969" t="str">
            <v>15026</v>
          </cell>
        </row>
        <row r="970">
          <cell r="A970" t="str">
            <v>15027</v>
          </cell>
        </row>
        <row r="971">
          <cell r="A971" t="str">
            <v>15035</v>
          </cell>
        </row>
        <row r="972">
          <cell r="A972" t="str">
            <v>15044</v>
          </cell>
        </row>
        <row r="973">
          <cell r="A973" t="str">
            <v>15045</v>
          </cell>
        </row>
        <row r="974">
          <cell r="A974" t="str">
            <v>15056</v>
          </cell>
        </row>
        <row r="975">
          <cell r="A975" t="str">
            <v>15061</v>
          </cell>
        </row>
        <row r="976">
          <cell r="A976" t="str">
            <v>15062</v>
          </cell>
        </row>
        <row r="977">
          <cell r="A977" t="str">
            <v>15066</v>
          </cell>
        </row>
        <row r="978">
          <cell r="A978" t="str">
            <v>15068</v>
          </cell>
        </row>
        <row r="979">
          <cell r="A979" t="str">
            <v>15086</v>
          </cell>
        </row>
        <row r="980">
          <cell r="A980" t="str">
            <v>15088</v>
          </cell>
        </row>
        <row r="981">
          <cell r="A981" t="str">
            <v>15101</v>
          </cell>
        </row>
        <row r="982">
          <cell r="A982" t="str">
            <v>15102</v>
          </cell>
        </row>
        <row r="983">
          <cell r="A983" t="str">
            <v>15106</v>
          </cell>
        </row>
        <row r="984">
          <cell r="A984" t="str">
            <v>15108</v>
          </cell>
        </row>
        <row r="985">
          <cell r="A985" t="str">
            <v>15108-2964</v>
          </cell>
        </row>
        <row r="986">
          <cell r="A986" t="str">
            <v>15116</v>
          </cell>
        </row>
        <row r="987">
          <cell r="A987" t="str">
            <v>15120</v>
          </cell>
        </row>
        <row r="988">
          <cell r="A988" t="str">
            <v>15122</v>
          </cell>
        </row>
        <row r="989">
          <cell r="A989" t="str">
            <v>15136</v>
          </cell>
        </row>
        <row r="990">
          <cell r="A990" t="str">
            <v>15137</v>
          </cell>
        </row>
        <row r="991">
          <cell r="A991" t="str">
            <v>15143</v>
          </cell>
        </row>
        <row r="992">
          <cell r="A992" t="str">
            <v>15145</v>
          </cell>
        </row>
        <row r="993">
          <cell r="A993" t="str">
            <v>15202</v>
          </cell>
        </row>
        <row r="994">
          <cell r="A994" t="str">
            <v>15203</v>
          </cell>
        </row>
        <row r="995">
          <cell r="A995" t="str">
            <v>15205</v>
          </cell>
        </row>
        <row r="996">
          <cell r="A996" t="str">
            <v>152059774</v>
          </cell>
        </row>
        <row r="997">
          <cell r="A997" t="str">
            <v>15205-9774</v>
          </cell>
        </row>
        <row r="998">
          <cell r="A998" t="str">
            <v>15206</v>
          </cell>
        </row>
        <row r="999">
          <cell r="A999" t="str">
            <v>15212</v>
          </cell>
        </row>
        <row r="1000">
          <cell r="A1000" t="str">
            <v>15212-5838</v>
          </cell>
        </row>
        <row r="1001">
          <cell r="A1001" t="str">
            <v>15213</v>
          </cell>
        </row>
        <row r="1002">
          <cell r="A1002" t="str">
            <v>15214</v>
          </cell>
        </row>
        <row r="1003">
          <cell r="A1003" t="str">
            <v>15216</v>
          </cell>
        </row>
        <row r="1004">
          <cell r="A1004" t="str">
            <v>15217</v>
          </cell>
        </row>
        <row r="1005">
          <cell r="A1005" t="str">
            <v>15219</v>
          </cell>
        </row>
        <row r="1006">
          <cell r="A1006" t="str">
            <v>15220</v>
          </cell>
        </row>
        <row r="1007">
          <cell r="A1007" t="str">
            <v>152205547</v>
          </cell>
        </row>
        <row r="1008">
          <cell r="A1008" t="str">
            <v>15221</v>
          </cell>
        </row>
        <row r="1009">
          <cell r="A1009" t="str">
            <v>15222</v>
          </cell>
        </row>
        <row r="1010">
          <cell r="A1010" t="str">
            <v>15232</v>
          </cell>
        </row>
        <row r="1011">
          <cell r="A1011" t="str">
            <v>15233</v>
          </cell>
        </row>
        <row r="1012">
          <cell r="A1012" t="str">
            <v>15236</v>
          </cell>
        </row>
        <row r="1013">
          <cell r="A1013" t="str">
            <v>15237</v>
          </cell>
        </row>
        <row r="1014">
          <cell r="A1014" t="str">
            <v>15238</v>
          </cell>
        </row>
        <row r="1015">
          <cell r="A1015" t="str">
            <v>15241</v>
          </cell>
        </row>
        <row r="1016">
          <cell r="A1016" t="str">
            <v>15301</v>
          </cell>
        </row>
        <row r="1017">
          <cell r="A1017" t="str">
            <v>15317</v>
          </cell>
        </row>
        <row r="1018">
          <cell r="A1018" t="str">
            <v>15342</v>
          </cell>
        </row>
        <row r="1019">
          <cell r="A1019" t="str">
            <v>15363</v>
          </cell>
        </row>
        <row r="1020">
          <cell r="A1020" t="str">
            <v>15367</v>
          </cell>
        </row>
        <row r="1021">
          <cell r="A1021" t="str">
            <v>15401</v>
          </cell>
        </row>
        <row r="1022">
          <cell r="A1022" t="str">
            <v>15501</v>
          </cell>
        </row>
        <row r="1023">
          <cell r="A1023" t="str">
            <v>15533</v>
          </cell>
        </row>
        <row r="1024">
          <cell r="A1024" t="str">
            <v>15601</v>
          </cell>
        </row>
        <row r="1025">
          <cell r="A1025" t="str">
            <v>15613</v>
          </cell>
        </row>
        <row r="1026">
          <cell r="A1026" t="str">
            <v>15632</v>
          </cell>
        </row>
        <row r="1027">
          <cell r="A1027" t="str">
            <v>15644</v>
          </cell>
        </row>
        <row r="1028">
          <cell r="A1028" t="str">
            <v>15650</v>
          </cell>
        </row>
        <row r="1029">
          <cell r="A1029" t="str">
            <v>15666</v>
          </cell>
        </row>
        <row r="1030">
          <cell r="A1030" t="str">
            <v>15670</v>
          </cell>
        </row>
        <row r="1031">
          <cell r="A1031" t="str">
            <v>15672</v>
          </cell>
        </row>
        <row r="1032">
          <cell r="A1032" t="str">
            <v>15701</v>
          </cell>
        </row>
        <row r="1033">
          <cell r="A1033" t="str">
            <v>15767</v>
          </cell>
        </row>
        <row r="1034">
          <cell r="A1034" t="str">
            <v>15905</v>
          </cell>
        </row>
        <row r="1035">
          <cell r="A1035" t="str">
            <v>15931</v>
          </cell>
        </row>
        <row r="1036">
          <cell r="A1036" t="str">
            <v>15940</v>
          </cell>
        </row>
        <row r="1037">
          <cell r="A1037" t="str">
            <v>16001</v>
          </cell>
        </row>
        <row r="1038">
          <cell r="A1038" t="str">
            <v>16002</v>
          </cell>
        </row>
        <row r="1039">
          <cell r="A1039" t="str">
            <v>16029</v>
          </cell>
        </row>
        <row r="1040">
          <cell r="A1040" t="str">
            <v>16033</v>
          </cell>
        </row>
        <row r="1041">
          <cell r="A1041" t="str">
            <v>16037</v>
          </cell>
        </row>
        <row r="1042">
          <cell r="A1042" t="str">
            <v>16041</v>
          </cell>
        </row>
        <row r="1043">
          <cell r="A1043" t="str">
            <v>16046</v>
          </cell>
        </row>
        <row r="1044">
          <cell r="A1044" t="str">
            <v>16057</v>
          </cell>
        </row>
        <row r="1045">
          <cell r="A1045" t="str">
            <v>16059</v>
          </cell>
        </row>
        <row r="1046">
          <cell r="A1046" t="str">
            <v>16061</v>
          </cell>
        </row>
        <row r="1047">
          <cell r="A1047" t="str">
            <v>16063</v>
          </cell>
        </row>
        <row r="1048">
          <cell r="A1048" t="str">
            <v>16066</v>
          </cell>
        </row>
        <row r="1049">
          <cell r="A1049" t="str">
            <v>16101</v>
          </cell>
        </row>
        <row r="1050">
          <cell r="A1050" t="str">
            <v>16105</v>
          </cell>
        </row>
        <row r="1051">
          <cell r="A1051" t="str">
            <v>16112</v>
          </cell>
        </row>
        <row r="1052">
          <cell r="A1052" t="str">
            <v>16117</v>
          </cell>
        </row>
        <row r="1053">
          <cell r="A1053" t="str">
            <v>16125</v>
          </cell>
        </row>
        <row r="1054">
          <cell r="A1054" t="str">
            <v>16127</v>
          </cell>
        </row>
        <row r="1055">
          <cell r="A1055" t="str">
            <v>16134</v>
          </cell>
        </row>
        <row r="1056">
          <cell r="A1056" t="str">
            <v>16142</v>
          </cell>
        </row>
        <row r="1057">
          <cell r="A1057" t="str">
            <v>16148</v>
          </cell>
        </row>
        <row r="1058">
          <cell r="A1058" t="str">
            <v>16172</v>
          </cell>
        </row>
        <row r="1059">
          <cell r="A1059" t="str">
            <v>16214</v>
          </cell>
        </row>
        <row r="1060">
          <cell r="A1060" t="str">
            <v>16232</v>
          </cell>
        </row>
        <row r="1061">
          <cell r="A1061" t="str">
            <v>16353</v>
          </cell>
        </row>
        <row r="1062">
          <cell r="A1062" t="str">
            <v>16365</v>
          </cell>
        </row>
        <row r="1063">
          <cell r="A1063" t="str">
            <v>16407</v>
          </cell>
        </row>
        <row r="1064">
          <cell r="A1064" t="str">
            <v>16415</v>
          </cell>
        </row>
        <row r="1065">
          <cell r="A1065" t="str">
            <v>16444</v>
          </cell>
        </row>
        <row r="1066">
          <cell r="A1066" t="str">
            <v>16509</v>
          </cell>
        </row>
        <row r="1067">
          <cell r="A1067" t="str">
            <v>16652</v>
          </cell>
        </row>
        <row r="1068">
          <cell r="A1068" t="str">
            <v>16667</v>
          </cell>
        </row>
        <row r="1069">
          <cell r="A1069" t="str">
            <v>16678</v>
          </cell>
        </row>
        <row r="1070">
          <cell r="A1070" t="str">
            <v>16678-1501</v>
          </cell>
        </row>
        <row r="1071">
          <cell r="A1071" t="str">
            <v>16801</v>
          </cell>
        </row>
        <row r="1072">
          <cell r="A1072" t="str">
            <v>16901</v>
          </cell>
        </row>
        <row r="1073">
          <cell r="A1073" t="str">
            <v>16A 3P6</v>
          </cell>
        </row>
        <row r="1074">
          <cell r="A1074" t="str">
            <v>17003</v>
          </cell>
        </row>
        <row r="1075">
          <cell r="A1075" t="str">
            <v>17011</v>
          </cell>
        </row>
        <row r="1076">
          <cell r="A1076" t="str">
            <v>17013</v>
          </cell>
        </row>
        <row r="1077">
          <cell r="A1077" t="str">
            <v>17016</v>
          </cell>
        </row>
        <row r="1078">
          <cell r="A1078" t="str">
            <v>17027</v>
          </cell>
        </row>
        <row r="1079">
          <cell r="A1079" t="str">
            <v>17038</v>
          </cell>
        </row>
        <row r="1080">
          <cell r="A1080" t="str">
            <v>17042</v>
          </cell>
        </row>
        <row r="1081">
          <cell r="A1081" t="str">
            <v>17046</v>
          </cell>
        </row>
        <row r="1082">
          <cell r="A1082" t="str">
            <v>17050</v>
          </cell>
        </row>
        <row r="1083">
          <cell r="A1083" t="str">
            <v>17055</v>
          </cell>
        </row>
        <row r="1084">
          <cell r="A1084" t="str">
            <v>17059</v>
          </cell>
        </row>
        <row r="1085">
          <cell r="A1085" t="str">
            <v>17063</v>
          </cell>
        </row>
        <row r="1086">
          <cell r="A1086" t="str">
            <v>17068</v>
          </cell>
        </row>
        <row r="1087">
          <cell r="A1087" t="str">
            <v>17077</v>
          </cell>
        </row>
        <row r="1088">
          <cell r="A1088" t="str">
            <v>17088</v>
          </cell>
        </row>
        <row r="1089">
          <cell r="A1089" t="str">
            <v>17101</v>
          </cell>
        </row>
        <row r="1090">
          <cell r="A1090" t="str">
            <v>17109</v>
          </cell>
        </row>
        <row r="1091">
          <cell r="A1091" t="str">
            <v>17110</v>
          </cell>
        </row>
        <row r="1092">
          <cell r="A1092" t="str">
            <v>17111</v>
          </cell>
        </row>
        <row r="1093">
          <cell r="A1093" t="str">
            <v>17112</v>
          </cell>
        </row>
        <row r="1094">
          <cell r="A1094" t="str">
            <v>17313</v>
          </cell>
        </row>
        <row r="1095">
          <cell r="A1095" t="str">
            <v>17318</v>
          </cell>
        </row>
        <row r="1096">
          <cell r="A1096" t="str">
            <v>17320</v>
          </cell>
        </row>
        <row r="1097">
          <cell r="A1097" t="str">
            <v>17325</v>
          </cell>
        </row>
        <row r="1098">
          <cell r="A1098" t="str">
            <v>17331</v>
          </cell>
        </row>
        <row r="1099">
          <cell r="A1099" t="str">
            <v>17332</v>
          </cell>
        </row>
        <row r="1100">
          <cell r="A1100" t="str">
            <v>17349</v>
          </cell>
        </row>
        <row r="1101">
          <cell r="A1101" t="str">
            <v>17350</v>
          </cell>
        </row>
        <row r="1102">
          <cell r="A1102" t="str">
            <v>17356</v>
          </cell>
        </row>
        <row r="1103">
          <cell r="A1103" t="str">
            <v>17356</v>
          </cell>
        </row>
        <row r="1104">
          <cell r="A1104" t="str">
            <v>17362</v>
          </cell>
        </row>
        <row r="1105">
          <cell r="A1105" t="str">
            <v>17363</v>
          </cell>
        </row>
        <row r="1106">
          <cell r="A1106" t="str">
            <v>17365</v>
          </cell>
        </row>
        <row r="1107">
          <cell r="A1107" t="str">
            <v>17368</v>
          </cell>
        </row>
        <row r="1108">
          <cell r="A1108" t="str">
            <v>17401</v>
          </cell>
        </row>
        <row r="1109">
          <cell r="A1109" t="str">
            <v>17401-2994</v>
          </cell>
        </row>
        <row r="1110">
          <cell r="A1110" t="str">
            <v>174012995</v>
          </cell>
        </row>
        <row r="1111">
          <cell r="A1111" t="str">
            <v>17401-3210</v>
          </cell>
        </row>
        <row r="1112">
          <cell r="A1112" t="str">
            <v>17402</v>
          </cell>
        </row>
        <row r="1113">
          <cell r="A1113" t="str">
            <v>17402-4628</v>
          </cell>
        </row>
        <row r="1114">
          <cell r="A1114" t="str">
            <v>17403</v>
          </cell>
        </row>
        <row r="1115">
          <cell r="A1115" t="str">
            <v>17404</v>
          </cell>
        </row>
        <row r="1116">
          <cell r="A1116" t="str">
            <v>17404-1382</v>
          </cell>
        </row>
        <row r="1117">
          <cell r="A1117" t="str">
            <v>17405</v>
          </cell>
        </row>
        <row r="1118">
          <cell r="A1118" t="str">
            <v>17406</v>
          </cell>
        </row>
        <row r="1119">
          <cell r="A1119" t="str">
            <v>17512</v>
          </cell>
        </row>
        <row r="1120">
          <cell r="A1120" t="str">
            <v>17517</v>
          </cell>
        </row>
        <row r="1121">
          <cell r="A1121" t="str">
            <v>17520</v>
          </cell>
        </row>
        <row r="1122">
          <cell r="A1122" t="str">
            <v>17522</v>
          </cell>
        </row>
        <row r="1123">
          <cell r="A1123" t="str">
            <v>17547</v>
          </cell>
        </row>
        <row r="1124">
          <cell r="A1124" t="str">
            <v>17547-1628</v>
          </cell>
        </row>
        <row r="1125">
          <cell r="A1125" t="str">
            <v>17547-1639</v>
          </cell>
        </row>
        <row r="1126">
          <cell r="A1126" t="str">
            <v>17551</v>
          </cell>
        </row>
        <row r="1127">
          <cell r="A1127" t="str">
            <v>17555</v>
          </cell>
        </row>
        <row r="1128">
          <cell r="A1128" t="str">
            <v>17584</v>
          </cell>
        </row>
        <row r="1129">
          <cell r="A1129" t="str">
            <v>17601</v>
          </cell>
        </row>
        <row r="1130">
          <cell r="A1130" t="str">
            <v>17603</v>
          </cell>
        </row>
        <row r="1131">
          <cell r="A1131" t="str">
            <v>17604</v>
          </cell>
        </row>
        <row r="1132">
          <cell r="A1132" t="str">
            <v>17728</v>
          </cell>
        </row>
        <row r="1133">
          <cell r="A1133" t="str">
            <v>17754</v>
          </cell>
        </row>
        <row r="1134">
          <cell r="A1134" t="str">
            <v>17837</v>
          </cell>
        </row>
        <row r="1135">
          <cell r="A1135" t="str">
            <v>18013</v>
          </cell>
        </row>
        <row r="1136">
          <cell r="A1136" t="str">
            <v>18014</v>
          </cell>
        </row>
        <row r="1137">
          <cell r="A1137" t="str">
            <v>18015</v>
          </cell>
        </row>
        <row r="1138">
          <cell r="A1138" t="str">
            <v>18017</v>
          </cell>
        </row>
        <row r="1139">
          <cell r="A1139" t="str">
            <v>18018</v>
          </cell>
        </row>
        <row r="1140">
          <cell r="A1140" t="str">
            <v>18020</v>
          </cell>
        </row>
        <row r="1141">
          <cell r="A1141" t="str">
            <v>18036</v>
          </cell>
        </row>
        <row r="1142">
          <cell r="A1142" t="str">
            <v>18040</v>
          </cell>
        </row>
        <row r="1143">
          <cell r="A1143" t="str">
            <v>18042</v>
          </cell>
        </row>
        <row r="1144">
          <cell r="A1144" t="str">
            <v>18049</v>
          </cell>
        </row>
        <row r="1145">
          <cell r="A1145" t="str">
            <v>18062</v>
          </cell>
        </row>
        <row r="1146">
          <cell r="A1146" t="str">
            <v>18064</v>
          </cell>
        </row>
        <row r="1147">
          <cell r="A1147" t="str">
            <v>18067</v>
          </cell>
        </row>
        <row r="1148">
          <cell r="A1148" t="str">
            <v>18069</v>
          </cell>
        </row>
        <row r="1149">
          <cell r="A1149" t="str">
            <v>18069-2044</v>
          </cell>
        </row>
        <row r="1150">
          <cell r="A1150" t="str">
            <v>18078</v>
          </cell>
        </row>
        <row r="1151">
          <cell r="A1151" t="str">
            <v>18085</v>
          </cell>
        </row>
        <row r="1152">
          <cell r="A1152" t="str">
            <v>18088</v>
          </cell>
        </row>
        <row r="1153">
          <cell r="A1153" t="str">
            <v>18101</v>
          </cell>
        </row>
        <row r="1154">
          <cell r="A1154" t="str">
            <v>18103</v>
          </cell>
        </row>
        <row r="1155">
          <cell r="A1155" t="str">
            <v>18104</v>
          </cell>
        </row>
        <row r="1156">
          <cell r="A1156" t="str">
            <v>18106</v>
          </cell>
        </row>
        <row r="1157">
          <cell r="A1157" t="str">
            <v>18109</v>
          </cell>
        </row>
        <row r="1158">
          <cell r="A1158" t="str">
            <v>18201</v>
          </cell>
        </row>
        <row r="1159">
          <cell r="A1159" t="str">
            <v>18202</v>
          </cell>
        </row>
        <row r="1160">
          <cell r="A1160" t="str">
            <v>18337</v>
          </cell>
        </row>
        <row r="1161">
          <cell r="A1161" t="str">
            <v>18353</v>
          </cell>
        </row>
        <row r="1162">
          <cell r="A1162" t="str">
            <v>18407</v>
          </cell>
        </row>
        <row r="1163">
          <cell r="A1163" t="str">
            <v>18447</v>
          </cell>
        </row>
        <row r="1164">
          <cell r="A1164" t="str">
            <v>18501</v>
          </cell>
        </row>
        <row r="1165">
          <cell r="A1165" t="str">
            <v>18508</v>
          </cell>
        </row>
        <row r="1166">
          <cell r="A1166" t="str">
            <v>18510</v>
          </cell>
        </row>
        <row r="1167">
          <cell r="A1167" t="str">
            <v>18640</v>
          </cell>
        </row>
        <row r="1168">
          <cell r="A1168" t="str">
            <v>18702</v>
          </cell>
        </row>
        <row r="1169">
          <cell r="A1169" t="str">
            <v>18706</v>
          </cell>
        </row>
        <row r="1170">
          <cell r="A1170" t="str">
            <v>18840</v>
          </cell>
        </row>
        <row r="1171">
          <cell r="A1171" t="str">
            <v>18914</v>
          </cell>
        </row>
        <row r="1172">
          <cell r="A1172" t="str">
            <v>18915</v>
          </cell>
        </row>
        <row r="1173">
          <cell r="A1173" t="str">
            <v>18936</v>
          </cell>
        </row>
        <row r="1174">
          <cell r="A1174" t="str">
            <v>18938</v>
          </cell>
        </row>
        <row r="1175">
          <cell r="A1175" t="str">
            <v>18940</v>
          </cell>
        </row>
        <row r="1176">
          <cell r="A1176" t="str">
            <v>18951</v>
          </cell>
        </row>
        <row r="1177">
          <cell r="A1177" t="str">
            <v>18960</v>
          </cell>
        </row>
        <row r="1178">
          <cell r="A1178" t="str">
            <v>18960-3838</v>
          </cell>
        </row>
        <row r="1179">
          <cell r="A1179" t="str">
            <v>18964</v>
          </cell>
        </row>
        <row r="1180">
          <cell r="A1180" t="str">
            <v>18969</v>
          </cell>
        </row>
        <row r="1181">
          <cell r="A1181" t="str">
            <v>18974</v>
          </cell>
        </row>
        <row r="1182">
          <cell r="A1182" t="str">
            <v>18976</v>
          </cell>
        </row>
        <row r="1183">
          <cell r="A1183" t="str">
            <v>19004</v>
          </cell>
        </row>
        <row r="1184">
          <cell r="A1184" t="str">
            <v>19007</v>
          </cell>
        </row>
        <row r="1185">
          <cell r="A1185" t="str">
            <v>19008</v>
          </cell>
        </row>
        <row r="1186">
          <cell r="A1186" t="str">
            <v>19009</v>
          </cell>
        </row>
        <row r="1187">
          <cell r="A1187" t="str">
            <v>19010</v>
          </cell>
        </row>
        <row r="1188">
          <cell r="A1188" t="str">
            <v>19013</v>
          </cell>
        </row>
        <row r="1189">
          <cell r="A1189" t="str">
            <v>19015</v>
          </cell>
        </row>
        <row r="1190">
          <cell r="A1190" t="str">
            <v>19025</v>
          </cell>
        </row>
        <row r="1191">
          <cell r="A1191" t="str">
            <v>19026</v>
          </cell>
        </row>
        <row r="1192">
          <cell r="A1192" t="str">
            <v>19028</v>
          </cell>
        </row>
        <row r="1193">
          <cell r="A1193" t="str">
            <v>19032</v>
          </cell>
        </row>
        <row r="1194">
          <cell r="A1194" t="str">
            <v>19033</v>
          </cell>
        </row>
        <row r="1195">
          <cell r="A1195" t="str">
            <v>19034</v>
          </cell>
        </row>
        <row r="1196">
          <cell r="A1196" t="str">
            <v>19035</v>
          </cell>
        </row>
        <row r="1197">
          <cell r="A1197" t="str">
            <v>19044</v>
          </cell>
        </row>
        <row r="1198">
          <cell r="A1198" t="str">
            <v>19046</v>
          </cell>
        </row>
        <row r="1199">
          <cell r="A1199" t="str">
            <v>19047</v>
          </cell>
        </row>
        <row r="1200">
          <cell r="A1200" t="str">
            <v>19050</v>
          </cell>
        </row>
        <row r="1201">
          <cell r="A1201" t="str">
            <v>19053</v>
          </cell>
        </row>
        <row r="1202">
          <cell r="A1202" t="str">
            <v>19055</v>
          </cell>
        </row>
        <row r="1203">
          <cell r="A1203" t="str">
            <v>19056</v>
          </cell>
        </row>
        <row r="1204">
          <cell r="A1204" t="str">
            <v>19057</v>
          </cell>
        </row>
        <row r="1205">
          <cell r="A1205" t="str">
            <v>19061</v>
          </cell>
        </row>
        <row r="1206">
          <cell r="A1206" t="str">
            <v>19063</v>
          </cell>
        </row>
        <row r="1207">
          <cell r="A1207" t="str">
            <v>19064</v>
          </cell>
        </row>
        <row r="1208">
          <cell r="A1208" t="str">
            <v>19067</v>
          </cell>
        </row>
        <row r="1209">
          <cell r="A1209" t="str">
            <v>19072</v>
          </cell>
        </row>
        <row r="1210">
          <cell r="A1210" t="str">
            <v>19073</v>
          </cell>
        </row>
        <row r="1211">
          <cell r="A1211" t="str">
            <v>19082</v>
          </cell>
        </row>
        <row r="1212">
          <cell r="A1212" t="str">
            <v>19083</v>
          </cell>
        </row>
        <row r="1213">
          <cell r="A1213" t="str">
            <v>19085</v>
          </cell>
        </row>
        <row r="1214">
          <cell r="A1214" t="str">
            <v>19087</v>
          </cell>
        </row>
        <row r="1215">
          <cell r="A1215" t="str">
            <v>19090</v>
          </cell>
        </row>
        <row r="1216">
          <cell r="A1216" t="str">
            <v>19096</v>
          </cell>
        </row>
        <row r="1217">
          <cell r="A1217" t="str">
            <v>19102</v>
          </cell>
        </row>
        <row r="1218">
          <cell r="A1218" t="str">
            <v>19103</v>
          </cell>
        </row>
        <row r="1219">
          <cell r="A1219" t="str">
            <v>19104</v>
          </cell>
        </row>
        <row r="1220">
          <cell r="A1220" t="str">
            <v>19106</v>
          </cell>
        </row>
        <row r="1221">
          <cell r="A1221" t="str">
            <v>19107</v>
          </cell>
        </row>
        <row r="1222">
          <cell r="A1222" t="str">
            <v>19108</v>
          </cell>
        </row>
        <row r="1223">
          <cell r="A1223" t="str">
            <v>19108-1001</v>
          </cell>
        </row>
        <row r="1224">
          <cell r="A1224" t="str">
            <v>19112</v>
          </cell>
        </row>
        <row r="1225">
          <cell r="A1225" t="str">
            <v>19114</v>
          </cell>
        </row>
        <row r="1226">
          <cell r="A1226" t="str">
            <v>19115</v>
          </cell>
        </row>
        <row r="1227">
          <cell r="A1227" t="str">
            <v>19116</v>
          </cell>
        </row>
        <row r="1228">
          <cell r="A1228" t="str">
            <v>19119</v>
          </cell>
        </row>
        <row r="1229">
          <cell r="A1229" t="str">
            <v>19120</v>
          </cell>
        </row>
        <row r="1230">
          <cell r="A1230" t="str">
            <v>19124</v>
          </cell>
        </row>
        <row r="1231">
          <cell r="A1231" t="str">
            <v>19125</v>
          </cell>
        </row>
        <row r="1232">
          <cell r="A1232" t="str">
            <v>19127</v>
          </cell>
        </row>
        <row r="1233">
          <cell r="A1233" t="str">
            <v>19130</v>
          </cell>
        </row>
        <row r="1234">
          <cell r="A1234" t="str">
            <v>19131</v>
          </cell>
        </row>
        <row r="1235">
          <cell r="A1235" t="str">
            <v>19133</v>
          </cell>
        </row>
        <row r="1236">
          <cell r="A1236" t="str">
            <v>19135</v>
          </cell>
        </row>
        <row r="1237">
          <cell r="A1237" t="str">
            <v>19139</v>
          </cell>
        </row>
        <row r="1238">
          <cell r="A1238" t="str">
            <v>19141</v>
          </cell>
        </row>
        <row r="1239">
          <cell r="A1239" t="str">
            <v>19144</v>
          </cell>
        </row>
        <row r="1240">
          <cell r="A1240" t="str">
            <v>19154</v>
          </cell>
        </row>
        <row r="1241">
          <cell r="A1241" t="str">
            <v>19301</v>
          </cell>
        </row>
        <row r="1242">
          <cell r="A1242" t="str">
            <v>19312</v>
          </cell>
        </row>
        <row r="1243">
          <cell r="A1243" t="str">
            <v>19317</v>
          </cell>
        </row>
        <row r="1244">
          <cell r="A1244" t="str">
            <v>19333</v>
          </cell>
        </row>
        <row r="1245">
          <cell r="A1245" t="str">
            <v>19335</v>
          </cell>
        </row>
        <row r="1246">
          <cell r="A1246" t="str">
            <v>19341</v>
          </cell>
        </row>
        <row r="1247">
          <cell r="A1247" t="str">
            <v>19341-1335</v>
          </cell>
        </row>
        <row r="1248">
          <cell r="A1248" t="str">
            <v>19341-1832</v>
          </cell>
        </row>
        <row r="1249">
          <cell r="A1249" t="str">
            <v>19342</v>
          </cell>
        </row>
        <row r="1250">
          <cell r="A1250" t="str">
            <v>19348</v>
          </cell>
        </row>
        <row r="1251">
          <cell r="A1251" t="str">
            <v>19350</v>
          </cell>
        </row>
        <row r="1252">
          <cell r="A1252" t="str">
            <v>19352</v>
          </cell>
        </row>
        <row r="1253">
          <cell r="A1253" t="str">
            <v>19355</v>
          </cell>
        </row>
        <row r="1254">
          <cell r="A1254" t="str">
            <v>19363</v>
          </cell>
        </row>
        <row r="1255">
          <cell r="A1255" t="str">
            <v>19373</v>
          </cell>
        </row>
        <row r="1256">
          <cell r="A1256" t="str">
            <v>19375</v>
          </cell>
        </row>
        <row r="1257">
          <cell r="A1257" t="str">
            <v>19380</v>
          </cell>
        </row>
        <row r="1258">
          <cell r="A1258" t="str">
            <v>19381</v>
          </cell>
        </row>
        <row r="1259">
          <cell r="A1259" t="str">
            <v>19382</v>
          </cell>
        </row>
        <row r="1260">
          <cell r="A1260" t="str">
            <v>19383</v>
          </cell>
        </row>
        <row r="1261">
          <cell r="A1261" t="str">
            <v>19390</v>
          </cell>
        </row>
        <row r="1262">
          <cell r="A1262" t="str">
            <v>19403</v>
          </cell>
        </row>
        <row r="1263">
          <cell r="A1263" t="str">
            <v>19406</v>
          </cell>
        </row>
        <row r="1264">
          <cell r="A1264" t="str">
            <v>19422</v>
          </cell>
        </row>
        <row r="1265">
          <cell r="A1265" t="str">
            <v>19424</v>
          </cell>
        </row>
        <row r="1266">
          <cell r="A1266" t="str">
            <v>19426</v>
          </cell>
        </row>
        <row r="1267">
          <cell r="A1267" t="str">
            <v>19428</v>
          </cell>
        </row>
        <row r="1268">
          <cell r="A1268" t="str">
            <v>19438</v>
          </cell>
        </row>
        <row r="1269">
          <cell r="A1269" t="str">
            <v>19446</v>
          </cell>
        </row>
        <row r="1270">
          <cell r="A1270" t="str">
            <v>19454</v>
          </cell>
        </row>
        <row r="1271">
          <cell r="A1271" t="str">
            <v>19456</v>
          </cell>
        </row>
        <row r="1272">
          <cell r="A1272" t="str">
            <v>19460</v>
          </cell>
        </row>
        <row r="1273">
          <cell r="A1273" t="str">
            <v>19462</v>
          </cell>
        </row>
        <row r="1274">
          <cell r="A1274" t="str">
            <v>19465</v>
          </cell>
        </row>
        <row r="1275">
          <cell r="A1275" t="str">
            <v>19473</v>
          </cell>
        </row>
        <row r="1276">
          <cell r="A1276" t="str">
            <v>19474</v>
          </cell>
        </row>
        <row r="1277">
          <cell r="A1277" t="str">
            <v>19475</v>
          </cell>
        </row>
        <row r="1278">
          <cell r="A1278" t="str">
            <v>19477</v>
          </cell>
        </row>
        <row r="1279">
          <cell r="A1279" t="str">
            <v>19482</v>
          </cell>
        </row>
        <row r="1280">
          <cell r="A1280" t="str">
            <v>19490</v>
          </cell>
        </row>
        <row r="1281">
          <cell r="A1281" t="str">
            <v>19490-0000</v>
          </cell>
        </row>
        <row r="1282">
          <cell r="A1282" t="str">
            <v>19525</v>
          </cell>
        </row>
        <row r="1283">
          <cell r="A1283" t="str">
            <v>19526</v>
          </cell>
        </row>
        <row r="1284">
          <cell r="A1284" t="str">
            <v>19560</v>
          </cell>
        </row>
        <row r="1285">
          <cell r="A1285" t="str">
            <v>19604</v>
          </cell>
        </row>
        <row r="1286">
          <cell r="A1286" t="str">
            <v>19610</v>
          </cell>
        </row>
        <row r="1287">
          <cell r="A1287" t="str">
            <v>19702</v>
          </cell>
        </row>
        <row r="1288">
          <cell r="A1288" t="str">
            <v>19703</v>
          </cell>
        </row>
        <row r="1289">
          <cell r="A1289" t="str">
            <v>19707</v>
          </cell>
        </row>
        <row r="1290">
          <cell r="A1290" t="str">
            <v>19709</v>
          </cell>
        </row>
        <row r="1291">
          <cell r="A1291" t="str">
            <v>19711</v>
          </cell>
        </row>
        <row r="1292">
          <cell r="A1292" t="str">
            <v>19713</v>
          </cell>
        </row>
        <row r="1293">
          <cell r="A1293" t="str">
            <v>19720</v>
          </cell>
        </row>
        <row r="1294">
          <cell r="A1294" t="str">
            <v>19801</v>
          </cell>
        </row>
        <row r="1295">
          <cell r="A1295" t="str">
            <v>19803</v>
          </cell>
        </row>
        <row r="1296">
          <cell r="A1296" t="str">
            <v>19805</v>
          </cell>
        </row>
        <row r="1297">
          <cell r="A1297" t="str">
            <v>19806</v>
          </cell>
        </row>
        <row r="1298">
          <cell r="A1298" t="str">
            <v>19807</v>
          </cell>
        </row>
        <row r="1299">
          <cell r="A1299" t="str">
            <v>19808</v>
          </cell>
        </row>
        <row r="1300">
          <cell r="A1300" t="str">
            <v>19809</v>
          </cell>
        </row>
        <row r="1301">
          <cell r="A1301" t="str">
            <v>19884</v>
          </cell>
        </row>
        <row r="1302">
          <cell r="A1302" t="str">
            <v>19933</v>
          </cell>
        </row>
        <row r="1303">
          <cell r="A1303" t="str">
            <v>199462080</v>
          </cell>
        </row>
        <row r="1304">
          <cell r="A1304" t="str">
            <v>19947</v>
          </cell>
        </row>
        <row r="1305">
          <cell r="A1305" t="str">
            <v>19970</v>
          </cell>
        </row>
        <row r="1306">
          <cell r="A1306" t="str">
            <v>19971</v>
          </cell>
        </row>
        <row r="1307">
          <cell r="A1307" t="str">
            <v>19973</v>
          </cell>
        </row>
        <row r="1308">
          <cell r="A1308" t="str">
            <v>19973-3636</v>
          </cell>
        </row>
        <row r="1309">
          <cell r="A1309" t="str">
            <v>1H7 K4</v>
          </cell>
        </row>
        <row r="1310">
          <cell r="A1310" t="str">
            <v>20001</v>
          </cell>
        </row>
        <row r="1311">
          <cell r="A1311" t="str">
            <v>20002</v>
          </cell>
        </row>
        <row r="1312">
          <cell r="A1312" t="str">
            <v>20003</v>
          </cell>
        </row>
        <row r="1313">
          <cell r="A1313" t="str">
            <v>20004</v>
          </cell>
        </row>
        <row r="1314">
          <cell r="A1314" t="str">
            <v>20005</v>
          </cell>
        </row>
        <row r="1315">
          <cell r="A1315" t="str">
            <v>20006</v>
          </cell>
        </row>
        <row r="1316">
          <cell r="A1316" t="str">
            <v>20007</v>
          </cell>
        </row>
        <row r="1317">
          <cell r="A1317" t="str">
            <v>20008</v>
          </cell>
        </row>
        <row r="1318">
          <cell r="A1318" t="str">
            <v>20009</v>
          </cell>
        </row>
        <row r="1319">
          <cell r="A1319" t="str">
            <v>20009-4412</v>
          </cell>
        </row>
        <row r="1320">
          <cell r="A1320" t="str">
            <v>20010</v>
          </cell>
        </row>
        <row r="1321">
          <cell r="A1321" t="str">
            <v>20011</v>
          </cell>
        </row>
        <row r="1322">
          <cell r="A1322" t="str">
            <v>20016</v>
          </cell>
        </row>
        <row r="1323">
          <cell r="A1323" t="str">
            <v>20017</v>
          </cell>
        </row>
        <row r="1324">
          <cell r="A1324" t="str">
            <v>20020</v>
          </cell>
        </row>
        <row r="1325">
          <cell r="A1325" t="str">
            <v>20036</v>
          </cell>
        </row>
        <row r="1326">
          <cell r="A1326" t="str">
            <v>20037</v>
          </cell>
        </row>
        <row r="1327">
          <cell r="A1327" t="str">
            <v>20060</v>
          </cell>
        </row>
        <row r="1328">
          <cell r="A1328" t="str">
            <v>20109</v>
          </cell>
        </row>
        <row r="1329">
          <cell r="A1329" t="str">
            <v>20110</v>
          </cell>
        </row>
        <row r="1330">
          <cell r="A1330" t="str">
            <v>20112</v>
          </cell>
        </row>
        <row r="1331">
          <cell r="A1331" t="str">
            <v>20117</v>
          </cell>
        </row>
        <row r="1332">
          <cell r="A1332" t="str">
            <v>20118</v>
          </cell>
        </row>
        <row r="1333">
          <cell r="A1333" t="str">
            <v>20120</v>
          </cell>
        </row>
        <row r="1334">
          <cell r="A1334" t="str">
            <v>20121</v>
          </cell>
        </row>
        <row r="1335">
          <cell r="A1335" t="str">
            <v>20124</v>
          </cell>
        </row>
        <row r="1336">
          <cell r="A1336" t="str">
            <v>20136</v>
          </cell>
        </row>
        <row r="1337">
          <cell r="A1337" t="str">
            <v>20147</v>
          </cell>
        </row>
        <row r="1338">
          <cell r="A1338" t="str">
            <v>20148</v>
          </cell>
        </row>
        <row r="1339">
          <cell r="A1339" t="str">
            <v>20151</v>
          </cell>
        </row>
        <row r="1340">
          <cell r="A1340" t="str">
            <v>20152</v>
          </cell>
        </row>
        <row r="1341">
          <cell r="A1341" t="str">
            <v>20155</v>
          </cell>
        </row>
        <row r="1342">
          <cell r="A1342" t="str">
            <v>20164</v>
          </cell>
        </row>
        <row r="1343">
          <cell r="A1343" t="str">
            <v>20165</v>
          </cell>
        </row>
        <row r="1344">
          <cell r="A1344" t="str">
            <v>20166</v>
          </cell>
        </row>
        <row r="1345">
          <cell r="A1345" t="str">
            <v>20166-4319</v>
          </cell>
        </row>
        <row r="1346">
          <cell r="A1346" t="str">
            <v>20169</v>
          </cell>
        </row>
        <row r="1347">
          <cell r="A1347" t="str">
            <v>20170</v>
          </cell>
        </row>
        <row r="1348">
          <cell r="A1348" t="str">
            <v>20171</v>
          </cell>
        </row>
        <row r="1349">
          <cell r="A1349" t="str">
            <v>20171-2898</v>
          </cell>
        </row>
        <row r="1350">
          <cell r="A1350" t="str">
            <v>20175</v>
          </cell>
        </row>
        <row r="1351">
          <cell r="A1351" t="str">
            <v>20176</v>
          </cell>
        </row>
        <row r="1352">
          <cell r="A1352" t="str">
            <v>20181</v>
          </cell>
        </row>
        <row r="1353">
          <cell r="A1353" t="str">
            <v>20186</v>
          </cell>
        </row>
        <row r="1354">
          <cell r="A1354" t="str">
            <v>20190</v>
          </cell>
        </row>
        <row r="1355">
          <cell r="A1355" t="str">
            <v>20191</v>
          </cell>
        </row>
        <row r="1356">
          <cell r="A1356" t="str">
            <v>20191-1404</v>
          </cell>
        </row>
        <row r="1357">
          <cell r="A1357" t="str">
            <v>20192</v>
          </cell>
        </row>
        <row r="1358">
          <cell r="A1358" t="str">
            <v>20250</v>
          </cell>
        </row>
        <row r="1359">
          <cell r="A1359" t="str">
            <v>20314</v>
          </cell>
        </row>
        <row r="1360">
          <cell r="A1360" t="str">
            <v>2035</v>
          </cell>
        </row>
        <row r="1361">
          <cell r="A1361" t="str">
            <v>20375</v>
          </cell>
        </row>
        <row r="1362">
          <cell r="A1362" t="str">
            <v>20392</v>
          </cell>
        </row>
        <row r="1363">
          <cell r="A1363" t="str">
            <v>20401</v>
          </cell>
        </row>
        <row r="1364">
          <cell r="A1364" t="str">
            <v>20433</v>
          </cell>
        </row>
        <row r="1365">
          <cell r="A1365" t="str">
            <v>20515</v>
          </cell>
        </row>
        <row r="1366">
          <cell r="A1366" t="str">
            <v>20520</v>
          </cell>
        </row>
        <row r="1367">
          <cell r="A1367" t="str">
            <v>20521</v>
          </cell>
        </row>
        <row r="1368">
          <cell r="A1368" t="str">
            <v>20526</v>
          </cell>
        </row>
        <row r="1369">
          <cell r="A1369" t="str">
            <v>20530</v>
          </cell>
        </row>
        <row r="1370">
          <cell r="A1370" t="str">
            <v>20531</v>
          </cell>
        </row>
        <row r="1371">
          <cell r="A1371" t="str">
            <v>20547</v>
          </cell>
        </row>
        <row r="1372">
          <cell r="A1372" t="str">
            <v>20602</v>
          </cell>
        </row>
        <row r="1373">
          <cell r="A1373" t="str">
            <v>20604</v>
          </cell>
        </row>
        <row r="1374">
          <cell r="A1374" t="str">
            <v>20619</v>
          </cell>
        </row>
        <row r="1375">
          <cell r="A1375" t="str">
            <v>20646</v>
          </cell>
        </row>
        <row r="1376">
          <cell r="A1376" t="str">
            <v>20684</v>
          </cell>
        </row>
        <row r="1377">
          <cell r="A1377" t="str">
            <v>20686</v>
          </cell>
        </row>
        <row r="1378">
          <cell r="A1378" t="str">
            <v>20689</v>
          </cell>
        </row>
        <row r="1379">
          <cell r="A1379" t="str">
            <v>20695</v>
          </cell>
        </row>
        <row r="1380">
          <cell r="A1380" t="str">
            <v>20701</v>
          </cell>
        </row>
        <row r="1381">
          <cell r="A1381" t="str">
            <v>20706</v>
          </cell>
        </row>
        <row r="1382">
          <cell r="A1382" t="str">
            <v>20707</v>
          </cell>
        </row>
        <row r="1383">
          <cell r="A1383" t="str">
            <v>20708</v>
          </cell>
        </row>
        <row r="1384">
          <cell r="A1384" t="str">
            <v>20714</v>
          </cell>
        </row>
        <row r="1385">
          <cell r="A1385" t="str">
            <v>20715</v>
          </cell>
        </row>
        <row r="1386">
          <cell r="A1386" t="str">
            <v>20724</v>
          </cell>
        </row>
        <row r="1387">
          <cell r="A1387" t="str">
            <v>20731</v>
          </cell>
        </row>
        <row r="1388">
          <cell r="A1388" t="str">
            <v>20735</v>
          </cell>
        </row>
        <row r="1389">
          <cell r="A1389" t="str">
            <v>20745</v>
          </cell>
        </row>
        <row r="1390">
          <cell r="A1390" t="str">
            <v>20755</v>
          </cell>
        </row>
        <row r="1391">
          <cell r="A1391" t="str">
            <v>20759</v>
          </cell>
        </row>
        <row r="1392">
          <cell r="A1392" t="str">
            <v>20762</v>
          </cell>
        </row>
        <row r="1393">
          <cell r="A1393" t="str">
            <v>20763</v>
          </cell>
        </row>
        <row r="1394">
          <cell r="A1394" t="str">
            <v>20770</v>
          </cell>
        </row>
        <row r="1395">
          <cell r="A1395" t="str">
            <v>20772</v>
          </cell>
        </row>
        <row r="1396">
          <cell r="A1396" t="str">
            <v>20774</v>
          </cell>
        </row>
        <row r="1397">
          <cell r="A1397" t="str">
            <v>20779</v>
          </cell>
        </row>
        <row r="1398">
          <cell r="A1398" t="str">
            <v>20781</v>
          </cell>
        </row>
        <row r="1399">
          <cell r="A1399" t="str">
            <v>20782</v>
          </cell>
        </row>
        <row r="1400">
          <cell r="A1400" t="str">
            <v>20783</v>
          </cell>
        </row>
        <row r="1401">
          <cell r="A1401" t="str">
            <v>20785</v>
          </cell>
        </row>
        <row r="1402">
          <cell r="A1402" t="str">
            <v>20794</v>
          </cell>
        </row>
        <row r="1403">
          <cell r="A1403" t="str">
            <v>20814</v>
          </cell>
        </row>
        <row r="1404">
          <cell r="A1404" t="str">
            <v>20815</v>
          </cell>
        </row>
        <row r="1405">
          <cell r="A1405" t="str">
            <v>20817</v>
          </cell>
        </row>
        <row r="1406">
          <cell r="A1406" t="str">
            <v>20832</v>
          </cell>
        </row>
        <row r="1407">
          <cell r="A1407" t="str">
            <v>20850</v>
          </cell>
        </row>
        <row r="1408">
          <cell r="A1408" t="str">
            <v>20852</v>
          </cell>
        </row>
        <row r="1409">
          <cell r="A1409" t="str">
            <v>20854</v>
          </cell>
        </row>
        <row r="1410">
          <cell r="A1410" t="str">
            <v>20855</v>
          </cell>
        </row>
        <row r="1411">
          <cell r="A1411" t="str">
            <v>20861</v>
          </cell>
        </row>
        <row r="1412">
          <cell r="A1412" t="str">
            <v>20866</v>
          </cell>
        </row>
        <row r="1413">
          <cell r="A1413" t="str">
            <v>20871</v>
          </cell>
        </row>
        <row r="1414">
          <cell r="A1414" t="str">
            <v>20872</v>
          </cell>
        </row>
        <row r="1415">
          <cell r="A1415" t="str">
            <v>20873</v>
          </cell>
        </row>
        <row r="1416">
          <cell r="A1416" t="str">
            <v>20874</v>
          </cell>
        </row>
        <row r="1417">
          <cell r="A1417" t="str">
            <v>20876</v>
          </cell>
        </row>
        <row r="1418">
          <cell r="A1418" t="str">
            <v>20877</v>
          </cell>
        </row>
        <row r="1419">
          <cell r="A1419" t="str">
            <v>20877</v>
          </cell>
        </row>
        <row r="1420">
          <cell r="A1420" t="str">
            <v>20878</v>
          </cell>
        </row>
        <row r="1421">
          <cell r="A1421" t="str">
            <v>20879</v>
          </cell>
        </row>
        <row r="1422">
          <cell r="A1422" t="str">
            <v>20886</v>
          </cell>
        </row>
        <row r="1423">
          <cell r="A1423" t="str">
            <v>20892</v>
          </cell>
        </row>
        <row r="1424">
          <cell r="A1424" t="str">
            <v>20895</v>
          </cell>
        </row>
        <row r="1425">
          <cell r="A1425" t="str">
            <v>20896</v>
          </cell>
        </row>
        <row r="1426">
          <cell r="A1426" t="str">
            <v>20902</v>
          </cell>
        </row>
        <row r="1427">
          <cell r="A1427" t="str">
            <v>20904</v>
          </cell>
        </row>
        <row r="1428">
          <cell r="A1428" t="str">
            <v>20906</v>
          </cell>
        </row>
        <row r="1429">
          <cell r="A1429" t="str">
            <v>20910</v>
          </cell>
        </row>
        <row r="1430">
          <cell r="A1430" t="str">
            <v>21012</v>
          </cell>
        </row>
        <row r="1431">
          <cell r="A1431" t="str">
            <v>21014</v>
          </cell>
        </row>
        <row r="1432">
          <cell r="A1432" t="str">
            <v>21015</v>
          </cell>
        </row>
        <row r="1433">
          <cell r="A1433" t="str">
            <v>21029</v>
          </cell>
        </row>
        <row r="1434">
          <cell r="A1434" t="str">
            <v>21030</v>
          </cell>
        </row>
        <row r="1435">
          <cell r="A1435" t="str">
            <v>2103019348</v>
          </cell>
        </row>
        <row r="1436">
          <cell r="A1436" t="str">
            <v>21031</v>
          </cell>
        </row>
        <row r="1437">
          <cell r="A1437" t="str">
            <v>21032</v>
          </cell>
        </row>
        <row r="1438">
          <cell r="A1438" t="str">
            <v>21042</v>
          </cell>
        </row>
        <row r="1439">
          <cell r="A1439" t="str">
            <v>21043</v>
          </cell>
        </row>
        <row r="1440">
          <cell r="A1440" t="str">
            <v>21044</v>
          </cell>
        </row>
        <row r="1441">
          <cell r="A1441" t="str">
            <v>21045</v>
          </cell>
        </row>
        <row r="1442">
          <cell r="A1442" t="str">
            <v>21046</v>
          </cell>
        </row>
        <row r="1443">
          <cell r="A1443" t="str">
            <v>21047</v>
          </cell>
        </row>
        <row r="1444">
          <cell r="A1444" t="str">
            <v>21048</v>
          </cell>
        </row>
        <row r="1445">
          <cell r="A1445" t="str">
            <v>21050</v>
          </cell>
        </row>
        <row r="1446">
          <cell r="A1446" t="str">
            <v>21052</v>
          </cell>
        </row>
        <row r="1447">
          <cell r="A1447" t="str">
            <v>21060</v>
          </cell>
        </row>
        <row r="1448">
          <cell r="A1448" t="str">
            <v>21061</v>
          </cell>
        </row>
        <row r="1449">
          <cell r="A1449" t="str">
            <v>21075</v>
          </cell>
        </row>
        <row r="1450">
          <cell r="A1450" t="str">
            <v>21076</v>
          </cell>
        </row>
        <row r="1451">
          <cell r="A1451" t="str">
            <v>21077</v>
          </cell>
        </row>
        <row r="1452">
          <cell r="A1452" t="str">
            <v>21090</v>
          </cell>
        </row>
        <row r="1453">
          <cell r="A1453" t="str">
            <v>21093</v>
          </cell>
        </row>
        <row r="1454">
          <cell r="A1454" t="str">
            <v>21104</v>
          </cell>
        </row>
        <row r="1455">
          <cell r="A1455" t="str">
            <v>21105</v>
          </cell>
        </row>
        <row r="1456">
          <cell r="A1456" t="str">
            <v>21108</v>
          </cell>
        </row>
        <row r="1457">
          <cell r="A1457" t="str">
            <v>21113</v>
          </cell>
        </row>
        <row r="1458">
          <cell r="A1458" t="str">
            <v>21114</v>
          </cell>
        </row>
        <row r="1459">
          <cell r="A1459" t="str">
            <v>21117</v>
          </cell>
        </row>
        <row r="1460">
          <cell r="A1460" t="str">
            <v>21122</v>
          </cell>
        </row>
        <row r="1461">
          <cell r="A1461" t="str">
            <v>21131</v>
          </cell>
        </row>
        <row r="1462">
          <cell r="A1462" t="str">
            <v>21133</v>
          </cell>
        </row>
        <row r="1463">
          <cell r="A1463" t="str">
            <v>21136</v>
          </cell>
        </row>
        <row r="1464">
          <cell r="A1464" t="str">
            <v>21144</v>
          </cell>
        </row>
        <row r="1465">
          <cell r="A1465" t="str">
            <v>21146</v>
          </cell>
        </row>
        <row r="1466">
          <cell r="A1466" t="str">
            <v>21152</v>
          </cell>
        </row>
        <row r="1467">
          <cell r="A1467" t="str">
            <v>21154</v>
          </cell>
        </row>
        <row r="1468">
          <cell r="A1468" t="str">
            <v>21157</v>
          </cell>
        </row>
        <row r="1469">
          <cell r="A1469" t="str">
            <v>21158</v>
          </cell>
        </row>
        <row r="1470">
          <cell r="A1470" t="str">
            <v>21201</v>
          </cell>
        </row>
        <row r="1471">
          <cell r="A1471" t="str">
            <v>21201-3805</v>
          </cell>
        </row>
        <row r="1472">
          <cell r="A1472" t="str">
            <v>21202</v>
          </cell>
        </row>
        <row r="1473">
          <cell r="A1473" t="str">
            <v>21204</v>
          </cell>
        </row>
        <row r="1474">
          <cell r="A1474" t="str">
            <v>21207</v>
          </cell>
        </row>
        <row r="1475">
          <cell r="A1475" t="str">
            <v>21208</v>
          </cell>
        </row>
        <row r="1476">
          <cell r="A1476" t="str">
            <v>21209</v>
          </cell>
        </row>
        <row r="1477">
          <cell r="A1477" t="str">
            <v>21211</v>
          </cell>
        </row>
        <row r="1478">
          <cell r="A1478" t="str">
            <v>21212</v>
          </cell>
        </row>
        <row r="1479">
          <cell r="A1479" t="str">
            <v>21213</v>
          </cell>
        </row>
        <row r="1480">
          <cell r="A1480" t="str">
            <v>21215</v>
          </cell>
        </row>
        <row r="1481">
          <cell r="A1481" t="str">
            <v>21218</v>
          </cell>
        </row>
        <row r="1482">
          <cell r="A1482" t="str">
            <v>21221</v>
          </cell>
        </row>
        <row r="1483">
          <cell r="A1483" t="str">
            <v>21224</v>
          </cell>
        </row>
        <row r="1484">
          <cell r="A1484" t="str">
            <v>21225</v>
          </cell>
        </row>
        <row r="1485">
          <cell r="A1485" t="str">
            <v>21227</v>
          </cell>
        </row>
        <row r="1486">
          <cell r="A1486" t="str">
            <v>21227</v>
          </cell>
        </row>
        <row r="1487">
          <cell r="A1487" t="str">
            <v>21228</v>
          </cell>
        </row>
        <row r="1488">
          <cell r="A1488" t="str">
            <v>21229</v>
          </cell>
        </row>
        <row r="1489">
          <cell r="A1489" t="str">
            <v>21230</v>
          </cell>
        </row>
        <row r="1490">
          <cell r="A1490" t="str">
            <v>21236</v>
          </cell>
        </row>
        <row r="1491">
          <cell r="A1491" t="str">
            <v>21237</v>
          </cell>
        </row>
        <row r="1492">
          <cell r="A1492" t="str">
            <v>21239</v>
          </cell>
        </row>
        <row r="1493">
          <cell r="A1493" t="str">
            <v>2124</v>
          </cell>
        </row>
        <row r="1494">
          <cell r="A1494" t="str">
            <v>21244</v>
          </cell>
        </row>
        <row r="1495">
          <cell r="A1495" t="str">
            <v>21286</v>
          </cell>
        </row>
        <row r="1496">
          <cell r="A1496" t="str">
            <v>21401</v>
          </cell>
        </row>
        <row r="1497">
          <cell r="A1497" t="str">
            <v>21403</v>
          </cell>
        </row>
        <row r="1498">
          <cell r="A1498" t="str">
            <v>21404</v>
          </cell>
        </row>
        <row r="1499">
          <cell r="A1499" t="str">
            <v>21502</v>
          </cell>
        </row>
        <row r="1500">
          <cell r="A1500" t="str">
            <v>21601</v>
          </cell>
        </row>
        <row r="1501">
          <cell r="A1501" t="str">
            <v>21613</v>
          </cell>
        </row>
        <row r="1502">
          <cell r="A1502" t="str">
            <v>21617</v>
          </cell>
        </row>
        <row r="1503">
          <cell r="A1503" t="str">
            <v>21620</v>
          </cell>
        </row>
        <row r="1504">
          <cell r="A1504" t="str">
            <v>21658</v>
          </cell>
        </row>
        <row r="1505">
          <cell r="A1505" t="str">
            <v>21701</v>
          </cell>
        </row>
        <row r="1506">
          <cell r="A1506" t="str">
            <v>21702</v>
          </cell>
        </row>
        <row r="1507">
          <cell r="A1507" t="str">
            <v>21702</v>
          </cell>
        </row>
        <row r="1508">
          <cell r="A1508" t="str">
            <v>21703</v>
          </cell>
        </row>
        <row r="1509">
          <cell r="A1509" t="str">
            <v>21704</v>
          </cell>
        </row>
        <row r="1510">
          <cell r="A1510" t="str">
            <v>21705</v>
          </cell>
        </row>
        <row r="1511">
          <cell r="A1511" t="str">
            <v>21740</v>
          </cell>
        </row>
        <row r="1512">
          <cell r="A1512" t="str">
            <v>21748</v>
          </cell>
        </row>
        <row r="1513">
          <cell r="A1513" t="str">
            <v>21754</v>
          </cell>
        </row>
        <row r="1514">
          <cell r="A1514" t="str">
            <v>21769</v>
          </cell>
        </row>
        <row r="1515">
          <cell r="A1515" t="str">
            <v>21771</v>
          </cell>
        </row>
        <row r="1516">
          <cell r="A1516" t="str">
            <v>21774</v>
          </cell>
        </row>
        <row r="1517">
          <cell r="A1517" t="str">
            <v>21784</v>
          </cell>
        </row>
        <row r="1518">
          <cell r="A1518" t="str">
            <v>21784</v>
          </cell>
        </row>
        <row r="1519">
          <cell r="A1519" t="str">
            <v>21793</v>
          </cell>
        </row>
        <row r="1520">
          <cell r="A1520" t="str">
            <v>21795</v>
          </cell>
        </row>
        <row r="1521">
          <cell r="A1521" t="str">
            <v>21801</v>
          </cell>
        </row>
        <row r="1522">
          <cell r="A1522" t="str">
            <v>21804</v>
          </cell>
        </row>
        <row r="1523">
          <cell r="A1523" t="str">
            <v>21841</v>
          </cell>
        </row>
        <row r="1524">
          <cell r="A1524" t="str">
            <v>21842</v>
          </cell>
        </row>
        <row r="1525">
          <cell r="A1525" t="str">
            <v>21901</v>
          </cell>
        </row>
        <row r="1526">
          <cell r="A1526" t="str">
            <v>21921</v>
          </cell>
        </row>
        <row r="1527">
          <cell r="A1527" t="str">
            <v>21931</v>
          </cell>
        </row>
        <row r="1528">
          <cell r="A1528" t="str">
            <v>22003</v>
          </cell>
        </row>
        <row r="1529">
          <cell r="A1529" t="str">
            <v>22015</v>
          </cell>
        </row>
        <row r="1530">
          <cell r="A1530" t="str">
            <v>22030</v>
          </cell>
        </row>
        <row r="1531">
          <cell r="A1531" t="str">
            <v>22031</v>
          </cell>
        </row>
        <row r="1532">
          <cell r="A1532" t="str">
            <v>22032</v>
          </cell>
        </row>
        <row r="1533">
          <cell r="A1533" t="str">
            <v>22033</v>
          </cell>
        </row>
        <row r="1534">
          <cell r="A1534" t="str">
            <v>22041</v>
          </cell>
        </row>
        <row r="1535">
          <cell r="A1535" t="str">
            <v>22042</v>
          </cell>
        </row>
        <row r="1536">
          <cell r="A1536" t="str">
            <v>22043</v>
          </cell>
        </row>
        <row r="1537">
          <cell r="A1537" t="str">
            <v>22046</v>
          </cell>
        </row>
        <row r="1538">
          <cell r="A1538" t="str">
            <v>22060</v>
          </cell>
        </row>
        <row r="1539">
          <cell r="A1539" t="str">
            <v>22060-5242</v>
          </cell>
        </row>
        <row r="1540">
          <cell r="A1540" t="str">
            <v>22066</v>
          </cell>
        </row>
        <row r="1541">
          <cell r="A1541" t="str">
            <v>22079</v>
          </cell>
        </row>
        <row r="1542">
          <cell r="A1542" t="str">
            <v>22101</v>
          </cell>
        </row>
        <row r="1543">
          <cell r="A1543" t="str">
            <v>22102</v>
          </cell>
        </row>
        <row r="1544">
          <cell r="A1544" t="str">
            <v>22134</v>
          </cell>
        </row>
        <row r="1545">
          <cell r="A1545" t="str">
            <v>22150</v>
          </cell>
        </row>
        <row r="1546">
          <cell r="A1546" t="str">
            <v>22151</v>
          </cell>
        </row>
        <row r="1547">
          <cell r="A1547" t="str">
            <v>22152</v>
          </cell>
        </row>
        <row r="1548">
          <cell r="A1548" t="str">
            <v>22153-2804</v>
          </cell>
        </row>
        <row r="1549">
          <cell r="A1549" t="str">
            <v>22180</v>
          </cell>
        </row>
        <row r="1550">
          <cell r="A1550" t="str">
            <v>22182</v>
          </cell>
        </row>
        <row r="1551">
          <cell r="A1551" t="str">
            <v>22192</v>
          </cell>
        </row>
        <row r="1552">
          <cell r="A1552" t="str">
            <v>22193</v>
          </cell>
        </row>
        <row r="1553">
          <cell r="A1553" t="str">
            <v>22201</v>
          </cell>
        </row>
        <row r="1554">
          <cell r="A1554" t="str">
            <v>22202</v>
          </cell>
        </row>
        <row r="1555">
          <cell r="A1555" t="str">
            <v>22203</v>
          </cell>
        </row>
        <row r="1556">
          <cell r="A1556" t="str">
            <v>22204</v>
          </cell>
        </row>
        <row r="1557">
          <cell r="A1557" t="str">
            <v>22206</v>
          </cell>
        </row>
        <row r="1558">
          <cell r="A1558" t="str">
            <v>22207</v>
          </cell>
        </row>
        <row r="1559">
          <cell r="A1559" t="str">
            <v>22209</v>
          </cell>
        </row>
        <row r="1560">
          <cell r="A1560" t="str">
            <v>22226</v>
          </cell>
        </row>
        <row r="1561">
          <cell r="A1561" t="str">
            <v>22303</v>
          </cell>
        </row>
        <row r="1562">
          <cell r="A1562" t="str">
            <v>22304</v>
          </cell>
        </row>
        <row r="1563">
          <cell r="A1563" t="str">
            <v>22310</v>
          </cell>
        </row>
        <row r="1564">
          <cell r="A1564" t="str">
            <v>22311</v>
          </cell>
        </row>
        <row r="1565">
          <cell r="A1565" t="str">
            <v>22312</v>
          </cell>
        </row>
        <row r="1566">
          <cell r="A1566" t="str">
            <v>22313</v>
          </cell>
        </row>
        <row r="1567">
          <cell r="A1567" t="str">
            <v>22314</v>
          </cell>
        </row>
        <row r="1568">
          <cell r="A1568" t="str">
            <v>22315</v>
          </cell>
        </row>
        <row r="1569">
          <cell r="A1569" t="str">
            <v>22401</v>
          </cell>
        </row>
        <row r="1570">
          <cell r="A1570" t="str">
            <v>22402</v>
          </cell>
        </row>
        <row r="1571">
          <cell r="A1571" t="str">
            <v>22404</v>
          </cell>
        </row>
        <row r="1572">
          <cell r="A1572" t="str">
            <v>22405</v>
          </cell>
        </row>
        <row r="1573">
          <cell r="A1573" t="str">
            <v>22406</v>
          </cell>
        </row>
        <row r="1574">
          <cell r="A1574" t="str">
            <v>22407</v>
          </cell>
        </row>
        <row r="1575">
          <cell r="A1575" t="str">
            <v>22408</v>
          </cell>
        </row>
        <row r="1576">
          <cell r="A1576" t="str">
            <v>22427</v>
          </cell>
        </row>
        <row r="1577">
          <cell r="A1577" t="str">
            <v>22443</v>
          </cell>
        </row>
        <row r="1578">
          <cell r="A1578" t="str">
            <v>22448</v>
          </cell>
        </row>
        <row r="1579">
          <cell r="A1579" t="str">
            <v>22463</v>
          </cell>
        </row>
        <row r="1580">
          <cell r="A1580" t="str">
            <v>22485</v>
          </cell>
        </row>
        <row r="1581">
          <cell r="A1581" t="str">
            <v>22508</v>
          </cell>
        </row>
        <row r="1582">
          <cell r="A1582" t="str">
            <v>22520</v>
          </cell>
        </row>
        <row r="1583">
          <cell r="A1583" t="str">
            <v>22553</v>
          </cell>
        </row>
        <row r="1584">
          <cell r="A1584" t="str">
            <v>22554</v>
          </cell>
        </row>
        <row r="1585">
          <cell r="A1585" t="str">
            <v>22555</v>
          </cell>
        </row>
        <row r="1586">
          <cell r="A1586" t="str">
            <v>22556</v>
          </cell>
        </row>
        <row r="1587">
          <cell r="A1587" t="str">
            <v>22601</v>
          </cell>
        </row>
        <row r="1588">
          <cell r="A1588" t="str">
            <v>22630</v>
          </cell>
        </row>
        <row r="1589">
          <cell r="A1589" t="str">
            <v>22701</v>
          </cell>
        </row>
        <row r="1590">
          <cell r="A1590" t="str">
            <v>22712</v>
          </cell>
        </row>
        <row r="1591">
          <cell r="A1591" t="str">
            <v>22801</v>
          </cell>
        </row>
        <row r="1592">
          <cell r="A1592" t="str">
            <v>22812</v>
          </cell>
        </row>
        <row r="1593">
          <cell r="A1593" t="str">
            <v>22901</v>
          </cell>
        </row>
        <row r="1594">
          <cell r="A1594" t="str">
            <v>22902</v>
          </cell>
        </row>
        <row r="1595">
          <cell r="A1595" t="str">
            <v>22911</v>
          </cell>
        </row>
        <row r="1596">
          <cell r="A1596" t="str">
            <v>22935</v>
          </cell>
        </row>
        <row r="1597">
          <cell r="A1597" t="str">
            <v>22949</v>
          </cell>
        </row>
        <row r="1598">
          <cell r="A1598" t="str">
            <v>22960</v>
          </cell>
        </row>
        <row r="1599">
          <cell r="A1599" t="str">
            <v>22963</v>
          </cell>
        </row>
        <row r="1600">
          <cell r="A1600" t="str">
            <v>23005</v>
          </cell>
        </row>
        <row r="1601">
          <cell r="A1601" t="str">
            <v>23060</v>
          </cell>
        </row>
        <row r="1602">
          <cell r="A1602" t="str">
            <v>23112</v>
          </cell>
        </row>
        <row r="1603">
          <cell r="A1603" t="str">
            <v>23139</v>
          </cell>
        </row>
        <row r="1604">
          <cell r="A1604" t="str">
            <v>23150</v>
          </cell>
        </row>
        <row r="1605">
          <cell r="A1605" t="str">
            <v>23188</v>
          </cell>
        </row>
        <row r="1606">
          <cell r="A1606" t="str">
            <v>23192</v>
          </cell>
        </row>
        <row r="1607">
          <cell r="A1607" t="str">
            <v>23225</v>
          </cell>
        </row>
        <row r="1608">
          <cell r="A1608" t="str">
            <v>23226</v>
          </cell>
        </row>
        <row r="1609">
          <cell r="A1609" t="str">
            <v>23227</v>
          </cell>
        </row>
        <row r="1610">
          <cell r="A1610" t="str">
            <v>23228</v>
          </cell>
        </row>
        <row r="1611">
          <cell r="A1611" t="str">
            <v>23229</v>
          </cell>
        </row>
        <row r="1612">
          <cell r="A1612" t="str">
            <v>23230</v>
          </cell>
        </row>
        <row r="1613">
          <cell r="A1613" t="str">
            <v>23233</v>
          </cell>
        </row>
        <row r="1614">
          <cell r="A1614" t="str">
            <v>23236</v>
          </cell>
        </row>
        <row r="1615">
          <cell r="A1615" t="str">
            <v>23238</v>
          </cell>
        </row>
        <row r="1616">
          <cell r="A1616" t="str">
            <v>23294</v>
          </cell>
        </row>
        <row r="1617">
          <cell r="A1617" t="str">
            <v>23294</v>
          </cell>
        </row>
        <row r="1618">
          <cell r="A1618" t="str">
            <v>23310</v>
          </cell>
        </row>
        <row r="1619">
          <cell r="A1619" t="str">
            <v>23320</v>
          </cell>
        </row>
        <row r="1620">
          <cell r="A1620" t="str">
            <v>23405</v>
          </cell>
        </row>
        <row r="1621">
          <cell r="A1621" t="str">
            <v>23430</v>
          </cell>
        </row>
        <row r="1622">
          <cell r="A1622" t="str">
            <v>23451</v>
          </cell>
        </row>
        <row r="1623">
          <cell r="A1623" t="str">
            <v>23452</v>
          </cell>
        </row>
        <row r="1624">
          <cell r="A1624" t="str">
            <v>23453</v>
          </cell>
        </row>
        <row r="1625">
          <cell r="A1625" t="str">
            <v>23454</v>
          </cell>
        </row>
        <row r="1626">
          <cell r="A1626" t="str">
            <v>23455</v>
          </cell>
        </row>
        <row r="1627">
          <cell r="A1627" t="str">
            <v>23462</v>
          </cell>
        </row>
        <row r="1628">
          <cell r="A1628" t="str">
            <v>23464</v>
          </cell>
        </row>
        <row r="1629">
          <cell r="A1629" t="str">
            <v>23510</v>
          </cell>
        </row>
        <row r="1630">
          <cell r="A1630" t="str">
            <v>23513</v>
          </cell>
        </row>
        <row r="1631">
          <cell r="A1631" t="str">
            <v>23601</v>
          </cell>
        </row>
        <row r="1632">
          <cell r="A1632" t="str">
            <v>23606</v>
          </cell>
        </row>
        <row r="1633">
          <cell r="A1633" t="str">
            <v>23607</v>
          </cell>
        </row>
        <row r="1634">
          <cell r="A1634" t="str">
            <v>23666</v>
          </cell>
        </row>
        <row r="1635">
          <cell r="A1635" t="str">
            <v>23669</v>
          </cell>
        </row>
        <row r="1636">
          <cell r="A1636" t="str">
            <v>23703</v>
          </cell>
        </row>
        <row r="1637">
          <cell r="A1637" t="str">
            <v>23801</v>
          </cell>
        </row>
        <row r="1638">
          <cell r="A1638" t="str">
            <v>23834</v>
          </cell>
        </row>
        <row r="1639">
          <cell r="A1639" t="str">
            <v>23834-5913</v>
          </cell>
        </row>
        <row r="1640">
          <cell r="A1640" t="str">
            <v>23837</v>
          </cell>
        </row>
        <row r="1641">
          <cell r="A1641" t="str">
            <v>23851</v>
          </cell>
        </row>
        <row r="1642">
          <cell r="A1642" t="str">
            <v>24018</v>
          </cell>
        </row>
        <row r="1643">
          <cell r="A1643" t="str">
            <v>24073</v>
          </cell>
        </row>
        <row r="1644">
          <cell r="A1644" t="str">
            <v>24112</v>
          </cell>
        </row>
        <row r="1645">
          <cell r="A1645" t="str">
            <v>24153</v>
          </cell>
        </row>
        <row r="1646">
          <cell r="A1646" t="str">
            <v>24201</v>
          </cell>
        </row>
        <row r="1647">
          <cell r="A1647" t="str">
            <v>24203</v>
          </cell>
        </row>
        <row r="1648">
          <cell r="A1648" t="str">
            <v>24210</v>
          </cell>
        </row>
        <row r="1649">
          <cell r="A1649" t="str">
            <v>24212</v>
          </cell>
        </row>
        <row r="1650">
          <cell r="A1650" t="str">
            <v>24230</v>
          </cell>
        </row>
        <row r="1651">
          <cell r="A1651" t="str">
            <v>24234</v>
          </cell>
        </row>
        <row r="1652">
          <cell r="A1652" t="str">
            <v>24251</v>
          </cell>
        </row>
        <row r="1653">
          <cell r="A1653" t="str">
            <v>24260</v>
          </cell>
        </row>
        <row r="1654">
          <cell r="A1654" t="str">
            <v>24266</v>
          </cell>
        </row>
        <row r="1655">
          <cell r="A1655" t="str">
            <v>24273</v>
          </cell>
        </row>
        <row r="1656">
          <cell r="A1656" t="str">
            <v>24277</v>
          </cell>
        </row>
        <row r="1657">
          <cell r="A1657" t="str">
            <v>24293</v>
          </cell>
        </row>
        <row r="1658">
          <cell r="A1658" t="str">
            <v>24301</v>
          </cell>
        </row>
        <row r="1659">
          <cell r="A1659" t="str">
            <v>24311</v>
          </cell>
        </row>
        <row r="1660">
          <cell r="A1660" t="str">
            <v>24327</v>
          </cell>
        </row>
        <row r="1661">
          <cell r="A1661" t="str">
            <v>24333</v>
          </cell>
        </row>
        <row r="1662">
          <cell r="A1662" t="str">
            <v>24348</v>
          </cell>
        </row>
        <row r="1663">
          <cell r="A1663" t="str">
            <v>24354</v>
          </cell>
        </row>
        <row r="1664">
          <cell r="A1664" t="str">
            <v>24361</v>
          </cell>
        </row>
        <row r="1665">
          <cell r="A1665" t="str">
            <v>24382</v>
          </cell>
        </row>
        <row r="1666">
          <cell r="A1666" t="str">
            <v>24382</v>
          </cell>
        </row>
        <row r="1667">
          <cell r="A1667" t="str">
            <v>24422</v>
          </cell>
        </row>
        <row r="1668">
          <cell r="A1668" t="str">
            <v>24486</v>
          </cell>
        </row>
        <row r="1669">
          <cell r="A1669" t="str">
            <v>24521</v>
          </cell>
        </row>
        <row r="1670">
          <cell r="A1670" t="str">
            <v>24605</v>
          </cell>
        </row>
        <row r="1671">
          <cell r="A1671" t="str">
            <v>24614</v>
          </cell>
        </row>
        <row r="1672">
          <cell r="A1672" t="str">
            <v>25015</v>
          </cell>
        </row>
        <row r="1673">
          <cell r="A1673" t="str">
            <v>25276</v>
          </cell>
        </row>
        <row r="1674">
          <cell r="A1674" t="str">
            <v>25301</v>
          </cell>
        </row>
        <row r="1675">
          <cell r="A1675" t="str">
            <v>25305</v>
          </cell>
        </row>
        <row r="1676">
          <cell r="A1676" t="str">
            <v>25309</v>
          </cell>
        </row>
        <row r="1677">
          <cell r="A1677" t="str">
            <v>25430</v>
          </cell>
        </row>
        <row r="1678">
          <cell r="A1678" t="str">
            <v>25444</v>
          </cell>
        </row>
        <row r="1679">
          <cell r="A1679" t="str">
            <v>25526</v>
          </cell>
        </row>
        <row r="1680">
          <cell r="A1680" t="str">
            <v>25550</v>
          </cell>
        </row>
        <row r="1681">
          <cell r="A1681" t="str">
            <v>25701</v>
          </cell>
        </row>
        <row r="1682">
          <cell r="A1682" t="str">
            <v>25706-0058</v>
          </cell>
        </row>
        <row r="1683">
          <cell r="A1683" t="str">
            <v>26003</v>
          </cell>
        </row>
        <row r="1684">
          <cell r="A1684" t="str">
            <v>26037</v>
          </cell>
        </row>
        <row r="1685">
          <cell r="A1685" t="str">
            <v>26041</v>
          </cell>
        </row>
        <row r="1686">
          <cell r="A1686" t="str">
            <v>26047</v>
          </cell>
        </row>
        <row r="1687">
          <cell r="A1687" t="str">
            <v>26062</v>
          </cell>
        </row>
        <row r="1688">
          <cell r="A1688" t="str">
            <v>26101</v>
          </cell>
        </row>
        <row r="1689">
          <cell r="A1689" t="str">
            <v>26104</v>
          </cell>
        </row>
        <row r="1690">
          <cell r="A1690" t="str">
            <v>26241</v>
          </cell>
        </row>
        <row r="1691">
          <cell r="A1691" t="str">
            <v>26501</v>
          </cell>
        </row>
        <row r="1692">
          <cell r="A1692" t="str">
            <v>26506</v>
          </cell>
        </row>
        <row r="1693">
          <cell r="A1693" t="str">
            <v>26554</v>
          </cell>
        </row>
        <row r="1694">
          <cell r="A1694" t="str">
            <v>27045</v>
          </cell>
        </row>
        <row r="1695">
          <cell r="A1695" t="str">
            <v>27060</v>
          </cell>
        </row>
        <row r="1696">
          <cell r="A1696" t="str">
            <v>27101</v>
          </cell>
        </row>
        <row r="1697">
          <cell r="A1697" t="str">
            <v>27103</v>
          </cell>
        </row>
        <row r="1698">
          <cell r="A1698" t="str">
            <v>27104</v>
          </cell>
        </row>
        <row r="1699">
          <cell r="A1699" t="str">
            <v>27106</v>
          </cell>
        </row>
        <row r="1700">
          <cell r="A1700" t="str">
            <v>27235</v>
          </cell>
        </row>
        <row r="1701">
          <cell r="A1701" t="str">
            <v>27258</v>
          </cell>
        </row>
        <row r="1702">
          <cell r="A1702" t="str">
            <v>27260</v>
          </cell>
        </row>
        <row r="1703">
          <cell r="A1703" t="str">
            <v>27278</v>
          </cell>
        </row>
        <row r="1704">
          <cell r="A1704" t="str">
            <v>27284</v>
          </cell>
        </row>
        <row r="1705">
          <cell r="A1705" t="str">
            <v>27330</v>
          </cell>
        </row>
        <row r="1706">
          <cell r="A1706" t="str">
            <v>27330-9447</v>
          </cell>
        </row>
        <row r="1707">
          <cell r="A1707" t="str">
            <v>27331-1410</v>
          </cell>
        </row>
        <row r="1708">
          <cell r="A1708" t="str">
            <v>27332</v>
          </cell>
        </row>
        <row r="1709">
          <cell r="A1709" t="str">
            <v>27371</v>
          </cell>
        </row>
        <row r="1710">
          <cell r="A1710" t="str">
            <v>27401</v>
          </cell>
        </row>
        <row r="1711">
          <cell r="A1711" t="str">
            <v>27407</v>
          </cell>
        </row>
        <row r="1712">
          <cell r="A1712" t="str">
            <v>27502</v>
          </cell>
        </row>
        <row r="1713">
          <cell r="A1713" t="str">
            <v>27511</v>
          </cell>
        </row>
        <row r="1714">
          <cell r="A1714" t="str">
            <v>27513</v>
          </cell>
        </row>
        <row r="1715">
          <cell r="A1715" t="str">
            <v>27518</v>
          </cell>
        </row>
        <row r="1716">
          <cell r="A1716" t="str">
            <v>27526</v>
          </cell>
        </row>
        <row r="1717">
          <cell r="A1717" t="str">
            <v>27529</v>
          </cell>
        </row>
        <row r="1718">
          <cell r="A1718" t="str">
            <v>27536</v>
          </cell>
        </row>
        <row r="1719">
          <cell r="A1719" t="str">
            <v>27560</v>
          </cell>
        </row>
        <row r="1720">
          <cell r="A1720" t="str">
            <v>27560</v>
          </cell>
        </row>
        <row r="1721">
          <cell r="A1721" t="str">
            <v>27573</v>
          </cell>
        </row>
        <row r="1722">
          <cell r="A1722" t="str">
            <v>27577</v>
          </cell>
        </row>
        <row r="1723">
          <cell r="A1723" t="str">
            <v>27603</v>
          </cell>
        </row>
        <row r="1724">
          <cell r="A1724" t="str">
            <v>27606</v>
          </cell>
        </row>
        <row r="1725">
          <cell r="A1725" t="str">
            <v>27607</v>
          </cell>
        </row>
        <row r="1726">
          <cell r="A1726" t="str">
            <v>27609</v>
          </cell>
        </row>
        <row r="1727">
          <cell r="A1727" t="str">
            <v>27610</v>
          </cell>
        </row>
        <row r="1728">
          <cell r="A1728" t="str">
            <v>27614</v>
          </cell>
        </row>
        <row r="1729">
          <cell r="A1729" t="str">
            <v>27616</v>
          </cell>
        </row>
        <row r="1730">
          <cell r="A1730" t="str">
            <v>27617</v>
          </cell>
        </row>
        <row r="1731">
          <cell r="A1731" t="str">
            <v>27619</v>
          </cell>
        </row>
        <row r="1732">
          <cell r="A1732" t="str">
            <v>27650</v>
          </cell>
        </row>
        <row r="1733">
          <cell r="A1733" t="str">
            <v>27701</v>
          </cell>
        </row>
        <row r="1734">
          <cell r="A1734" t="str">
            <v>27702</v>
          </cell>
        </row>
        <row r="1735">
          <cell r="A1735" t="str">
            <v>27703</v>
          </cell>
        </row>
        <row r="1736">
          <cell r="A1736" t="str">
            <v>27704</v>
          </cell>
        </row>
        <row r="1737">
          <cell r="A1737" t="str">
            <v>27705</v>
          </cell>
        </row>
        <row r="1738">
          <cell r="A1738" t="str">
            <v>27707</v>
          </cell>
        </row>
        <row r="1739">
          <cell r="A1739" t="str">
            <v>27710</v>
          </cell>
        </row>
        <row r="1740">
          <cell r="A1740" t="str">
            <v>27713</v>
          </cell>
        </row>
        <row r="1741">
          <cell r="A1741" t="str">
            <v>27713-1803</v>
          </cell>
        </row>
        <row r="1742">
          <cell r="A1742" t="str">
            <v>2780-182</v>
          </cell>
        </row>
        <row r="1743">
          <cell r="A1743" t="str">
            <v>27809</v>
          </cell>
        </row>
        <row r="1744">
          <cell r="A1744" t="str">
            <v>27855</v>
          </cell>
        </row>
        <row r="1745">
          <cell r="A1745" t="str">
            <v>27886</v>
          </cell>
        </row>
        <row r="1746">
          <cell r="A1746" t="str">
            <v>27892</v>
          </cell>
        </row>
        <row r="1747">
          <cell r="A1747" t="str">
            <v>27893</v>
          </cell>
        </row>
        <row r="1748">
          <cell r="A1748" t="str">
            <v>28023</v>
          </cell>
        </row>
        <row r="1749">
          <cell r="A1749" t="str">
            <v>28025</v>
          </cell>
        </row>
        <row r="1750">
          <cell r="A1750" t="str">
            <v>28031</v>
          </cell>
        </row>
        <row r="1751">
          <cell r="A1751" t="str">
            <v>28052</v>
          </cell>
        </row>
        <row r="1752">
          <cell r="A1752" t="str">
            <v>28053</v>
          </cell>
        </row>
        <row r="1753">
          <cell r="A1753" t="str">
            <v>28054</v>
          </cell>
        </row>
        <row r="1754">
          <cell r="A1754" t="str">
            <v>28056</v>
          </cell>
        </row>
        <row r="1755">
          <cell r="A1755" t="str">
            <v>28078</v>
          </cell>
        </row>
        <row r="1756">
          <cell r="A1756" t="str">
            <v>28104</v>
          </cell>
        </row>
        <row r="1757">
          <cell r="A1757" t="str">
            <v>28105</v>
          </cell>
        </row>
        <row r="1758">
          <cell r="A1758" t="str">
            <v>28108</v>
          </cell>
        </row>
        <row r="1759">
          <cell r="A1759" t="str">
            <v>28112</v>
          </cell>
        </row>
        <row r="1760">
          <cell r="A1760" t="str">
            <v>28117</v>
          </cell>
        </row>
        <row r="1761">
          <cell r="A1761" t="str">
            <v>28144</v>
          </cell>
        </row>
        <row r="1762">
          <cell r="A1762" t="str">
            <v>28146</v>
          </cell>
        </row>
        <row r="1763">
          <cell r="A1763" t="str">
            <v>28203</v>
          </cell>
        </row>
        <row r="1764">
          <cell r="A1764" t="str">
            <v>28204</v>
          </cell>
        </row>
        <row r="1765">
          <cell r="A1765" t="str">
            <v>28209</v>
          </cell>
        </row>
        <row r="1766">
          <cell r="A1766" t="str">
            <v>28210</v>
          </cell>
        </row>
        <row r="1767">
          <cell r="A1767" t="str">
            <v>28211</v>
          </cell>
        </row>
        <row r="1768">
          <cell r="A1768" t="str">
            <v>28212</v>
          </cell>
        </row>
        <row r="1769">
          <cell r="A1769" t="str">
            <v>28217</v>
          </cell>
        </row>
        <row r="1770">
          <cell r="A1770" t="str">
            <v>28226</v>
          </cell>
        </row>
        <row r="1771">
          <cell r="A1771" t="str">
            <v>28227</v>
          </cell>
        </row>
        <row r="1772">
          <cell r="A1772" t="str">
            <v>28262</v>
          </cell>
        </row>
        <row r="1773">
          <cell r="A1773" t="str">
            <v>28269</v>
          </cell>
        </row>
        <row r="1774">
          <cell r="A1774" t="str">
            <v>28273</v>
          </cell>
        </row>
        <row r="1775">
          <cell r="A1775" t="str">
            <v>28277</v>
          </cell>
        </row>
        <row r="1776">
          <cell r="A1776" t="str">
            <v>28301</v>
          </cell>
        </row>
        <row r="1777">
          <cell r="A1777" t="str">
            <v>28304</v>
          </cell>
        </row>
        <row r="1778">
          <cell r="A1778" t="str">
            <v>28345</v>
          </cell>
        </row>
        <row r="1779">
          <cell r="A1779" t="str">
            <v>28401</v>
          </cell>
        </row>
        <row r="1780">
          <cell r="A1780" t="str">
            <v>28403</v>
          </cell>
        </row>
        <row r="1781">
          <cell r="A1781" t="str">
            <v>28461</v>
          </cell>
        </row>
        <row r="1782">
          <cell r="A1782" t="str">
            <v>28469</v>
          </cell>
        </row>
        <row r="1783">
          <cell r="A1783" t="str">
            <v>28542</v>
          </cell>
        </row>
        <row r="1784">
          <cell r="A1784" t="str">
            <v>28560</v>
          </cell>
        </row>
        <row r="1785">
          <cell r="A1785" t="str">
            <v>28607</v>
          </cell>
        </row>
        <row r="1786">
          <cell r="A1786" t="str">
            <v>28630</v>
          </cell>
        </row>
        <row r="1787">
          <cell r="A1787" t="str">
            <v>28633</v>
          </cell>
        </row>
        <row r="1788">
          <cell r="A1788" t="str">
            <v>28655</v>
          </cell>
        </row>
        <row r="1789">
          <cell r="A1789" t="str">
            <v>28657</v>
          </cell>
        </row>
        <row r="1790">
          <cell r="A1790" t="str">
            <v>28665</v>
          </cell>
        </row>
        <row r="1791">
          <cell r="A1791" t="str">
            <v>28675</v>
          </cell>
        </row>
        <row r="1792">
          <cell r="A1792" t="str">
            <v>28687</v>
          </cell>
        </row>
        <row r="1793">
          <cell r="A1793" t="str">
            <v>28704</v>
          </cell>
        </row>
        <row r="1794">
          <cell r="A1794" t="str">
            <v>28713</v>
          </cell>
        </row>
        <row r="1795">
          <cell r="A1795" t="str">
            <v>28714</v>
          </cell>
        </row>
        <row r="1796">
          <cell r="A1796" t="str">
            <v>28722</v>
          </cell>
        </row>
        <row r="1797">
          <cell r="A1797" t="str">
            <v>28739</v>
          </cell>
        </row>
        <row r="1798">
          <cell r="A1798" t="str">
            <v>28752</v>
          </cell>
        </row>
        <row r="1799">
          <cell r="A1799" t="str">
            <v>28803</v>
          </cell>
        </row>
        <row r="1800">
          <cell r="A1800" t="str">
            <v>29014</v>
          </cell>
        </row>
        <row r="1801">
          <cell r="A1801" t="str">
            <v>29036</v>
          </cell>
        </row>
        <row r="1802">
          <cell r="A1802" t="str">
            <v>29135</v>
          </cell>
        </row>
        <row r="1803">
          <cell r="A1803" t="str">
            <v>29172</v>
          </cell>
        </row>
        <row r="1804">
          <cell r="A1804" t="str">
            <v>29201</v>
          </cell>
        </row>
        <row r="1805">
          <cell r="A1805" t="str">
            <v>29203</v>
          </cell>
        </row>
        <row r="1806">
          <cell r="A1806" t="str">
            <v>29204</v>
          </cell>
        </row>
        <row r="1807">
          <cell r="A1807" t="str">
            <v>29205</v>
          </cell>
        </row>
        <row r="1808">
          <cell r="A1808" t="str">
            <v>29210</v>
          </cell>
        </row>
        <row r="1809">
          <cell r="A1809" t="str">
            <v>29212</v>
          </cell>
        </row>
        <row r="1810">
          <cell r="A1810" t="str">
            <v>29223</v>
          </cell>
        </row>
        <row r="1811">
          <cell r="A1811" t="str">
            <v>29303</v>
          </cell>
        </row>
        <row r="1812">
          <cell r="A1812" t="str">
            <v>29306</v>
          </cell>
        </row>
        <row r="1813">
          <cell r="A1813" t="str">
            <v>29334</v>
          </cell>
        </row>
        <row r="1814">
          <cell r="A1814" t="str">
            <v>29401</v>
          </cell>
        </row>
        <row r="1815">
          <cell r="A1815" t="str">
            <v>29405</v>
          </cell>
        </row>
        <row r="1816">
          <cell r="A1816" t="str">
            <v>29406</v>
          </cell>
        </row>
        <row r="1817">
          <cell r="A1817" t="str">
            <v>29410</v>
          </cell>
        </row>
        <row r="1818">
          <cell r="A1818" t="str">
            <v>29414</v>
          </cell>
        </row>
        <row r="1819">
          <cell r="A1819" t="str">
            <v>29483-4744</v>
          </cell>
        </row>
        <row r="1820">
          <cell r="A1820" t="str">
            <v>29501</v>
          </cell>
        </row>
        <row r="1821">
          <cell r="A1821" t="str">
            <v>29505</v>
          </cell>
        </row>
        <row r="1822">
          <cell r="A1822" t="str">
            <v>29506</v>
          </cell>
        </row>
        <row r="1823">
          <cell r="A1823" t="str">
            <v>29526</v>
          </cell>
        </row>
        <row r="1824">
          <cell r="A1824" t="str">
            <v>29556</v>
          </cell>
        </row>
        <row r="1825">
          <cell r="A1825" t="str">
            <v>29569</v>
          </cell>
        </row>
        <row r="1826">
          <cell r="A1826" t="str">
            <v>29577</v>
          </cell>
        </row>
        <row r="1827">
          <cell r="A1827" t="str">
            <v>29588</v>
          </cell>
        </row>
        <row r="1828">
          <cell r="A1828" t="str">
            <v>29601</v>
          </cell>
        </row>
        <row r="1829">
          <cell r="A1829" t="str">
            <v>29603</v>
          </cell>
        </row>
        <row r="1830">
          <cell r="A1830" t="str">
            <v>29607</v>
          </cell>
        </row>
        <row r="1831">
          <cell r="A1831" t="str">
            <v>29609</v>
          </cell>
        </row>
        <row r="1832">
          <cell r="A1832" t="str">
            <v>29615</v>
          </cell>
        </row>
        <row r="1833">
          <cell r="A1833" t="str">
            <v>29631</v>
          </cell>
        </row>
        <row r="1834">
          <cell r="A1834" t="str">
            <v>29633</v>
          </cell>
        </row>
        <row r="1835">
          <cell r="A1835" t="str">
            <v>29640</v>
          </cell>
        </row>
        <row r="1836">
          <cell r="A1836" t="str">
            <v>29651</v>
          </cell>
        </row>
        <row r="1837">
          <cell r="A1837" t="str">
            <v>29681</v>
          </cell>
        </row>
        <row r="1838">
          <cell r="A1838" t="str">
            <v>29708</v>
          </cell>
        </row>
        <row r="1839">
          <cell r="A1839" t="str">
            <v>29715</v>
          </cell>
        </row>
        <row r="1840">
          <cell r="A1840" t="str">
            <v>29729</v>
          </cell>
        </row>
        <row r="1841">
          <cell r="A1841" t="str">
            <v>29730</v>
          </cell>
        </row>
        <row r="1842">
          <cell r="A1842" t="str">
            <v>29803</v>
          </cell>
        </row>
        <row r="1843">
          <cell r="A1843" t="str">
            <v>29829</v>
          </cell>
        </row>
        <row r="1844">
          <cell r="A1844" t="str">
            <v>3000</v>
          </cell>
        </row>
        <row r="1845">
          <cell r="A1845" t="str">
            <v>30004</v>
          </cell>
        </row>
        <row r="1846">
          <cell r="A1846" t="str">
            <v>30005</v>
          </cell>
        </row>
        <row r="1847">
          <cell r="A1847" t="str">
            <v>30009</v>
          </cell>
        </row>
        <row r="1848">
          <cell r="A1848" t="str">
            <v>30021</v>
          </cell>
        </row>
        <row r="1849">
          <cell r="A1849" t="str">
            <v>30022</v>
          </cell>
        </row>
        <row r="1850">
          <cell r="A1850" t="str">
            <v>30024</v>
          </cell>
        </row>
        <row r="1851">
          <cell r="A1851" t="str">
            <v>30033</v>
          </cell>
        </row>
        <row r="1852">
          <cell r="A1852" t="str">
            <v>30039</v>
          </cell>
        </row>
        <row r="1853">
          <cell r="A1853" t="str">
            <v>30040</v>
          </cell>
        </row>
        <row r="1854">
          <cell r="A1854" t="str">
            <v>30041</v>
          </cell>
        </row>
        <row r="1855">
          <cell r="A1855" t="str">
            <v>30043</v>
          </cell>
        </row>
        <row r="1856">
          <cell r="A1856" t="str">
            <v>30045</v>
          </cell>
        </row>
        <row r="1857">
          <cell r="A1857" t="str">
            <v>30047</v>
          </cell>
        </row>
        <row r="1858">
          <cell r="A1858" t="str">
            <v>30052</v>
          </cell>
        </row>
        <row r="1859">
          <cell r="A1859" t="str">
            <v>30062</v>
          </cell>
        </row>
        <row r="1860">
          <cell r="A1860" t="str">
            <v>30066</v>
          </cell>
        </row>
        <row r="1861">
          <cell r="A1861" t="str">
            <v>30067</v>
          </cell>
        </row>
        <row r="1862">
          <cell r="A1862" t="str">
            <v>30068</v>
          </cell>
        </row>
        <row r="1863">
          <cell r="A1863" t="str">
            <v>30071</v>
          </cell>
        </row>
        <row r="1864">
          <cell r="A1864" t="str">
            <v>30075</v>
          </cell>
        </row>
        <row r="1865">
          <cell r="A1865" t="str">
            <v>30076</v>
          </cell>
        </row>
        <row r="1866">
          <cell r="A1866" t="str">
            <v>30082</v>
          </cell>
        </row>
        <row r="1867">
          <cell r="A1867" t="str">
            <v>30084</v>
          </cell>
        </row>
        <row r="1868">
          <cell r="A1868" t="str">
            <v>30087</v>
          </cell>
        </row>
        <row r="1869">
          <cell r="A1869" t="str">
            <v>30092</v>
          </cell>
        </row>
        <row r="1870">
          <cell r="A1870" t="str">
            <v>30093</v>
          </cell>
        </row>
        <row r="1871">
          <cell r="A1871" t="str">
            <v>30096</v>
          </cell>
        </row>
        <row r="1872">
          <cell r="A1872" t="str">
            <v>30097</v>
          </cell>
        </row>
        <row r="1873">
          <cell r="A1873" t="str">
            <v>30103</v>
          </cell>
        </row>
        <row r="1874">
          <cell r="A1874" t="str">
            <v>30106</v>
          </cell>
        </row>
        <row r="1875">
          <cell r="A1875" t="str">
            <v>30117</v>
          </cell>
        </row>
        <row r="1876">
          <cell r="A1876" t="str">
            <v>30120</v>
          </cell>
        </row>
        <row r="1877">
          <cell r="A1877" t="str">
            <v>30121</v>
          </cell>
        </row>
        <row r="1878">
          <cell r="A1878" t="str">
            <v>30132</v>
          </cell>
        </row>
        <row r="1879">
          <cell r="A1879" t="str">
            <v>30134</v>
          </cell>
        </row>
        <row r="1880">
          <cell r="A1880" t="str">
            <v>30135</v>
          </cell>
        </row>
        <row r="1881">
          <cell r="A1881" t="str">
            <v>30144</v>
          </cell>
        </row>
        <row r="1882">
          <cell r="A1882" t="str">
            <v>30152</v>
          </cell>
        </row>
        <row r="1883">
          <cell r="A1883" t="str">
            <v>30161</v>
          </cell>
        </row>
        <row r="1884">
          <cell r="A1884" t="str">
            <v>30161-4700</v>
          </cell>
        </row>
        <row r="1885">
          <cell r="A1885" t="str">
            <v>30168</v>
          </cell>
        </row>
        <row r="1886">
          <cell r="A1886" t="str">
            <v>30177</v>
          </cell>
        </row>
        <row r="1887">
          <cell r="A1887" t="str">
            <v>30188</v>
          </cell>
        </row>
        <row r="1888">
          <cell r="A1888" t="str">
            <v>30189</v>
          </cell>
        </row>
        <row r="1889">
          <cell r="A1889" t="str">
            <v>30214</v>
          </cell>
        </row>
        <row r="1890">
          <cell r="A1890" t="str">
            <v>30215</v>
          </cell>
        </row>
        <row r="1891">
          <cell r="A1891" t="str">
            <v>30217</v>
          </cell>
        </row>
        <row r="1892">
          <cell r="A1892" t="str">
            <v>30223</v>
          </cell>
        </row>
        <row r="1893">
          <cell r="A1893" t="str">
            <v>30224</v>
          </cell>
        </row>
        <row r="1894">
          <cell r="A1894" t="str">
            <v>30228</v>
          </cell>
        </row>
        <row r="1895">
          <cell r="A1895" t="str">
            <v>30233</v>
          </cell>
        </row>
        <row r="1896">
          <cell r="A1896" t="str">
            <v>30236</v>
          </cell>
        </row>
        <row r="1897">
          <cell r="A1897" t="str">
            <v>30248</v>
          </cell>
        </row>
        <row r="1898">
          <cell r="A1898" t="str">
            <v>30252</v>
          </cell>
        </row>
        <row r="1899">
          <cell r="A1899" t="str">
            <v>30253</v>
          </cell>
        </row>
        <row r="1900">
          <cell r="A1900" t="str">
            <v>30269</v>
          </cell>
        </row>
        <row r="1901">
          <cell r="A1901" t="str">
            <v>30281</v>
          </cell>
        </row>
        <row r="1902">
          <cell r="A1902" t="str">
            <v>30286</v>
          </cell>
        </row>
        <row r="1903">
          <cell r="A1903" t="str">
            <v>30290</v>
          </cell>
        </row>
        <row r="1904">
          <cell r="A1904" t="str">
            <v>30297</v>
          </cell>
        </row>
        <row r="1905">
          <cell r="A1905" t="str">
            <v>30303</v>
          </cell>
        </row>
        <row r="1906">
          <cell r="A1906" t="str">
            <v>30303</v>
          </cell>
        </row>
        <row r="1907">
          <cell r="A1907" t="str">
            <v>30305</v>
          </cell>
        </row>
        <row r="1908">
          <cell r="A1908" t="str">
            <v>30306</v>
          </cell>
        </row>
        <row r="1909">
          <cell r="A1909" t="str">
            <v>30307</v>
          </cell>
        </row>
        <row r="1910">
          <cell r="A1910" t="str">
            <v>30308</v>
          </cell>
        </row>
        <row r="1911">
          <cell r="A1911" t="str">
            <v>30309</v>
          </cell>
        </row>
        <row r="1912">
          <cell r="A1912" t="str">
            <v>30309-3524</v>
          </cell>
        </row>
        <row r="1913">
          <cell r="A1913" t="str">
            <v>30310</v>
          </cell>
        </row>
        <row r="1914">
          <cell r="A1914" t="str">
            <v>30314</v>
          </cell>
        </row>
        <row r="1915">
          <cell r="A1915" t="str">
            <v>30318</v>
          </cell>
        </row>
        <row r="1916">
          <cell r="A1916" t="str">
            <v>30318-4030</v>
          </cell>
        </row>
        <row r="1917">
          <cell r="A1917" t="str">
            <v>30318-5551</v>
          </cell>
        </row>
        <row r="1918">
          <cell r="A1918" t="str">
            <v>30319</v>
          </cell>
        </row>
        <row r="1919">
          <cell r="A1919" t="str">
            <v>30324</v>
          </cell>
        </row>
        <row r="1920">
          <cell r="A1920" t="str">
            <v>30326</v>
          </cell>
        </row>
        <row r="1921">
          <cell r="A1921" t="str">
            <v>30328</v>
          </cell>
        </row>
        <row r="1922">
          <cell r="A1922" t="str">
            <v>30329</v>
          </cell>
        </row>
        <row r="1923">
          <cell r="A1923" t="str">
            <v>30331</v>
          </cell>
        </row>
        <row r="1924">
          <cell r="A1924" t="str">
            <v>30338</v>
          </cell>
        </row>
        <row r="1925">
          <cell r="A1925" t="str">
            <v>30338</v>
          </cell>
        </row>
        <row r="1926">
          <cell r="A1926" t="str">
            <v>30339</v>
          </cell>
        </row>
        <row r="1927">
          <cell r="A1927" t="str">
            <v>30341</v>
          </cell>
        </row>
        <row r="1928">
          <cell r="A1928" t="str">
            <v>30342</v>
          </cell>
        </row>
        <row r="1929">
          <cell r="A1929" t="str">
            <v>30345</v>
          </cell>
        </row>
        <row r="1930">
          <cell r="A1930" t="str">
            <v>30348</v>
          </cell>
        </row>
        <row r="1931">
          <cell r="A1931" t="str">
            <v>30350</v>
          </cell>
        </row>
        <row r="1932">
          <cell r="A1932" t="str">
            <v>30360</v>
          </cell>
        </row>
        <row r="1933">
          <cell r="A1933" t="str">
            <v>30501</v>
          </cell>
        </row>
        <row r="1934">
          <cell r="A1934" t="str">
            <v>30503</v>
          </cell>
        </row>
        <row r="1935">
          <cell r="A1935" t="str">
            <v>30512</v>
          </cell>
        </row>
        <row r="1936">
          <cell r="A1936" t="str">
            <v>30518</v>
          </cell>
        </row>
        <row r="1937">
          <cell r="A1937" t="str">
            <v>30597</v>
          </cell>
        </row>
        <row r="1938">
          <cell r="A1938" t="str">
            <v>30597-1001</v>
          </cell>
        </row>
        <row r="1939">
          <cell r="A1939" t="str">
            <v>30598</v>
          </cell>
        </row>
        <row r="1940">
          <cell r="A1940" t="str">
            <v>30602</v>
          </cell>
        </row>
        <row r="1941">
          <cell r="A1941" t="str">
            <v>30602</v>
          </cell>
        </row>
        <row r="1942">
          <cell r="A1942" t="str">
            <v>30603</v>
          </cell>
        </row>
        <row r="1943">
          <cell r="A1943" t="str">
            <v>30622</v>
          </cell>
        </row>
        <row r="1944">
          <cell r="A1944" t="str">
            <v>30643</v>
          </cell>
        </row>
        <row r="1945">
          <cell r="A1945" t="str">
            <v>30655</v>
          </cell>
        </row>
        <row r="1946">
          <cell r="A1946" t="str">
            <v>30677</v>
          </cell>
        </row>
        <row r="1947">
          <cell r="A1947" t="str">
            <v>30680</v>
          </cell>
        </row>
        <row r="1948">
          <cell r="A1948" t="str">
            <v>30680-8330</v>
          </cell>
        </row>
        <row r="1949">
          <cell r="A1949" t="str">
            <v>30701</v>
          </cell>
        </row>
        <row r="1950">
          <cell r="A1950" t="str">
            <v>30703</v>
          </cell>
        </row>
        <row r="1951">
          <cell r="A1951" t="str">
            <v>30707</v>
          </cell>
        </row>
        <row r="1952">
          <cell r="A1952" t="str">
            <v>30720</v>
          </cell>
        </row>
        <row r="1953">
          <cell r="A1953" t="str">
            <v>30721</v>
          </cell>
        </row>
        <row r="1954">
          <cell r="A1954" t="str">
            <v>30722</v>
          </cell>
        </row>
        <row r="1955">
          <cell r="A1955" t="str">
            <v>30736</v>
          </cell>
        </row>
        <row r="1956">
          <cell r="A1956" t="str">
            <v>30809</v>
          </cell>
        </row>
        <row r="1957">
          <cell r="A1957" t="str">
            <v>30813</v>
          </cell>
        </row>
        <row r="1958">
          <cell r="A1958" t="str">
            <v>30901</v>
          </cell>
        </row>
        <row r="1959">
          <cell r="A1959" t="str">
            <v>30901-1214</v>
          </cell>
        </row>
        <row r="1960">
          <cell r="A1960" t="str">
            <v>309063808</v>
          </cell>
        </row>
        <row r="1961">
          <cell r="A1961" t="str">
            <v>30907</v>
          </cell>
        </row>
        <row r="1962">
          <cell r="A1962" t="str">
            <v>31008</v>
          </cell>
        </row>
        <row r="1963">
          <cell r="A1963" t="str">
            <v>31023</v>
          </cell>
        </row>
        <row r="1964">
          <cell r="A1964" t="str">
            <v>31030</v>
          </cell>
        </row>
        <row r="1965">
          <cell r="A1965" t="str">
            <v>31055</v>
          </cell>
        </row>
        <row r="1966">
          <cell r="A1966" t="str">
            <v>31069</v>
          </cell>
        </row>
        <row r="1967">
          <cell r="A1967" t="str">
            <v>31082</v>
          </cell>
        </row>
        <row r="1968">
          <cell r="A1968" t="str">
            <v>31088</v>
          </cell>
        </row>
        <row r="1969">
          <cell r="A1969" t="str">
            <v>31093</v>
          </cell>
        </row>
        <row r="1970">
          <cell r="A1970" t="str">
            <v>31119</v>
          </cell>
        </row>
        <row r="1971">
          <cell r="A1971" t="str">
            <v>31201</v>
          </cell>
        </row>
        <row r="1972">
          <cell r="A1972" t="str">
            <v>31217</v>
          </cell>
        </row>
        <row r="1973">
          <cell r="A1973" t="str">
            <v>31321</v>
          </cell>
        </row>
        <row r="1974">
          <cell r="A1974" t="str">
            <v>31408</v>
          </cell>
        </row>
        <row r="1975">
          <cell r="A1975" t="str">
            <v>31501</v>
          </cell>
        </row>
        <row r="1976">
          <cell r="A1976" t="str">
            <v>31524</v>
          </cell>
        </row>
        <row r="1977">
          <cell r="A1977" t="str">
            <v>31558</v>
          </cell>
        </row>
        <row r="1978">
          <cell r="A1978" t="str">
            <v>31639</v>
          </cell>
        </row>
        <row r="1979">
          <cell r="A1979" t="str">
            <v>31739</v>
          </cell>
        </row>
        <row r="1980">
          <cell r="A1980" t="str">
            <v>31779</v>
          </cell>
        </row>
        <row r="1981">
          <cell r="A1981" t="str">
            <v>31794</v>
          </cell>
        </row>
        <row r="1982">
          <cell r="A1982" t="str">
            <v>31904</v>
          </cell>
        </row>
        <row r="1983">
          <cell r="A1983" t="str">
            <v>31907</v>
          </cell>
        </row>
        <row r="1984">
          <cell r="A1984" t="str">
            <v>31909</v>
          </cell>
        </row>
        <row r="1985">
          <cell r="A1985" t="str">
            <v>32024</v>
          </cell>
        </row>
        <row r="1986">
          <cell r="A1986" t="str">
            <v>32035</v>
          </cell>
        </row>
        <row r="1987">
          <cell r="A1987" t="str">
            <v>32055</v>
          </cell>
        </row>
        <row r="1988">
          <cell r="A1988" t="str">
            <v>32056</v>
          </cell>
        </row>
        <row r="1989">
          <cell r="A1989" t="str">
            <v>32064</v>
          </cell>
        </row>
        <row r="1990">
          <cell r="A1990" t="str">
            <v>32084</v>
          </cell>
        </row>
        <row r="1991">
          <cell r="A1991" t="str">
            <v>32086</v>
          </cell>
        </row>
        <row r="1992">
          <cell r="A1992" t="str">
            <v>32092</v>
          </cell>
        </row>
        <row r="1993">
          <cell r="A1993" t="str">
            <v>32117</v>
          </cell>
        </row>
        <row r="1994">
          <cell r="A1994" t="str">
            <v>32119</v>
          </cell>
        </row>
        <row r="1995">
          <cell r="A1995" t="str">
            <v>32137</v>
          </cell>
        </row>
        <row r="1996">
          <cell r="A1996" t="str">
            <v>32174</v>
          </cell>
        </row>
        <row r="1997">
          <cell r="A1997" t="str">
            <v>32202</v>
          </cell>
        </row>
        <row r="1998">
          <cell r="A1998" t="str">
            <v>32206</v>
          </cell>
        </row>
        <row r="1999">
          <cell r="A1999" t="str">
            <v>32209</v>
          </cell>
        </row>
        <row r="2000">
          <cell r="A2000" t="str">
            <v>32216</v>
          </cell>
        </row>
        <row r="2001">
          <cell r="A2001" t="str">
            <v>32218</v>
          </cell>
        </row>
        <row r="2002">
          <cell r="A2002" t="str">
            <v>32218-4907</v>
          </cell>
        </row>
        <row r="2003">
          <cell r="A2003" t="str">
            <v>32226</v>
          </cell>
        </row>
        <row r="2004">
          <cell r="A2004" t="str">
            <v>32246</v>
          </cell>
        </row>
        <row r="2005">
          <cell r="A2005" t="str">
            <v>32250</v>
          </cell>
        </row>
        <row r="2006">
          <cell r="A2006" t="str">
            <v>32256</v>
          </cell>
        </row>
        <row r="2007">
          <cell r="A2007" t="str">
            <v>32256</v>
          </cell>
        </row>
        <row r="2008">
          <cell r="A2008" t="str">
            <v>32257</v>
          </cell>
        </row>
        <row r="2009">
          <cell r="A2009" t="str">
            <v>32258</v>
          </cell>
        </row>
        <row r="2010">
          <cell r="A2010" t="str">
            <v>32301</v>
          </cell>
        </row>
        <row r="2011">
          <cell r="A2011" t="str">
            <v>32303</v>
          </cell>
        </row>
        <row r="2012">
          <cell r="A2012" t="str">
            <v>32308</v>
          </cell>
        </row>
        <row r="2013">
          <cell r="A2013" t="str">
            <v>32310</v>
          </cell>
        </row>
        <row r="2014">
          <cell r="A2014" t="str">
            <v>32320</v>
          </cell>
        </row>
        <row r="2015">
          <cell r="A2015" t="str">
            <v>32353</v>
          </cell>
        </row>
        <row r="2016">
          <cell r="A2016" t="str">
            <v>32399</v>
          </cell>
        </row>
        <row r="2017">
          <cell r="A2017" t="str">
            <v>32399-0850</v>
          </cell>
        </row>
        <row r="2018">
          <cell r="A2018" t="str">
            <v>32399-1701</v>
          </cell>
        </row>
        <row r="2019">
          <cell r="A2019" t="str">
            <v>32399-1743</v>
          </cell>
        </row>
        <row r="2020">
          <cell r="A2020" t="str">
            <v>32401</v>
          </cell>
        </row>
        <row r="2021">
          <cell r="A2021" t="str">
            <v>32404</v>
          </cell>
        </row>
        <row r="2022">
          <cell r="A2022" t="str">
            <v>32405</v>
          </cell>
        </row>
        <row r="2023">
          <cell r="A2023" t="str">
            <v>32407</v>
          </cell>
        </row>
        <row r="2024">
          <cell r="A2024" t="str">
            <v>32456</v>
          </cell>
        </row>
        <row r="2025">
          <cell r="A2025" t="str">
            <v>32501</v>
          </cell>
        </row>
        <row r="2026">
          <cell r="A2026" t="str">
            <v>32502</v>
          </cell>
        </row>
        <row r="2027">
          <cell r="A2027" t="str">
            <v>32505</v>
          </cell>
        </row>
        <row r="2028">
          <cell r="A2028" t="str">
            <v>32514</v>
          </cell>
        </row>
        <row r="2029">
          <cell r="A2029" t="str">
            <v>32540</v>
          </cell>
        </row>
        <row r="2030">
          <cell r="A2030" t="str">
            <v>32541</v>
          </cell>
        </row>
        <row r="2031">
          <cell r="A2031" t="str">
            <v>32542</v>
          </cell>
        </row>
        <row r="2032">
          <cell r="A2032" t="str">
            <v>32544-5328</v>
          </cell>
        </row>
        <row r="2033">
          <cell r="A2033" t="str">
            <v>32547</v>
          </cell>
        </row>
        <row r="2034">
          <cell r="A2034" t="str">
            <v>32548</v>
          </cell>
        </row>
        <row r="2035">
          <cell r="A2035" t="str">
            <v>32549</v>
          </cell>
        </row>
        <row r="2036">
          <cell r="A2036" t="str">
            <v>32550</v>
          </cell>
        </row>
        <row r="2037">
          <cell r="A2037" t="str">
            <v>32570</v>
          </cell>
        </row>
        <row r="2038">
          <cell r="A2038" t="str">
            <v>32578</v>
          </cell>
        </row>
        <row r="2039">
          <cell r="A2039" t="str">
            <v>32606</v>
          </cell>
        </row>
        <row r="2040">
          <cell r="A2040" t="str">
            <v>32641</v>
          </cell>
        </row>
        <row r="2041">
          <cell r="A2041" t="str">
            <v>32664</v>
          </cell>
        </row>
        <row r="2042">
          <cell r="A2042" t="str">
            <v>32701</v>
          </cell>
        </row>
        <row r="2043">
          <cell r="A2043" t="str">
            <v>32703</v>
          </cell>
        </row>
        <row r="2044">
          <cell r="A2044" t="str">
            <v>32707</v>
          </cell>
        </row>
        <row r="2045">
          <cell r="A2045" t="str">
            <v>32708</v>
          </cell>
        </row>
        <row r="2046">
          <cell r="A2046" t="str">
            <v>32712</v>
          </cell>
        </row>
        <row r="2047">
          <cell r="A2047" t="str">
            <v>32714</v>
          </cell>
        </row>
        <row r="2048">
          <cell r="A2048" t="str">
            <v>32720</v>
          </cell>
        </row>
        <row r="2049">
          <cell r="A2049" t="str">
            <v>32724</v>
          </cell>
        </row>
        <row r="2050">
          <cell r="A2050" t="str">
            <v>32726</v>
          </cell>
        </row>
        <row r="2051">
          <cell r="A2051" t="str">
            <v>32730</v>
          </cell>
        </row>
        <row r="2052">
          <cell r="A2052" t="str">
            <v>32738</v>
          </cell>
        </row>
        <row r="2053">
          <cell r="A2053" t="str">
            <v>32746</v>
          </cell>
        </row>
        <row r="2054">
          <cell r="A2054" t="str">
            <v>32750</v>
          </cell>
        </row>
        <row r="2055">
          <cell r="A2055" t="str">
            <v>32751</v>
          </cell>
        </row>
        <row r="2056">
          <cell r="A2056" t="str">
            <v>32765</v>
          </cell>
        </row>
        <row r="2057">
          <cell r="A2057" t="str">
            <v>32771</v>
          </cell>
        </row>
        <row r="2058">
          <cell r="A2058" t="str">
            <v>32773</v>
          </cell>
        </row>
        <row r="2059">
          <cell r="A2059" t="str">
            <v>32776</v>
          </cell>
        </row>
        <row r="2060">
          <cell r="A2060" t="str">
            <v>32778</v>
          </cell>
        </row>
        <row r="2061">
          <cell r="A2061" t="str">
            <v>32779</v>
          </cell>
        </row>
        <row r="2062">
          <cell r="A2062" t="str">
            <v>32780</v>
          </cell>
        </row>
        <row r="2063">
          <cell r="A2063" t="str">
            <v>32789</v>
          </cell>
        </row>
        <row r="2064">
          <cell r="A2064" t="str">
            <v>32790</v>
          </cell>
        </row>
        <row r="2065">
          <cell r="A2065" t="str">
            <v>32792</v>
          </cell>
        </row>
        <row r="2066">
          <cell r="A2066" t="str">
            <v>32794-7719</v>
          </cell>
        </row>
        <row r="2067">
          <cell r="A2067" t="str">
            <v>32796</v>
          </cell>
        </row>
        <row r="2068">
          <cell r="A2068" t="str">
            <v>32801</v>
          </cell>
        </row>
        <row r="2069">
          <cell r="A2069" t="str">
            <v>328014604</v>
          </cell>
        </row>
        <row r="2070">
          <cell r="A2070" t="str">
            <v>32802</v>
          </cell>
        </row>
        <row r="2071">
          <cell r="A2071" t="str">
            <v>32803</v>
          </cell>
        </row>
        <row r="2072">
          <cell r="A2072" t="str">
            <v>32804</v>
          </cell>
        </row>
        <row r="2073">
          <cell r="A2073" t="str">
            <v>32805</v>
          </cell>
        </row>
        <row r="2074">
          <cell r="A2074" t="str">
            <v>32806</v>
          </cell>
        </row>
        <row r="2075">
          <cell r="A2075" t="str">
            <v>32807</v>
          </cell>
        </row>
        <row r="2076">
          <cell r="A2076" t="str">
            <v>32809</v>
          </cell>
        </row>
        <row r="2077">
          <cell r="A2077" t="str">
            <v>32810</v>
          </cell>
        </row>
        <row r="2078">
          <cell r="A2078" t="str">
            <v>32811</v>
          </cell>
        </row>
        <row r="2079">
          <cell r="A2079" t="str">
            <v>32817</v>
          </cell>
        </row>
        <row r="2080">
          <cell r="A2080" t="str">
            <v>32819</v>
          </cell>
        </row>
        <row r="2081">
          <cell r="A2081" t="str">
            <v>32819-8234</v>
          </cell>
        </row>
        <row r="2082">
          <cell r="A2082" t="str">
            <v>32820</v>
          </cell>
        </row>
        <row r="2083">
          <cell r="A2083" t="str">
            <v>32822</v>
          </cell>
        </row>
        <row r="2084">
          <cell r="A2084" t="str">
            <v>32824</v>
          </cell>
        </row>
        <row r="2085">
          <cell r="A2085" t="str">
            <v>32825</v>
          </cell>
        </row>
        <row r="2086">
          <cell r="A2086" t="str">
            <v>32826</v>
          </cell>
        </row>
        <row r="2087">
          <cell r="A2087" t="str">
            <v>32827</v>
          </cell>
        </row>
        <row r="2088">
          <cell r="A2088" t="str">
            <v>32828</v>
          </cell>
        </row>
        <row r="2089">
          <cell r="A2089" t="str">
            <v>32835</v>
          </cell>
        </row>
        <row r="2090">
          <cell r="A2090" t="str">
            <v>32836</v>
          </cell>
        </row>
        <row r="2091">
          <cell r="A2091" t="str">
            <v>32837</v>
          </cell>
        </row>
        <row r="2092">
          <cell r="A2092" t="str">
            <v>32839</v>
          </cell>
        </row>
        <row r="2093">
          <cell r="A2093" t="str">
            <v>32901</v>
          </cell>
        </row>
        <row r="2094">
          <cell r="A2094" t="str">
            <v>32904</v>
          </cell>
        </row>
        <row r="2095">
          <cell r="A2095" t="str">
            <v>32905</v>
          </cell>
        </row>
        <row r="2096">
          <cell r="A2096" t="str">
            <v>32935</v>
          </cell>
        </row>
        <row r="2097">
          <cell r="A2097" t="str">
            <v>32937</v>
          </cell>
        </row>
        <row r="2098">
          <cell r="A2098" t="str">
            <v>32950</v>
          </cell>
        </row>
        <row r="2099">
          <cell r="A2099" t="str">
            <v>32953</v>
          </cell>
        </row>
        <row r="2100">
          <cell r="A2100" t="str">
            <v>32960</v>
          </cell>
        </row>
        <row r="2101">
          <cell r="A2101" t="str">
            <v>33009</v>
          </cell>
        </row>
        <row r="2102">
          <cell r="A2102" t="str">
            <v>33010</v>
          </cell>
        </row>
        <row r="2103">
          <cell r="A2103" t="str">
            <v>33014</v>
          </cell>
        </row>
        <row r="2104">
          <cell r="A2104" t="str">
            <v>33018</v>
          </cell>
        </row>
        <row r="2105">
          <cell r="A2105" t="str">
            <v>33020</v>
          </cell>
        </row>
        <row r="2106">
          <cell r="A2106" t="str">
            <v>33021</v>
          </cell>
        </row>
        <row r="2107">
          <cell r="A2107" t="str">
            <v>33024</v>
          </cell>
        </row>
        <row r="2108">
          <cell r="A2108" t="str">
            <v>33025</v>
          </cell>
        </row>
        <row r="2109">
          <cell r="A2109" t="str">
            <v>33025-3969</v>
          </cell>
        </row>
        <row r="2110">
          <cell r="A2110" t="str">
            <v>33026</v>
          </cell>
        </row>
        <row r="2111">
          <cell r="A2111" t="str">
            <v>33027</v>
          </cell>
        </row>
        <row r="2112">
          <cell r="A2112" t="str">
            <v>33028</v>
          </cell>
        </row>
        <row r="2113">
          <cell r="A2113" t="str">
            <v>33029</v>
          </cell>
        </row>
        <row r="2114">
          <cell r="A2114" t="str">
            <v>33036</v>
          </cell>
        </row>
        <row r="2115">
          <cell r="A2115" t="str">
            <v>33042</v>
          </cell>
        </row>
        <row r="2116">
          <cell r="A2116" t="str">
            <v>33060</v>
          </cell>
        </row>
        <row r="2117">
          <cell r="A2117" t="str">
            <v>33063</v>
          </cell>
        </row>
        <row r="2118">
          <cell r="A2118" t="str">
            <v>33064</v>
          </cell>
        </row>
        <row r="2119">
          <cell r="A2119" t="str">
            <v>33065</v>
          </cell>
        </row>
        <row r="2120">
          <cell r="A2120" t="str">
            <v>33067</v>
          </cell>
        </row>
        <row r="2121">
          <cell r="A2121" t="str">
            <v>33068</v>
          </cell>
        </row>
        <row r="2122">
          <cell r="A2122" t="str">
            <v>33069</v>
          </cell>
        </row>
        <row r="2123">
          <cell r="A2123" t="str">
            <v>33071</v>
          </cell>
        </row>
        <row r="2124">
          <cell r="A2124" t="str">
            <v>33073</v>
          </cell>
        </row>
        <row r="2125">
          <cell r="A2125" t="str">
            <v>33076</v>
          </cell>
        </row>
        <row r="2126">
          <cell r="A2126" t="str">
            <v>33122</v>
          </cell>
        </row>
        <row r="2127">
          <cell r="A2127" t="str">
            <v>33124</v>
          </cell>
        </row>
        <row r="2128">
          <cell r="A2128" t="str">
            <v>33126</v>
          </cell>
        </row>
        <row r="2129">
          <cell r="A2129" t="str">
            <v>33129</v>
          </cell>
        </row>
        <row r="2130">
          <cell r="A2130" t="str">
            <v>33130</v>
          </cell>
        </row>
        <row r="2131">
          <cell r="A2131" t="str">
            <v>33131</v>
          </cell>
        </row>
        <row r="2132">
          <cell r="A2132" t="str">
            <v>33132</v>
          </cell>
        </row>
        <row r="2133">
          <cell r="A2133" t="str">
            <v>33133</v>
          </cell>
        </row>
        <row r="2134">
          <cell r="A2134" t="str">
            <v>33134</v>
          </cell>
        </row>
        <row r="2135">
          <cell r="A2135" t="str">
            <v>33137</v>
          </cell>
        </row>
        <row r="2136">
          <cell r="A2136" t="str">
            <v>33138</v>
          </cell>
        </row>
        <row r="2137">
          <cell r="A2137" t="str">
            <v>33139</v>
          </cell>
        </row>
        <row r="2138">
          <cell r="A2138" t="str">
            <v>33140</v>
          </cell>
        </row>
        <row r="2139">
          <cell r="A2139" t="str">
            <v>33143</v>
          </cell>
        </row>
        <row r="2140">
          <cell r="A2140" t="str">
            <v>33146</v>
          </cell>
        </row>
        <row r="2141">
          <cell r="A2141" t="str">
            <v>33152</v>
          </cell>
        </row>
        <row r="2142">
          <cell r="A2142" t="str">
            <v>33152-7948</v>
          </cell>
        </row>
        <row r="2143">
          <cell r="A2143" t="str">
            <v>33154</v>
          </cell>
        </row>
        <row r="2144">
          <cell r="A2144" t="str">
            <v>33155</v>
          </cell>
        </row>
        <row r="2145">
          <cell r="A2145" t="str">
            <v>33156</v>
          </cell>
        </row>
        <row r="2146">
          <cell r="A2146" t="str">
            <v>33157</v>
          </cell>
        </row>
        <row r="2147">
          <cell r="A2147" t="str">
            <v>33160</v>
          </cell>
        </row>
        <row r="2148">
          <cell r="A2148" t="str">
            <v>33161</v>
          </cell>
        </row>
        <row r="2149">
          <cell r="A2149" t="str">
            <v>33165</v>
          </cell>
        </row>
        <row r="2150">
          <cell r="A2150" t="str">
            <v>33166</v>
          </cell>
        </row>
        <row r="2151">
          <cell r="A2151" t="str">
            <v>33167</v>
          </cell>
        </row>
        <row r="2152">
          <cell r="A2152" t="str">
            <v>33169</v>
          </cell>
        </row>
        <row r="2153">
          <cell r="A2153" t="str">
            <v>33172</v>
          </cell>
        </row>
        <row r="2154">
          <cell r="A2154" t="str">
            <v>33174</v>
          </cell>
        </row>
        <row r="2155">
          <cell r="A2155" t="str">
            <v>33175</v>
          </cell>
        </row>
        <row r="2156">
          <cell r="A2156" t="str">
            <v>33178</v>
          </cell>
        </row>
        <row r="2157">
          <cell r="A2157" t="str">
            <v>33178-1171</v>
          </cell>
        </row>
        <row r="2158">
          <cell r="A2158" t="str">
            <v>33179</v>
          </cell>
        </row>
        <row r="2159">
          <cell r="A2159" t="str">
            <v>33180</v>
          </cell>
        </row>
        <row r="2160">
          <cell r="A2160" t="str">
            <v>33186</v>
          </cell>
        </row>
        <row r="2161">
          <cell r="A2161" t="str">
            <v>33190</v>
          </cell>
        </row>
        <row r="2162">
          <cell r="A2162" t="str">
            <v>33301</v>
          </cell>
        </row>
        <row r="2163">
          <cell r="A2163" t="str">
            <v>333027</v>
          </cell>
        </row>
        <row r="2164">
          <cell r="A2164" t="str">
            <v>33304</v>
          </cell>
        </row>
        <row r="2165">
          <cell r="A2165" t="str">
            <v>33305</v>
          </cell>
        </row>
        <row r="2166">
          <cell r="A2166" t="str">
            <v>33306</v>
          </cell>
        </row>
        <row r="2167">
          <cell r="A2167" t="str">
            <v>33308</v>
          </cell>
        </row>
        <row r="2168">
          <cell r="A2168" t="str">
            <v>33309</v>
          </cell>
        </row>
        <row r="2169">
          <cell r="A2169" t="str">
            <v>33309-237</v>
          </cell>
        </row>
        <row r="2170">
          <cell r="A2170" t="str">
            <v>33312</v>
          </cell>
        </row>
        <row r="2171">
          <cell r="A2171" t="str">
            <v>33314</v>
          </cell>
        </row>
        <row r="2172">
          <cell r="A2172" t="str">
            <v>33315</v>
          </cell>
        </row>
        <row r="2173">
          <cell r="A2173" t="str">
            <v>33316</v>
          </cell>
        </row>
        <row r="2174">
          <cell r="A2174" t="str">
            <v>33317</v>
          </cell>
        </row>
        <row r="2175">
          <cell r="A2175" t="str">
            <v>33322</v>
          </cell>
        </row>
        <row r="2176">
          <cell r="A2176" t="str">
            <v>33323</v>
          </cell>
        </row>
        <row r="2177">
          <cell r="A2177" t="str">
            <v>33325</v>
          </cell>
        </row>
        <row r="2178">
          <cell r="A2178" t="str">
            <v>33326</v>
          </cell>
        </row>
        <row r="2179">
          <cell r="A2179" t="str">
            <v>33327</v>
          </cell>
        </row>
        <row r="2180">
          <cell r="A2180" t="str">
            <v>33328</v>
          </cell>
        </row>
        <row r="2181">
          <cell r="A2181" t="str">
            <v>33334</v>
          </cell>
        </row>
        <row r="2182">
          <cell r="A2182" t="str">
            <v>33351</v>
          </cell>
        </row>
        <row r="2183">
          <cell r="A2183" t="str">
            <v>33394</v>
          </cell>
        </row>
        <row r="2184">
          <cell r="A2184" t="str">
            <v>33401</v>
          </cell>
        </row>
        <row r="2185">
          <cell r="A2185" t="str">
            <v>33404</v>
          </cell>
        </row>
        <row r="2186">
          <cell r="A2186" t="str">
            <v>33405</v>
          </cell>
        </row>
        <row r="2187">
          <cell r="A2187" t="str">
            <v>33408</v>
          </cell>
        </row>
        <row r="2188">
          <cell r="A2188" t="str">
            <v>33409</v>
          </cell>
        </row>
        <row r="2189">
          <cell r="A2189" t="str">
            <v>33410</v>
          </cell>
        </row>
        <row r="2190">
          <cell r="A2190" t="str">
            <v>33411</v>
          </cell>
        </row>
        <row r="2191">
          <cell r="A2191" t="str">
            <v>33416</v>
          </cell>
        </row>
        <row r="2192">
          <cell r="A2192" t="str">
            <v>33426</v>
          </cell>
        </row>
        <row r="2193">
          <cell r="A2193" t="str">
            <v>33428</v>
          </cell>
        </row>
        <row r="2194">
          <cell r="A2194" t="str">
            <v>33431</v>
          </cell>
        </row>
        <row r="2195">
          <cell r="A2195" t="str">
            <v>33431-5411</v>
          </cell>
        </row>
        <row r="2196">
          <cell r="A2196" t="str">
            <v>33432</v>
          </cell>
        </row>
        <row r="2197">
          <cell r="A2197" t="str">
            <v>33436</v>
          </cell>
        </row>
        <row r="2198">
          <cell r="A2198" t="str">
            <v>33440</v>
          </cell>
        </row>
        <row r="2199">
          <cell r="A2199" t="str">
            <v>33441</v>
          </cell>
        </row>
        <row r="2200">
          <cell r="A2200" t="str">
            <v>33441</v>
          </cell>
        </row>
        <row r="2201">
          <cell r="A2201" t="str">
            <v>33442</v>
          </cell>
        </row>
        <row r="2202">
          <cell r="A2202" t="str">
            <v>33445</v>
          </cell>
        </row>
        <row r="2203">
          <cell r="A2203" t="str">
            <v>33446</v>
          </cell>
        </row>
        <row r="2204">
          <cell r="A2204" t="str">
            <v>33458</v>
          </cell>
        </row>
        <row r="2205">
          <cell r="A2205" t="str">
            <v>33461</v>
          </cell>
        </row>
        <row r="2206">
          <cell r="A2206" t="str">
            <v>33462</v>
          </cell>
        </row>
        <row r="2207">
          <cell r="A2207" t="str">
            <v>33467</v>
          </cell>
        </row>
        <row r="2208">
          <cell r="A2208" t="str">
            <v>33470</v>
          </cell>
        </row>
        <row r="2209">
          <cell r="A2209" t="str">
            <v>33477</v>
          </cell>
        </row>
        <row r="2210">
          <cell r="A2210" t="str">
            <v>33480</v>
          </cell>
        </row>
        <row r="2211">
          <cell r="A2211" t="str">
            <v>33486</v>
          </cell>
        </row>
        <row r="2212">
          <cell r="A2212" t="str">
            <v>33487</v>
          </cell>
        </row>
        <row r="2213">
          <cell r="A2213" t="str">
            <v>33496</v>
          </cell>
        </row>
        <row r="2214">
          <cell r="A2214" t="str">
            <v>33498</v>
          </cell>
        </row>
        <row r="2215">
          <cell r="A2215" t="str">
            <v>33513</v>
          </cell>
        </row>
        <row r="2216">
          <cell r="A2216" t="str">
            <v>33519</v>
          </cell>
        </row>
        <row r="2217">
          <cell r="A2217" t="str">
            <v>33563</v>
          </cell>
        </row>
        <row r="2218">
          <cell r="A2218" t="str">
            <v>33572</v>
          </cell>
        </row>
        <row r="2219">
          <cell r="A2219" t="str">
            <v>33576</v>
          </cell>
        </row>
        <row r="2220">
          <cell r="A2220" t="str">
            <v>33578</v>
          </cell>
        </row>
        <row r="2221">
          <cell r="A2221" t="str">
            <v>33592</v>
          </cell>
        </row>
        <row r="2222">
          <cell r="A2222" t="str">
            <v>33602</v>
          </cell>
        </row>
        <row r="2223">
          <cell r="A2223" t="str">
            <v>33602-4933</v>
          </cell>
        </row>
        <row r="2224">
          <cell r="A2224" t="str">
            <v>33605</v>
          </cell>
        </row>
        <row r="2225">
          <cell r="A2225" t="str">
            <v>33606</v>
          </cell>
        </row>
        <row r="2226">
          <cell r="A2226" t="str">
            <v>33607</v>
          </cell>
        </row>
        <row r="2227">
          <cell r="A2227" t="str">
            <v>33609</v>
          </cell>
        </row>
        <row r="2228">
          <cell r="A2228" t="str">
            <v>33610</v>
          </cell>
        </row>
        <row r="2229">
          <cell r="A2229" t="str">
            <v>33611</v>
          </cell>
        </row>
        <row r="2230">
          <cell r="A2230" t="str">
            <v>33613</v>
          </cell>
        </row>
        <row r="2231">
          <cell r="A2231" t="str">
            <v>33614</v>
          </cell>
        </row>
        <row r="2232">
          <cell r="A2232" t="str">
            <v>33615</v>
          </cell>
        </row>
        <row r="2233">
          <cell r="A2233" t="str">
            <v>33617</v>
          </cell>
        </row>
        <row r="2234">
          <cell r="A2234" t="str">
            <v>33618</v>
          </cell>
        </row>
        <row r="2235">
          <cell r="A2235" t="str">
            <v>33619</v>
          </cell>
        </row>
        <row r="2236">
          <cell r="A2236" t="str">
            <v>33624</v>
          </cell>
        </row>
        <row r="2237">
          <cell r="A2237" t="str">
            <v>33626</v>
          </cell>
        </row>
        <row r="2238">
          <cell r="A2238" t="str">
            <v>33629-5654</v>
          </cell>
        </row>
        <row r="2239">
          <cell r="A2239" t="str">
            <v>33634</v>
          </cell>
        </row>
        <row r="2240">
          <cell r="A2240" t="str">
            <v>33634-2359</v>
          </cell>
        </row>
        <row r="2241">
          <cell r="A2241" t="str">
            <v>33647</v>
          </cell>
        </row>
        <row r="2242">
          <cell r="A2242" t="str">
            <v>33680</v>
          </cell>
        </row>
        <row r="2243">
          <cell r="A2243" t="str">
            <v>33701</v>
          </cell>
        </row>
        <row r="2244">
          <cell r="A2244" t="str">
            <v>33701-3361</v>
          </cell>
        </row>
        <row r="2245">
          <cell r="A2245" t="str">
            <v>33702</v>
          </cell>
        </row>
        <row r="2246">
          <cell r="A2246" t="str">
            <v>33711</v>
          </cell>
        </row>
        <row r="2247">
          <cell r="A2247" t="str">
            <v>33715</v>
          </cell>
        </row>
        <row r="2248">
          <cell r="A2248" t="str">
            <v>33716</v>
          </cell>
        </row>
        <row r="2249">
          <cell r="A2249" t="str">
            <v>33716-3800</v>
          </cell>
        </row>
        <row r="2250">
          <cell r="A2250" t="str">
            <v>33743</v>
          </cell>
        </row>
        <row r="2251">
          <cell r="A2251" t="str">
            <v>33755</v>
          </cell>
        </row>
        <row r="2252">
          <cell r="A2252" t="str">
            <v>33759</v>
          </cell>
        </row>
        <row r="2253">
          <cell r="A2253" t="str">
            <v>33760</v>
          </cell>
        </row>
        <row r="2254">
          <cell r="A2254" t="str">
            <v>33765</v>
          </cell>
        </row>
        <row r="2255">
          <cell r="A2255" t="str">
            <v>33771</v>
          </cell>
        </row>
        <row r="2256">
          <cell r="A2256" t="str">
            <v>33772</v>
          </cell>
        </row>
        <row r="2257">
          <cell r="A2257" t="str">
            <v>33782</v>
          </cell>
        </row>
        <row r="2258">
          <cell r="A2258" t="str">
            <v>33801</v>
          </cell>
        </row>
        <row r="2259">
          <cell r="A2259" t="str">
            <v>33813</v>
          </cell>
        </row>
        <row r="2260">
          <cell r="A2260" t="str">
            <v>33815</v>
          </cell>
        </row>
        <row r="2261">
          <cell r="A2261" t="str">
            <v>33830</v>
          </cell>
        </row>
        <row r="2262">
          <cell r="A2262" t="str">
            <v>33844</v>
          </cell>
        </row>
        <row r="2263">
          <cell r="A2263" t="str">
            <v>33896</v>
          </cell>
        </row>
        <row r="2264">
          <cell r="A2264" t="str">
            <v>33901</v>
          </cell>
        </row>
        <row r="2265">
          <cell r="A2265" t="str">
            <v>33907</v>
          </cell>
        </row>
        <row r="2266">
          <cell r="A2266" t="str">
            <v>33912</v>
          </cell>
        </row>
        <row r="2267">
          <cell r="A2267" t="str">
            <v>33936</v>
          </cell>
        </row>
        <row r="2268">
          <cell r="A2268" t="str">
            <v>33948</v>
          </cell>
        </row>
        <row r="2269">
          <cell r="A2269" t="str">
            <v>33949</v>
          </cell>
        </row>
        <row r="2270">
          <cell r="A2270" t="str">
            <v>33952</v>
          </cell>
        </row>
        <row r="2271">
          <cell r="A2271" t="str">
            <v>33957</v>
          </cell>
        </row>
        <row r="2272">
          <cell r="A2272" t="str">
            <v>34102</v>
          </cell>
        </row>
        <row r="2273">
          <cell r="A2273" t="str">
            <v>34103</v>
          </cell>
        </row>
        <row r="2274">
          <cell r="A2274" t="str">
            <v>34105</v>
          </cell>
        </row>
        <row r="2275">
          <cell r="A2275" t="str">
            <v>34108</v>
          </cell>
        </row>
        <row r="2276">
          <cell r="A2276" t="str">
            <v>34109</v>
          </cell>
        </row>
        <row r="2277">
          <cell r="A2277" t="str">
            <v>34119</v>
          </cell>
        </row>
        <row r="2278">
          <cell r="A2278" t="str">
            <v>34145</v>
          </cell>
        </row>
        <row r="2279">
          <cell r="A2279" t="str">
            <v>34202</v>
          </cell>
        </row>
        <row r="2280">
          <cell r="A2280" t="str">
            <v>34203</v>
          </cell>
        </row>
        <row r="2281">
          <cell r="A2281" t="str">
            <v>34205</v>
          </cell>
        </row>
        <row r="2282">
          <cell r="A2282" t="str">
            <v>34207</v>
          </cell>
        </row>
        <row r="2283">
          <cell r="A2283" t="str">
            <v>34209</v>
          </cell>
        </row>
        <row r="2284">
          <cell r="A2284" t="str">
            <v>34223</v>
          </cell>
        </row>
        <row r="2285">
          <cell r="A2285" t="str">
            <v>34224</v>
          </cell>
        </row>
        <row r="2286">
          <cell r="A2286" t="str">
            <v>34231</v>
          </cell>
        </row>
        <row r="2287">
          <cell r="A2287" t="str">
            <v>34232</v>
          </cell>
        </row>
        <row r="2288">
          <cell r="A2288" t="str">
            <v>34236</v>
          </cell>
        </row>
        <row r="2289">
          <cell r="A2289" t="str">
            <v>34266</v>
          </cell>
        </row>
        <row r="2290">
          <cell r="A2290" t="str">
            <v>34285</v>
          </cell>
        </row>
        <row r="2291">
          <cell r="A2291" t="str">
            <v>34428</v>
          </cell>
        </row>
        <row r="2292">
          <cell r="A2292" t="str">
            <v>34429</v>
          </cell>
        </row>
        <row r="2293">
          <cell r="A2293" t="str">
            <v>34442</v>
          </cell>
        </row>
        <row r="2294">
          <cell r="A2294" t="str">
            <v>34461</v>
          </cell>
        </row>
        <row r="2295">
          <cell r="A2295" t="str">
            <v>34470</v>
          </cell>
        </row>
        <row r="2296">
          <cell r="A2296" t="str">
            <v>34474</v>
          </cell>
        </row>
        <row r="2297">
          <cell r="A2297" t="str">
            <v>34475</v>
          </cell>
        </row>
        <row r="2298">
          <cell r="A2298" t="str">
            <v>34481</v>
          </cell>
        </row>
        <row r="2299">
          <cell r="A2299" t="str">
            <v>34601</v>
          </cell>
        </row>
        <row r="2300">
          <cell r="A2300" t="str">
            <v>34606</v>
          </cell>
        </row>
        <row r="2301">
          <cell r="A2301" t="str">
            <v>34652</v>
          </cell>
        </row>
        <row r="2302">
          <cell r="A2302" t="str">
            <v>34654</v>
          </cell>
        </row>
        <row r="2303">
          <cell r="A2303" t="str">
            <v>34655</v>
          </cell>
        </row>
        <row r="2304">
          <cell r="A2304" t="str">
            <v>34677</v>
          </cell>
        </row>
        <row r="2305">
          <cell r="A2305" t="str">
            <v>34683</v>
          </cell>
        </row>
        <row r="2306">
          <cell r="A2306" t="str">
            <v>34688</v>
          </cell>
        </row>
        <row r="2307">
          <cell r="A2307" t="str">
            <v>34689</v>
          </cell>
        </row>
        <row r="2308">
          <cell r="A2308" t="str">
            <v>34711</v>
          </cell>
        </row>
        <row r="2309">
          <cell r="A2309" t="str">
            <v>34741</v>
          </cell>
        </row>
        <row r="2310">
          <cell r="A2310" t="str">
            <v>34746</v>
          </cell>
        </row>
        <row r="2311">
          <cell r="A2311" t="str">
            <v>34748</v>
          </cell>
        </row>
        <row r="2312">
          <cell r="A2312" t="str">
            <v>34749</v>
          </cell>
        </row>
        <row r="2313">
          <cell r="A2313" t="str">
            <v>34761</v>
          </cell>
        </row>
        <row r="2314">
          <cell r="A2314" t="str">
            <v>34786</v>
          </cell>
        </row>
        <row r="2315">
          <cell r="A2315" t="str">
            <v>34787</v>
          </cell>
        </row>
        <row r="2316">
          <cell r="A2316" t="str">
            <v>34950</v>
          </cell>
        </row>
        <row r="2317">
          <cell r="A2317" t="str">
            <v>34952</v>
          </cell>
        </row>
        <row r="2318">
          <cell r="A2318" t="str">
            <v>34974</v>
          </cell>
        </row>
        <row r="2319">
          <cell r="A2319" t="str">
            <v>34981</v>
          </cell>
        </row>
        <row r="2320">
          <cell r="A2320" t="str">
            <v>34983</v>
          </cell>
        </row>
        <row r="2321">
          <cell r="A2321" t="str">
            <v>34996</v>
          </cell>
        </row>
        <row r="2322">
          <cell r="A2322" t="str">
            <v>34997</v>
          </cell>
        </row>
        <row r="2323">
          <cell r="A2323" t="str">
            <v>35004</v>
          </cell>
        </row>
        <row r="2324">
          <cell r="A2324" t="str">
            <v>35007</v>
          </cell>
        </row>
        <row r="2325">
          <cell r="A2325" t="str">
            <v>35021</v>
          </cell>
        </row>
        <row r="2326">
          <cell r="A2326" t="str">
            <v>35022</v>
          </cell>
        </row>
        <row r="2327">
          <cell r="A2327" t="str">
            <v>35023</v>
          </cell>
        </row>
        <row r="2328">
          <cell r="A2328" t="str">
            <v>35040</v>
          </cell>
        </row>
        <row r="2329">
          <cell r="A2329" t="str">
            <v>35042</v>
          </cell>
        </row>
        <row r="2330">
          <cell r="A2330" t="str">
            <v>35055</v>
          </cell>
        </row>
        <row r="2331">
          <cell r="A2331" t="str">
            <v>35056</v>
          </cell>
        </row>
        <row r="2332">
          <cell r="A2332" t="str">
            <v>35071</v>
          </cell>
        </row>
        <row r="2333">
          <cell r="A2333" t="str">
            <v>35080</v>
          </cell>
        </row>
        <row r="2334">
          <cell r="A2334" t="str">
            <v>35094</v>
          </cell>
        </row>
        <row r="2335">
          <cell r="A2335" t="str">
            <v>35117</v>
          </cell>
        </row>
        <row r="2336">
          <cell r="A2336" t="str">
            <v>35124</v>
          </cell>
        </row>
        <row r="2337">
          <cell r="A2337" t="str">
            <v>35150</v>
          </cell>
        </row>
        <row r="2338">
          <cell r="A2338" t="str">
            <v>35160</v>
          </cell>
        </row>
        <row r="2339">
          <cell r="A2339" t="str">
            <v>35173</v>
          </cell>
        </row>
        <row r="2340">
          <cell r="A2340" t="str">
            <v>35201</v>
          </cell>
        </row>
        <row r="2341">
          <cell r="A2341" t="str">
            <v>35202</v>
          </cell>
        </row>
        <row r="2342">
          <cell r="A2342" t="str">
            <v>35203</v>
          </cell>
        </row>
        <row r="2343">
          <cell r="A2343" t="str">
            <v>35204</v>
          </cell>
        </row>
        <row r="2344">
          <cell r="A2344" t="str">
            <v>35205</v>
          </cell>
        </row>
        <row r="2345">
          <cell r="A2345" t="str">
            <v>35206</v>
          </cell>
        </row>
        <row r="2346">
          <cell r="A2346" t="str">
            <v>35209</v>
          </cell>
        </row>
        <row r="2347">
          <cell r="A2347" t="str">
            <v>35210</v>
          </cell>
        </row>
        <row r="2348">
          <cell r="A2348" t="str">
            <v>35211</v>
          </cell>
        </row>
        <row r="2349">
          <cell r="A2349" t="str">
            <v>35213</v>
          </cell>
        </row>
        <row r="2350">
          <cell r="A2350" t="str">
            <v>35214</v>
          </cell>
        </row>
        <row r="2351">
          <cell r="A2351" t="str">
            <v>35215</v>
          </cell>
        </row>
        <row r="2352">
          <cell r="A2352" t="str">
            <v>35216</v>
          </cell>
        </row>
        <row r="2353">
          <cell r="A2353" t="str">
            <v>35219</v>
          </cell>
        </row>
        <row r="2354">
          <cell r="A2354" t="str">
            <v>35222</v>
          </cell>
        </row>
        <row r="2355">
          <cell r="A2355" t="str">
            <v>35223</v>
          </cell>
        </row>
        <row r="2356">
          <cell r="A2356" t="str">
            <v>35226</v>
          </cell>
        </row>
        <row r="2357">
          <cell r="A2357" t="str">
            <v>35231</v>
          </cell>
        </row>
        <row r="2358">
          <cell r="A2358" t="str">
            <v>35233</v>
          </cell>
        </row>
        <row r="2359">
          <cell r="A2359" t="str">
            <v>35234</v>
          </cell>
        </row>
        <row r="2360">
          <cell r="A2360" t="str">
            <v>35235</v>
          </cell>
        </row>
        <row r="2361">
          <cell r="A2361" t="str">
            <v>35242</v>
          </cell>
        </row>
        <row r="2362">
          <cell r="A2362" t="str">
            <v>35243</v>
          </cell>
        </row>
        <row r="2363">
          <cell r="A2363" t="str">
            <v>35244</v>
          </cell>
        </row>
        <row r="2364">
          <cell r="A2364" t="str">
            <v>35259</v>
          </cell>
        </row>
        <row r="2365">
          <cell r="A2365" t="str">
            <v>35283</v>
          </cell>
        </row>
        <row r="2366">
          <cell r="A2366" t="str">
            <v>35401</v>
          </cell>
        </row>
        <row r="2367">
          <cell r="A2367" t="str">
            <v>35402</v>
          </cell>
        </row>
        <row r="2368">
          <cell r="A2368" t="str">
            <v>35404</v>
          </cell>
        </row>
        <row r="2369">
          <cell r="A2369" t="str">
            <v>35405</v>
          </cell>
        </row>
        <row r="2370">
          <cell r="A2370" t="str">
            <v>35406</v>
          </cell>
        </row>
        <row r="2371">
          <cell r="A2371" t="str">
            <v>35473</v>
          </cell>
        </row>
        <row r="2372">
          <cell r="A2372" t="str">
            <v>35475</v>
          </cell>
        </row>
        <row r="2373">
          <cell r="A2373" t="str">
            <v>35490</v>
          </cell>
        </row>
        <row r="2374">
          <cell r="A2374" t="str">
            <v>35501</v>
          </cell>
        </row>
        <row r="2375">
          <cell r="A2375" t="str">
            <v>35553</v>
          </cell>
        </row>
        <row r="2376">
          <cell r="A2376" t="str">
            <v>35594</v>
          </cell>
        </row>
        <row r="2377">
          <cell r="A2377" t="str">
            <v>35601</v>
          </cell>
        </row>
        <row r="2378">
          <cell r="A2378" t="str">
            <v>35609</v>
          </cell>
        </row>
        <row r="2379">
          <cell r="A2379" t="str">
            <v>35630</v>
          </cell>
        </row>
        <row r="2380">
          <cell r="A2380" t="str">
            <v>35633</v>
          </cell>
        </row>
        <row r="2381">
          <cell r="A2381" t="str">
            <v>35646</v>
          </cell>
        </row>
        <row r="2382">
          <cell r="A2382" t="str">
            <v>35662</v>
          </cell>
        </row>
        <row r="2383">
          <cell r="A2383" t="str">
            <v>35673</v>
          </cell>
        </row>
        <row r="2384">
          <cell r="A2384" t="str">
            <v>35674</v>
          </cell>
        </row>
        <row r="2385">
          <cell r="A2385" t="str">
            <v>35758</v>
          </cell>
        </row>
        <row r="2386">
          <cell r="A2386" t="str">
            <v>35768</v>
          </cell>
        </row>
        <row r="2387">
          <cell r="A2387" t="str">
            <v>35801</v>
          </cell>
        </row>
        <row r="2388">
          <cell r="A2388" t="str">
            <v>35805</v>
          </cell>
        </row>
        <row r="2389">
          <cell r="A2389" t="str">
            <v>35806</v>
          </cell>
        </row>
        <row r="2390">
          <cell r="A2390" t="str">
            <v>35901</v>
          </cell>
        </row>
        <row r="2391">
          <cell r="A2391" t="str">
            <v>35903</v>
          </cell>
        </row>
        <row r="2392">
          <cell r="A2392" t="str">
            <v>35958</v>
          </cell>
        </row>
        <row r="2393">
          <cell r="A2393" t="str">
            <v>35967</v>
          </cell>
        </row>
        <row r="2394">
          <cell r="A2394" t="str">
            <v>35968</v>
          </cell>
        </row>
        <row r="2395">
          <cell r="A2395" t="str">
            <v>36032</v>
          </cell>
        </row>
        <row r="2396">
          <cell r="A2396" t="str">
            <v>36043</v>
          </cell>
        </row>
        <row r="2397">
          <cell r="A2397" t="str">
            <v>36066</v>
          </cell>
        </row>
        <row r="2398">
          <cell r="A2398" t="str">
            <v>36067</v>
          </cell>
        </row>
        <row r="2399">
          <cell r="A2399" t="str">
            <v>36081</v>
          </cell>
        </row>
        <row r="2400">
          <cell r="A2400" t="str">
            <v>36092</v>
          </cell>
        </row>
        <row r="2401">
          <cell r="A2401" t="str">
            <v>36093</v>
          </cell>
        </row>
        <row r="2402">
          <cell r="A2402" t="str">
            <v>36104</v>
          </cell>
        </row>
        <row r="2403">
          <cell r="A2403" t="str">
            <v>36106</v>
          </cell>
        </row>
        <row r="2404">
          <cell r="A2404" t="str">
            <v>36107</v>
          </cell>
        </row>
        <row r="2405">
          <cell r="A2405" t="str">
            <v>36109</v>
          </cell>
        </row>
        <row r="2406">
          <cell r="A2406" t="str">
            <v>36110</v>
          </cell>
        </row>
        <row r="2407">
          <cell r="A2407" t="str">
            <v>36112</v>
          </cell>
        </row>
        <row r="2408">
          <cell r="A2408" t="str">
            <v>36116</v>
          </cell>
        </row>
        <row r="2409">
          <cell r="A2409" t="str">
            <v>36117</v>
          </cell>
        </row>
        <row r="2410">
          <cell r="A2410" t="str">
            <v>36124</v>
          </cell>
        </row>
        <row r="2411">
          <cell r="A2411" t="str">
            <v>36207</v>
          </cell>
        </row>
        <row r="2412">
          <cell r="A2412" t="str">
            <v>36251</v>
          </cell>
        </row>
        <row r="2413">
          <cell r="A2413" t="str">
            <v>36301</v>
          </cell>
        </row>
        <row r="2414">
          <cell r="A2414" t="str">
            <v>36302</v>
          </cell>
        </row>
        <row r="2415">
          <cell r="A2415" t="str">
            <v>36303</v>
          </cell>
        </row>
        <row r="2416">
          <cell r="A2416" t="str">
            <v>36360</v>
          </cell>
        </row>
        <row r="2417">
          <cell r="A2417" t="str">
            <v>36580</v>
          </cell>
        </row>
        <row r="2418">
          <cell r="A2418" t="str">
            <v>36582</v>
          </cell>
        </row>
        <row r="2419">
          <cell r="A2419" t="str">
            <v>36602</v>
          </cell>
        </row>
        <row r="2420">
          <cell r="A2420" t="str">
            <v>36609</v>
          </cell>
        </row>
        <row r="2421">
          <cell r="A2421" t="str">
            <v>36618</v>
          </cell>
        </row>
        <row r="2422">
          <cell r="A2422" t="str">
            <v>36688</v>
          </cell>
        </row>
        <row r="2423">
          <cell r="A2423" t="str">
            <v>36803</v>
          </cell>
        </row>
        <row r="2424">
          <cell r="A2424" t="str">
            <v>36830</v>
          </cell>
        </row>
        <row r="2425">
          <cell r="A2425" t="str">
            <v>37013</v>
          </cell>
        </row>
        <row r="2426">
          <cell r="A2426" t="str">
            <v>37024</v>
          </cell>
        </row>
        <row r="2427">
          <cell r="A2427" t="str">
            <v>37027</v>
          </cell>
        </row>
        <row r="2428">
          <cell r="A2428" t="str">
            <v>37027 2886</v>
          </cell>
        </row>
        <row r="2429">
          <cell r="A2429" t="str">
            <v>37040</v>
          </cell>
        </row>
        <row r="2430">
          <cell r="A2430" t="str">
            <v>37042</v>
          </cell>
        </row>
        <row r="2431">
          <cell r="A2431" t="str">
            <v>37064</v>
          </cell>
        </row>
        <row r="2432">
          <cell r="A2432" t="str">
            <v>37066</v>
          </cell>
        </row>
        <row r="2433">
          <cell r="A2433" t="str">
            <v>37067</v>
          </cell>
        </row>
        <row r="2434">
          <cell r="A2434" t="str">
            <v>37068</v>
          </cell>
        </row>
        <row r="2435">
          <cell r="A2435" t="str">
            <v>37069</v>
          </cell>
        </row>
        <row r="2436">
          <cell r="A2436" t="str">
            <v>37072</v>
          </cell>
        </row>
        <row r="2437">
          <cell r="A2437" t="str">
            <v>37076</v>
          </cell>
        </row>
        <row r="2438">
          <cell r="A2438" t="str">
            <v>37086</v>
          </cell>
        </row>
        <row r="2439">
          <cell r="A2439" t="str">
            <v>37110</v>
          </cell>
        </row>
        <row r="2440">
          <cell r="A2440" t="str">
            <v>37129</v>
          </cell>
        </row>
        <row r="2441">
          <cell r="A2441" t="str">
            <v>37138</v>
          </cell>
        </row>
        <row r="2442">
          <cell r="A2442" t="str">
            <v>37162</v>
          </cell>
        </row>
        <row r="2443">
          <cell r="A2443" t="str">
            <v>37167</v>
          </cell>
        </row>
        <row r="2444">
          <cell r="A2444" t="str">
            <v>37174</v>
          </cell>
        </row>
        <row r="2445">
          <cell r="A2445" t="str">
            <v>37186</v>
          </cell>
        </row>
        <row r="2446">
          <cell r="A2446" t="str">
            <v>37201</v>
          </cell>
        </row>
        <row r="2447">
          <cell r="A2447" t="str">
            <v>37203</v>
          </cell>
        </row>
        <row r="2448">
          <cell r="A2448" t="str">
            <v>37205</v>
          </cell>
        </row>
        <row r="2449">
          <cell r="A2449" t="str">
            <v>37208</v>
          </cell>
        </row>
        <row r="2450">
          <cell r="A2450" t="str">
            <v>37209</v>
          </cell>
        </row>
        <row r="2451">
          <cell r="A2451" t="str">
            <v>37210</v>
          </cell>
        </row>
        <row r="2452">
          <cell r="A2452" t="str">
            <v>37211</v>
          </cell>
        </row>
        <row r="2453">
          <cell r="A2453" t="str">
            <v>37212</v>
          </cell>
        </row>
        <row r="2454">
          <cell r="A2454" t="str">
            <v>37214</v>
          </cell>
        </row>
        <row r="2455">
          <cell r="A2455" t="str">
            <v>37215</v>
          </cell>
        </row>
        <row r="2456">
          <cell r="A2456" t="str">
            <v>37217</v>
          </cell>
        </row>
        <row r="2457">
          <cell r="A2457" t="str">
            <v>37217-2679</v>
          </cell>
        </row>
        <row r="2458">
          <cell r="A2458" t="str">
            <v>37218</v>
          </cell>
        </row>
        <row r="2459">
          <cell r="A2459" t="str">
            <v>37219</v>
          </cell>
        </row>
        <row r="2460">
          <cell r="A2460" t="str">
            <v>37228</v>
          </cell>
        </row>
        <row r="2461">
          <cell r="A2461" t="str">
            <v>37303</v>
          </cell>
        </row>
        <row r="2462">
          <cell r="A2462" t="str">
            <v>37311</v>
          </cell>
        </row>
        <row r="2463">
          <cell r="A2463" t="str">
            <v>37320</v>
          </cell>
        </row>
        <row r="2464">
          <cell r="A2464" t="str">
            <v>37321</v>
          </cell>
        </row>
        <row r="2465">
          <cell r="A2465" t="str">
            <v>37336</v>
          </cell>
        </row>
        <row r="2466">
          <cell r="A2466" t="str">
            <v>37355</v>
          </cell>
        </row>
        <row r="2467">
          <cell r="A2467" t="str">
            <v>37375</v>
          </cell>
        </row>
        <row r="2468">
          <cell r="A2468" t="str">
            <v>37388</v>
          </cell>
        </row>
        <row r="2469">
          <cell r="A2469" t="str">
            <v>37398</v>
          </cell>
        </row>
        <row r="2470">
          <cell r="A2470" t="str">
            <v>37402</v>
          </cell>
        </row>
        <row r="2471">
          <cell r="A2471" t="str">
            <v>37404</v>
          </cell>
        </row>
        <row r="2472">
          <cell r="A2472" t="str">
            <v>37404</v>
          </cell>
        </row>
        <row r="2473">
          <cell r="A2473" t="str">
            <v>37405</v>
          </cell>
        </row>
        <row r="2474">
          <cell r="A2474" t="str">
            <v>37406</v>
          </cell>
        </row>
        <row r="2475">
          <cell r="A2475" t="str">
            <v>37415</v>
          </cell>
        </row>
        <row r="2476">
          <cell r="A2476" t="str">
            <v>37421</v>
          </cell>
        </row>
        <row r="2477">
          <cell r="A2477" t="str">
            <v>37601</v>
          </cell>
        </row>
        <row r="2478">
          <cell r="A2478" t="str">
            <v>37601-4877</v>
          </cell>
        </row>
        <row r="2479">
          <cell r="A2479" t="str">
            <v>37604</v>
          </cell>
        </row>
        <row r="2480">
          <cell r="A2480" t="str">
            <v>37604-7444</v>
          </cell>
        </row>
        <row r="2481">
          <cell r="A2481" t="str">
            <v>37615</v>
          </cell>
        </row>
        <row r="2482">
          <cell r="A2482" t="str">
            <v>37617</v>
          </cell>
        </row>
        <row r="2483">
          <cell r="A2483" t="str">
            <v>37620</v>
          </cell>
        </row>
        <row r="2484">
          <cell r="A2484" t="str">
            <v>37625</v>
          </cell>
        </row>
        <row r="2485">
          <cell r="A2485" t="str">
            <v>37643</v>
          </cell>
        </row>
        <row r="2486">
          <cell r="A2486" t="str">
            <v>37644</v>
          </cell>
        </row>
        <row r="2487">
          <cell r="A2487" t="str">
            <v>37660</v>
          </cell>
        </row>
        <row r="2488">
          <cell r="A2488" t="str">
            <v>37663</v>
          </cell>
        </row>
        <row r="2489">
          <cell r="A2489" t="str">
            <v>37663</v>
          </cell>
        </row>
        <row r="2490">
          <cell r="A2490" t="str">
            <v>37686</v>
          </cell>
        </row>
        <row r="2491">
          <cell r="A2491" t="str">
            <v>37690</v>
          </cell>
        </row>
        <row r="2492">
          <cell r="A2492" t="str">
            <v>37701</v>
          </cell>
        </row>
        <row r="2493">
          <cell r="A2493" t="str">
            <v>37716</v>
          </cell>
        </row>
        <row r="2494">
          <cell r="A2494" t="str">
            <v>37743</v>
          </cell>
        </row>
        <row r="2495">
          <cell r="A2495" t="str">
            <v>37744</v>
          </cell>
        </row>
        <row r="2496">
          <cell r="A2496" t="str">
            <v>37745</v>
          </cell>
        </row>
        <row r="2497">
          <cell r="A2497" t="str">
            <v>37748</v>
          </cell>
        </row>
        <row r="2498">
          <cell r="A2498" t="str">
            <v>37748-5011</v>
          </cell>
        </row>
        <row r="2499">
          <cell r="A2499" t="str">
            <v>37763</v>
          </cell>
        </row>
        <row r="2500">
          <cell r="A2500" t="str">
            <v>37777</v>
          </cell>
        </row>
        <row r="2501">
          <cell r="A2501" t="str">
            <v>37803</v>
          </cell>
        </row>
        <row r="2502">
          <cell r="A2502" t="str">
            <v>37804</v>
          </cell>
        </row>
        <row r="2503">
          <cell r="A2503" t="str">
            <v>37813</v>
          </cell>
        </row>
        <row r="2504">
          <cell r="A2504" t="str">
            <v>37814</v>
          </cell>
        </row>
        <row r="2505">
          <cell r="A2505" t="str">
            <v>37815</v>
          </cell>
        </row>
        <row r="2506">
          <cell r="A2506" t="str">
            <v>37816</v>
          </cell>
        </row>
        <row r="2507">
          <cell r="A2507" t="str">
            <v>37821</v>
          </cell>
        </row>
        <row r="2508">
          <cell r="A2508" t="str">
            <v>37830</v>
          </cell>
        </row>
        <row r="2509">
          <cell r="A2509" t="str">
            <v>37831</v>
          </cell>
        </row>
        <row r="2510">
          <cell r="A2510" t="str">
            <v>37849</v>
          </cell>
        </row>
        <row r="2511">
          <cell r="A2511" t="str">
            <v>37862</v>
          </cell>
        </row>
        <row r="2512">
          <cell r="A2512" t="str">
            <v>37863</v>
          </cell>
        </row>
        <row r="2513">
          <cell r="A2513" t="str">
            <v>37868</v>
          </cell>
        </row>
        <row r="2514">
          <cell r="A2514" t="str">
            <v>37873</v>
          </cell>
        </row>
        <row r="2515">
          <cell r="A2515" t="str">
            <v>37876</v>
          </cell>
        </row>
        <row r="2516">
          <cell r="A2516" t="str">
            <v>37887</v>
          </cell>
        </row>
        <row r="2517">
          <cell r="A2517" t="str">
            <v>37901</v>
          </cell>
        </row>
        <row r="2518">
          <cell r="A2518" t="str">
            <v>37902</v>
          </cell>
        </row>
        <row r="2519">
          <cell r="A2519" t="str">
            <v>37909</v>
          </cell>
        </row>
        <row r="2520">
          <cell r="A2520" t="str">
            <v>37912</v>
          </cell>
        </row>
        <row r="2521">
          <cell r="A2521" t="str">
            <v>37914</v>
          </cell>
        </row>
        <row r="2522">
          <cell r="A2522" t="str">
            <v>37917</v>
          </cell>
        </row>
        <row r="2523">
          <cell r="A2523" t="str">
            <v>37918</v>
          </cell>
        </row>
        <row r="2524">
          <cell r="A2524" t="str">
            <v>37919</v>
          </cell>
        </row>
        <row r="2525">
          <cell r="A2525" t="str">
            <v>37920</v>
          </cell>
        </row>
        <row r="2526">
          <cell r="A2526" t="str">
            <v>37921</v>
          </cell>
        </row>
        <row r="2527">
          <cell r="A2527" t="str">
            <v>37922</v>
          </cell>
        </row>
        <row r="2528">
          <cell r="A2528" t="str">
            <v>37923</v>
          </cell>
        </row>
        <row r="2529">
          <cell r="A2529" t="str">
            <v>37924</v>
          </cell>
        </row>
        <row r="2530">
          <cell r="A2530" t="str">
            <v>37928</v>
          </cell>
        </row>
        <row r="2531">
          <cell r="A2531" t="str">
            <v>37931</v>
          </cell>
        </row>
        <row r="2532">
          <cell r="A2532" t="str">
            <v>37932</v>
          </cell>
        </row>
        <row r="2533">
          <cell r="A2533" t="str">
            <v>37934</v>
          </cell>
        </row>
        <row r="2534">
          <cell r="A2534" t="str">
            <v>37939</v>
          </cell>
        </row>
        <row r="2535">
          <cell r="A2535" t="str">
            <v>38008</v>
          </cell>
        </row>
        <row r="2536">
          <cell r="A2536" t="str">
            <v>38016</v>
          </cell>
        </row>
        <row r="2537">
          <cell r="A2537" t="str">
            <v>38017</v>
          </cell>
        </row>
        <row r="2538">
          <cell r="A2538" t="str">
            <v>38018</v>
          </cell>
        </row>
        <row r="2539">
          <cell r="A2539" t="str">
            <v>38024</v>
          </cell>
        </row>
        <row r="2540">
          <cell r="A2540" t="str">
            <v>38053</v>
          </cell>
        </row>
        <row r="2541">
          <cell r="A2541" t="str">
            <v>38060</v>
          </cell>
        </row>
        <row r="2542">
          <cell r="A2542" t="str">
            <v>38101</v>
          </cell>
        </row>
        <row r="2543">
          <cell r="A2543" t="str">
            <v>38103</v>
          </cell>
        </row>
        <row r="2544">
          <cell r="A2544" t="str">
            <v>38104</v>
          </cell>
        </row>
        <row r="2545">
          <cell r="A2545" t="str">
            <v>38105</v>
          </cell>
        </row>
        <row r="2546">
          <cell r="A2546" t="str">
            <v>38106</v>
          </cell>
        </row>
        <row r="2547">
          <cell r="A2547" t="str">
            <v>38107</v>
          </cell>
        </row>
        <row r="2548">
          <cell r="A2548" t="str">
            <v>38111</v>
          </cell>
        </row>
        <row r="2549">
          <cell r="A2549" t="str">
            <v>38116</v>
          </cell>
        </row>
        <row r="2550">
          <cell r="A2550" t="str">
            <v>38117</v>
          </cell>
        </row>
        <row r="2551">
          <cell r="A2551" t="str">
            <v>38118</v>
          </cell>
        </row>
        <row r="2552">
          <cell r="A2552" t="str">
            <v>38119</v>
          </cell>
        </row>
        <row r="2553">
          <cell r="A2553" t="str">
            <v>38119-3597</v>
          </cell>
        </row>
        <row r="2554">
          <cell r="A2554" t="str">
            <v>38120</v>
          </cell>
        </row>
        <row r="2555">
          <cell r="A2555" t="str">
            <v>38120-2102</v>
          </cell>
        </row>
        <row r="2556">
          <cell r="A2556" t="str">
            <v>38125</v>
          </cell>
        </row>
        <row r="2557">
          <cell r="A2557" t="str">
            <v>38133</v>
          </cell>
        </row>
        <row r="2558">
          <cell r="A2558" t="str">
            <v>38134</v>
          </cell>
        </row>
        <row r="2559">
          <cell r="A2559" t="str">
            <v>38134-7316</v>
          </cell>
        </row>
        <row r="2560">
          <cell r="A2560" t="str">
            <v>38137</v>
          </cell>
        </row>
        <row r="2561">
          <cell r="A2561" t="str">
            <v>38138</v>
          </cell>
        </row>
        <row r="2562">
          <cell r="A2562" t="str">
            <v>38175</v>
          </cell>
        </row>
        <row r="2563">
          <cell r="A2563" t="str">
            <v>38181</v>
          </cell>
        </row>
        <row r="2564">
          <cell r="A2564" t="str">
            <v>38201</v>
          </cell>
        </row>
        <row r="2565">
          <cell r="A2565" t="str">
            <v>38301</v>
          </cell>
        </row>
        <row r="2566">
          <cell r="A2566" t="str">
            <v>38301</v>
          </cell>
        </row>
        <row r="2567">
          <cell r="A2567" t="str">
            <v>38305</v>
          </cell>
        </row>
        <row r="2568">
          <cell r="A2568" t="str">
            <v>38305-1505</v>
          </cell>
        </row>
        <row r="2569">
          <cell r="A2569" t="str">
            <v>38320</v>
          </cell>
        </row>
        <row r="2570">
          <cell r="A2570" t="str">
            <v>38330</v>
          </cell>
        </row>
        <row r="2571">
          <cell r="A2571" t="str">
            <v>38343</v>
          </cell>
        </row>
        <row r="2572">
          <cell r="A2572" t="str">
            <v>38351</v>
          </cell>
        </row>
        <row r="2573">
          <cell r="A2573" t="str">
            <v>38358</v>
          </cell>
        </row>
        <row r="2574">
          <cell r="A2574" t="str">
            <v>38363</v>
          </cell>
        </row>
        <row r="2575">
          <cell r="A2575" t="str">
            <v>38365</v>
          </cell>
        </row>
        <row r="2576">
          <cell r="A2576" t="str">
            <v>38382</v>
          </cell>
        </row>
        <row r="2577">
          <cell r="A2577" t="str">
            <v>38395</v>
          </cell>
        </row>
        <row r="2578">
          <cell r="A2578" t="str">
            <v>38401</v>
          </cell>
        </row>
        <row r="2579">
          <cell r="A2579" t="str">
            <v>38474</v>
          </cell>
        </row>
        <row r="2580">
          <cell r="A2580" t="str">
            <v>38556</v>
          </cell>
        </row>
        <row r="2581">
          <cell r="A2581" t="str">
            <v>38583</v>
          </cell>
        </row>
        <row r="2582">
          <cell r="A2582" t="str">
            <v>38632</v>
          </cell>
        </row>
        <row r="2583">
          <cell r="A2583" t="str">
            <v>38635</v>
          </cell>
        </row>
        <row r="2584">
          <cell r="A2584" t="str">
            <v>38655</v>
          </cell>
        </row>
        <row r="2585">
          <cell r="A2585" t="str">
            <v>38663</v>
          </cell>
        </row>
        <row r="2586">
          <cell r="A2586" t="str">
            <v>38668</v>
          </cell>
        </row>
        <row r="2587">
          <cell r="A2587" t="str">
            <v>38671</v>
          </cell>
        </row>
        <row r="2588">
          <cell r="A2588" t="str">
            <v>38702</v>
          </cell>
        </row>
        <row r="2589">
          <cell r="A2589" t="str">
            <v>38703</v>
          </cell>
        </row>
        <row r="2590">
          <cell r="A2590" t="str">
            <v>38801</v>
          </cell>
        </row>
        <row r="2591">
          <cell r="A2591" t="str">
            <v>38802</v>
          </cell>
        </row>
        <row r="2592">
          <cell r="A2592" t="str">
            <v>38930</v>
          </cell>
        </row>
        <row r="2593">
          <cell r="A2593" t="str">
            <v>38935</v>
          </cell>
        </row>
        <row r="2594">
          <cell r="A2594" t="str">
            <v>38947</v>
          </cell>
        </row>
        <row r="2595">
          <cell r="A2595" t="str">
            <v>38965</v>
          </cell>
        </row>
        <row r="2596">
          <cell r="A2596" t="str">
            <v>38967</v>
          </cell>
        </row>
        <row r="2597">
          <cell r="A2597" t="str">
            <v>39012</v>
          </cell>
        </row>
        <row r="2598">
          <cell r="A2598" t="str">
            <v>39038</v>
          </cell>
        </row>
        <row r="2599">
          <cell r="A2599" t="str">
            <v>39042</v>
          </cell>
        </row>
        <row r="2600">
          <cell r="A2600" t="str">
            <v>39046</v>
          </cell>
        </row>
        <row r="2601">
          <cell r="A2601" t="str">
            <v>39056</v>
          </cell>
        </row>
        <row r="2602">
          <cell r="A2602" t="str">
            <v>39074</v>
          </cell>
        </row>
        <row r="2603">
          <cell r="A2603" t="str">
            <v>39090</v>
          </cell>
        </row>
        <row r="2604">
          <cell r="A2604" t="str">
            <v>39095</v>
          </cell>
        </row>
        <row r="2605">
          <cell r="A2605" t="str">
            <v>39095-3652</v>
          </cell>
        </row>
        <row r="2606">
          <cell r="A2606" t="str">
            <v>39110</v>
          </cell>
        </row>
        <row r="2607">
          <cell r="A2607" t="str">
            <v>39121</v>
          </cell>
        </row>
        <row r="2608">
          <cell r="A2608" t="str">
            <v>39153</v>
          </cell>
        </row>
        <row r="2609">
          <cell r="A2609" t="str">
            <v>39157</v>
          </cell>
        </row>
        <row r="2610">
          <cell r="A2610" t="str">
            <v>39157</v>
          </cell>
        </row>
        <row r="2611">
          <cell r="A2611" t="str">
            <v>39170</v>
          </cell>
        </row>
        <row r="2612">
          <cell r="A2612" t="str">
            <v>39176</v>
          </cell>
        </row>
        <row r="2613">
          <cell r="A2613" t="str">
            <v>39189</v>
          </cell>
        </row>
        <row r="2614">
          <cell r="A2614" t="str">
            <v>39201</v>
          </cell>
        </row>
        <row r="2615">
          <cell r="A2615" t="str">
            <v>39202</v>
          </cell>
        </row>
        <row r="2616">
          <cell r="A2616" t="str">
            <v>39204</v>
          </cell>
        </row>
        <row r="2617">
          <cell r="A2617" t="str">
            <v>39206</v>
          </cell>
        </row>
        <row r="2618">
          <cell r="A2618" t="str">
            <v>39208</v>
          </cell>
        </row>
        <row r="2619">
          <cell r="A2619" t="str">
            <v>39215</v>
          </cell>
        </row>
        <row r="2620">
          <cell r="A2620" t="str">
            <v>39216</v>
          </cell>
        </row>
        <row r="2621">
          <cell r="A2621" t="str">
            <v>39218</v>
          </cell>
        </row>
        <row r="2622">
          <cell r="A2622" t="str">
            <v>39236</v>
          </cell>
        </row>
        <row r="2623">
          <cell r="A2623" t="str">
            <v>39302</v>
          </cell>
        </row>
        <row r="2624">
          <cell r="A2624" t="str">
            <v>39307</v>
          </cell>
        </row>
        <row r="2625">
          <cell r="A2625" t="str">
            <v>39308</v>
          </cell>
        </row>
        <row r="2626">
          <cell r="A2626" t="str">
            <v>39367</v>
          </cell>
        </row>
        <row r="2627">
          <cell r="A2627" t="str">
            <v>39403</v>
          </cell>
        </row>
        <row r="2628">
          <cell r="A2628" t="str">
            <v>39470</v>
          </cell>
        </row>
        <row r="2629">
          <cell r="A2629" t="str">
            <v>39601</v>
          </cell>
        </row>
        <row r="2630">
          <cell r="A2630" t="str">
            <v>39652</v>
          </cell>
        </row>
        <row r="2631">
          <cell r="A2631" t="str">
            <v>39703</v>
          </cell>
        </row>
        <row r="2632">
          <cell r="A2632" t="str">
            <v>39747</v>
          </cell>
        </row>
        <row r="2633">
          <cell r="A2633" t="str">
            <v>40004</v>
          </cell>
        </row>
        <row r="2634">
          <cell r="A2634" t="str">
            <v>40026</v>
          </cell>
        </row>
        <row r="2635">
          <cell r="A2635" t="str">
            <v>40059</v>
          </cell>
        </row>
        <row r="2636">
          <cell r="A2636" t="str">
            <v>40065</v>
          </cell>
        </row>
        <row r="2637">
          <cell r="A2637" t="str">
            <v>40066</v>
          </cell>
        </row>
        <row r="2638">
          <cell r="A2638" t="str">
            <v>40108</v>
          </cell>
        </row>
        <row r="2639">
          <cell r="A2639" t="str">
            <v>40160</v>
          </cell>
        </row>
        <row r="2640">
          <cell r="A2640" t="str">
            <v>40202</v>
          </cell>
        </row>
        <row r="2641">
          <cell r="A2641" t="str">
            <v>40204</v>
          </cell>
        </row>
        <row r="2642">
          <cell r="A2642" t="str">
            <v>40207</v>
          </cell>
        </row>
        <row r="2643">
          <cell r="A2643" t="str">
            <v>40208</v>
          </cell>
        </row>
        <row r="2644">
          <cell r="A2644" t="str">
            <v>40209</v>
          </cell>
        </row>
        <row r="2645">
          <cell r="A2645" t="str">
            <v>40209-1120</v>
          </cell>
        </row>
        <row r="2646">
          <cell r="A2646" t="str">
            <v>40210</v>
          </cell>
        </row>
        <row r="2647">
          <cell r="A2647" t="str">
            <v>40210-1541</v>
          </cell>
        </row>
        <row r="2648">
          <cell r="A2648" t="str">
            <v>40211</v>
          </cell>
        </row>
        <row r="2649">
          <cell r="A2649" t="str">
            <v>40216</v>
          </cell>
        </row>
        <row r="2650">
          <cell r="A2650" t="str">
            <v>40218</v>
          </cell>
        </row>
        <row r="2651">
          <cell r="A2651" t="str">
            <v>40222</v>
          </cell>
        </row>
        <row r="2652">
          <cell r="A2652" t="str">
            <v>40223</v>
          </cell>
        </row>
        <row r="2653">
          <cell r="A2653" t="str">
            <v>40241</v>
          </cell>
        </row>
        <row r="2654">
          <cell r="A2654" t="str">
            <v>40243</v>
          </cell>
        </row>
        <row r="2655">
          <cell r="A2655" t="str">
            <v>40245</v>
          </cell>
        </row>
        <row r="2656">
          <cell r="A2656" t="str">
            <v>40291</v>
          </cell>
        </row>
        <row r="2657">
          <cell r="A2657" t="str">
            <v>40299</v>
          </cell>
        </row>
        <row r="2658">
          <cell r="A2658" t="str">
            <v>40311</v>
          </cell>
        </row>
        <row r="2659">
          <cell r="A2659" t="str">
            <v>40353</v>
          </cell>
        </row>
        <row r="2660">
          <cell r="A2660" t="str">
            <v>40383</v>
          </cell>
        </row>
        <row r="2661">
          <cell r="A2661" t="str">
            <v>40422</v>
          </cell>
        </row>
        <row r="2662">
          <cell r="A2662" t="str">
            <v>40502</v>
          </cell>
        </row>
        <row r="2663">
          <cell r="A2663" t="str">
            <v>40503</v>
          </cell>
        </row>
        <row r="2664">
          <cell r="A2664" t="str">
            <v>40504</v>
          </cell>
        </row>
        <row r="2665">
          <cell r="A2665" t="str">
            <v>40507</v>
          </cell>
        </row>
        <row r="2666">
          <cell r="A2666" t="str">
            <v>40508</v>
          </cell>
        </row>
        <row r="2667">
          <cell r="A2667" t="str">
            <v>40511</v>
          </cell>
        </row>
        <row r="2668">
          <cell r="A2668" t="str">
            <v>40513</v>
          </cell>
        </row>
        <row r="2669">
          <cell r="A2669" t="str">
            <v>40741</v>
          </cell>
        </row>
        <row r="2670">
          <cell r="A2670" t="str">
            <v>41011</v>
          </cell>
        </row>
        <row r="2671">
          <cell r="A2671" t="str">
            <v>41015</v>
          </cell>
        </row>
        <row r="2672">
          <cell r="A2672" t="str">
            <v>41017</v>
          </cell>
        </row>
        <row r="2673">
          <cell r="A2673" t="str">
            <v>41018</v>
          </cell>
        </row>
        <row r="2674">
          <cell r="A2674" t="str">
            <v>41042</v>
          </cell>
        </row>
        <row r="2675">
          <cell r="A2675" t="str">
            <v>41042-5129</v>
          </cell>
        </row>
        <row r="2676">
          <cell r="A2676" t="str">
            <v>41048</v>
          </cell>
        </row>
        <row r="2677">
          <cell r="A2677" t="str">
            <v>41051</v>
          </cell>
        </row>
        <row r="2678">
          <cell r="A2678" t="str">
            <v>41056</v>
          </cell>
        </row>
        <row r="2679">
          <cell r="A2679" t="str">
            <v>41066</v>
          </cell>
        </row>
        <row r="2680">
          <cell r="A2680" t="str">
            <v>41066901</v>
          </cell>
        </row>
        <row r="2681">
          <cell r="A2681" t="str">
            <v>41071</v>
          </cell>
        </row>
        <row r="2682">
          <cell r="A2682" t="str">
            <v>41076</v>
          </cell>
        </row>
        <row r="2683">
          <cell r="A2683" t="str">
            <v>41094</v>
          </cell>
        </row>
        <row r="2684">
          <cell r="A2684" t="str">
            <v>41101</v>
          </cell>
        </row>
        <row r="2685">
          <cell r="A2685" t="str">
            <v>41129</v>
          </cell>
        </row>
        <row r="2686">
          <cell r="A2686" t="str">
            <v>41240</v>
          </cell>
        </row>
        <row r="2687">
          <cell r="A2687" t="str">
            <v>42101</v>
          </cell>
        </row>
        <row r="2688">
          <cell r="A2688" t="str">
            <v>42101-2538</v>
          </cell>
        </row>
        <row r="2689">
          <cell r="A2689" t="str">
            <v>42102</v>
          </cell>
        </row>
        <row r="2690">
          <cell r="A2690" t="str">
            <v>42104</v>
          </cell>
        </row>
        <row r="2691">
          <cell r="A2691" t="str">
            <v>42141</v>
          </cell>
        </row>
        <row r="2692">
          <cell r="A2692" t="str">
            <v>42276</v>
          </cell>
        </row>
        <row r="2693">
          <cell r="A2693" t="str">
            <v>42420</v>
          </cell>
        </row>
        <row r="2694">
          <cell r="A2694" t="str">
            <v>42445</v>
          </cell>
        </row>
        <row r="2695">
          <cell r="A2695" t="str">
            <v>42558</v>
          </cell>
        </row>
        <row r="2696">
          <cell r="A2696" t="str">
            <v>42718</v>
          </cell>
        </row>
        <row r="2697">
          <cell r="A2697" t="str">
            <v>43016</v>
          </cell>
        </row>
        <row r="2698">
          <cell r="A2698" t="str">
            <v>43017</v>
          </cell>
        </row>
        <row r="2699">
          <cell r="A2699" t="str">
            <v>43017-2586</v>
          </cell>
        </row>
        <row r="2700">
          <cell r="A2700" t="str">
            <v>43026</v>
          </cell>
        </row>
        <row r="2701">
          <cell r="A2701" t="str">
            <v>43050</v>
          </cell>
        </row>
        <row r="2702">
          <cell r="A2702" t="str">
            <v>43054</v>
          </cell>
        </row>
        <row r="2703">
          <cell r="A2703" t="str">
            <v>43062</v>
          </cell>
        </row>
        <row r="2704">
          <cell r="A2704" t="str">
            <v>43065</v>
          </cell>
        </row>
        <row r="2705">
          <cell r="A2705" t="str">
            <v>43081</v>
          </cell>
        </row>
        <row r="2706">
          <cell r="A2706" t="str">
            <v>43082</v>
          </cell>
        </row>
        <row r="2707">
          <cell r="A2707" t="str">
            <v>43082</v>
          </cell>
        </row>
        <row r="2708">
          <cell r="A2708" t="str">
            <v>43085</v>
          </cell>
        </row>
        <row r="2709">
          <cell r="A2709" t="str">
            <v>43123</v>
          </cell>
        </row>
        <row r="2710">
          <cell r="A2710" t="str">
            <v>43147</v>
          </cell>
        </row>
        <row r="2711">
          <cell r="A2711" t="str">
            <v>43201</v>
          </cell>
        </row>
        <row r="2712">
          <cell r="A2712" t="str">
            <v>43204</v>
          </cell>
        </row>
        <row r="2713">
          <cell r="A2713" t="str">
            <v>43205</v>
          </cell>
        </row>
        <row r="2714">
          <cell r="A2714" t="str">
            <v>43207</v>
          </cell>
        </row>
        <row r="2715">
          <cell r="A2715" t="str">
            <v>43212</v>
          </cell>
        </row>
        <row r="2716">
          <cell r="A2716" t="str">
            <v>43213</v>
          </cell>
        </row>
        <row r="2717">
          <cell r="A2717" t="str">
            <v>43215</v>
          </cell>
        </row>
        <row r="2718">
          <cell r="A2718" t="str">
            <v>43219</v>
          </cell>
        </row>
        <row r="2719">
          <cell r="A2719" t="str">
            <v>43220</v>
          </cell>
        </row>
        <row r="2720">
          <cell r="A2720" t="str">
            <v>43221</v>
          </cell>
        </row>
        <row r="2721">
          <cell r="A2721" t="str">
            <v>43223</v>
          </cell>
        </row>
        <row r="2722">
          <cell r="A2722" t="str">
            <v>43228</v>
          </cell>
        </row>
        <row r="2723">
          <cell r="A2723" t="str">
            <v>43229</v>
          </cell>
        </row>
        <row r="2724">
          <cell r="A2724" t="str">
            <v>43229-3245</v>
          </cell>
        </row>
        <row r="2725">
          <cell r="A2725" t="str">
            <v>43230</v>
          </cell>
        </row>
        <row r="2726">
          <cell r="A2726" t="str">
            <v>43232</v>
          </cell>
        </row>
        <row r="2727">
          <cell r="A2727" t="str">
            <v>43235</v>
          </cell>
        </row>
        <row r="2728">
          <cell r="A2728" t="str">
            <v>43240</v>
          </cell>
        </row>
        <row r="2729">
          <cell r="A2729" t="str">
            <v>43302</v>
          </cell>
        </row>
        <row r="2730">
          <cell r="A2730" t="str">
            <v>43302-1595</v>
          </cell>
        </row>
        <row r="2731">
          <cell r="A2731" t="str">
            <v>43402</v>
          </cell>
        </row>
        <row r="2732">
          <cell r="A2732" t="str">
            <v>43440</v>
          </cell>
        </row>
        <row r="2733">
          <cell r="A2733" t="str">
            <v>43512</v>
          </cell>
        </row>
        <row r="2734">
          <cell r="A2734" t="str">
            <v>43528</v>
          </cell>
        </row>
        <row r="2735">
          <cell r="A2735" t="str">
            <v>43537</v>
          </cell>
        </row>
        <row r="2736">
          <cell r="A2736" t="str">
            <v>43542</v>
          </cell>
        </row>
        <row r="2737">
          <cell r="A2737" t="str">
            <v>43551</v>
          </cell>
        </row>
        <row r="2738">
          <cell r="A2738" t="str">
            <v>43554</v>
          </cell>
        </row>
        <row r="2739">
          <cell r="A2739" t="str">
            <v>43560</v>
          </cell>
        </row>
        <row r="2740">
          <cell r="A2740" t="str">
            <v>43567</v>
          </cell>
        </row>
        <row r="2741">
          <cell r="A2741" t="str">
            <v>43604</v>
          </cell>
        </row>
        <row r="2742">
          <cell r="A2742" t="str">
            <v>43612</v>
          </cell>
        </row>
        <row r="2743">
          <cell r="A2743" t="str">
            <v>43613</v>
          </cell>
        </row>
        <row r="2744">
          <cell r="A2744" t="str">
            <v>43615</v>
          </cell>
        </row>
        <row r="2745">
          <cell r="A2745" t="str">
            <v>43616</v>
          </cell>
        </row>
        <row r="2746">
          <cell r="A2746" t="str">
            <v>43617</v>
          </cell>
        </row>
        <row r="2747">
          <cell r="A2747" t="str">
            <v>43623</v>
          </cell>
        </row>
        <row r="2748">
          <cell r="A2748" t="str">
            <v>43624</v>
          </cell>
        </row>
        <row r="2749">
          <cell r="A2749" t="str">
            <v>43697</v>
          </cell>
        </row>
        <row r="2750">
          <cell r="A2750" t="str">
            <v>43701-3518</v>
          </cell>
        </row>
        <row r="2751">
          <cell r="A2751" t="str">
            <v>43920</v>
          </cell>
        </row>
        <row r="2752">
          <cell r="A2752" t="str">
            <v>43950</v>
          </cell>
        </row>
        <row r="2753">
          <cell r="A2753" t="str">
            <v>43962</v>
          </cell>
        </row>
        <row r="2754">
          <cell r="A2754" t="str">
            <v>44012</v>
          </cell>
        </row>
        <row r="2755">
          <cell r="A2755" t="str">
            <v>44022</v>
          </cell>
        </row>
        <row r="2756">
          <cell r="A2756" t="str">
            <v>44023</v>
          </cell>
        </row>
        <row r="2757">
          <cell r="A2757" t="str">
            <v>44026</v>
          </cell>
        </row>
        <row r="2758">
          <cell r="A2758" t="str">
            <v>44036</v>
          </cell>
        </row>
        <row r="2759">
          <cell r="A2759" t="str">
            <v>44052</v>
          </cell>
        </row>
        <row r="2760">
          <cell r="A2760" t="str">
            <v>44053</v>
          </cell>
        </row>
        <row r="2761">
          <cell r="A2761" t="str">
            <v>44060</v>
          </cell>
        </row>
        <row r="2762">
          <cell r="A2762" t="str">
            <v>44062</v>
          </cell>
        </row>
        <row r="2763">
          <cell r="A2763" t="str">
            <v>44070</v>
          </cell>
        </row>
        <row r="2764">
          <cell r="A2764" t="str">
            <v>44072</v>
          </cell>
        </row>
        <row r="2765">
          <cell r="A2765" t="str">
            <v>44077</v>
          </cell>
        </row>
        <row r="2766">
          <cell r="A2766" t="str">
            <v>44087</v>
          </cell>
        </row>
        <row r="2767">
          <cell r="A2767" t="str">
            <v>44092</v>
          </cell>
        </row>
        <row r="2768">
          <cell r="A2768" t="str">
            <v>44094</v>
          </cell>
        </row>
        <row r="2769">
          <cell r="A2769" t="str">
            <v>44095</v>
          </cell>
        </row>
        <row r="2770">
          <cell r="A2770" t="str">
            <v>44102</v>
          </cell>
        </row>
        <row r="2771">
          <cell r="A2771" t="str">
            <v>44103</v>
          </cell>
        </row>
        <row r="2772">
          <cell r="A2772" t="str">
            <v>44104</v>
          </cell>
        </row>
        <row r="2773">
          <cell r="A2773" t="str">
            <v>44106</v>
          </cell>
        </row>
        <row r="2774">
          <cell r="A2774" t="str">
            <v>44107</v>
          </cell>
        </row>
        <row r="2775">
          <cell r="A2775" t="str">
            <v>44108</v>
          </cell>
        </row>
        <row r="2776">
          <cell r="A2776" t="str">
            <v>44108-1614</v>
          </cell>
        </row>
        <row r="2777">
          <cell r="A2777" t="str">
            <v>44109</v>
          </cell>
        </row>
        <row r="2778">
          <cell r="A2778" t="str">
            <v>44111</v>
          </cell>
        </row>
        <row r="2779">
          <cell r="A2779" t="str">
            <v>44113</v>
          </cell>
        </row>
        <row r="2780">
          <cell r="A2780" t="str">
            <v>44114</v>
          </cell>
        </row>
        <row r="2781">
          <cell r="A2781" t="str">
            <v>44115</v>
          </cell>
        </row>
        <row r="2782">
          <cell r="A2782" t="str">
            <v>44116</v>
          </cell>
        </row>
        <row r="2783">
          <cell r="A2783" t="str">
            <v>44118</v>
          </cell>
        </row>
        <row r="2784">
          <cell r="A2784" t="str">
            <v>44119</v>
          </cell>
        </row>
        <row r="2785">
          <cell r="A2785" t="str">
            <v>44120</v>
          </cell>
        </row>
        <row r="2786">
          <cell r="A2786" t="str">
            <v>44122</v>
          </cell>
        </row>
        <row r="2787">
          <cell r="A2787" t="str">
            <v>44123</v>
          </cell>
        </row>
        <row r="2788">
          <cell r="A2788" t="str">
            <v>44124</v>
          </cell>
        </row>
        <row r="2789">
          <cell r="A2789" t="str">
            <v>44125</v>
          </cell>
        </row>
        <row r="2790">
          <cell r="A2790" t="str">
            <v>44125</v>
          </cell>
        </row>
        <row r="2791">
          <cell r="A2791" t="str">
            <v>44126</v>
          </cell>
        </row>
        <row r="2792">
          <cell r="A2792" t="str">
            <v>44128</v>
          </cell>
        </row>
        <row r="2793">
          <cell r="A2793" t="str">
            <v>44129</v>
          </cell>
        </row>
        <row r="2794">
          <cell r="A2794" t="str">
            <v>44130</v>
          </cell>
        </row>
        <row r="2795">
          <cell r="A2795" t="str">
            <v>44130-3425</v>
          </cell>
        </row>
        <row r="2796">
          <cell r="A2796" t="str">
            <v>44131</v>
          </cell>
        </row>
        <row r="2797">
          <cell r="A2797" t="str">
            <v>44131-5529</v>
          </cell>
        </row>
        <row r="2798">
          <cell r="A2798" t="str">
            <v>44132</v>
          </cell>
        </row>
        <row r="2799">
          <cell r="A2799" t="str">
            <v>44133</v>
          </cell>
        </row>
        <row r="2800">
          <cell r="A2800" t="str">
            <v>44136</v>
          </cell>
        </row>
        <row r="2801">
          <cell r="A2801" t="str">
            <v>44139</v>
          </cell>
        </row>
        <row r="2802">
          <cell r="A2802" t="str">
            <v>44140</v>
          </cell>
        </row>
        <row r="2803">
          <cell r="A2803" t="str">
            <v>44141</v>
          </cell>
        </row>
        <row r="2804">
          <cell r="A2804" t="str">
            <v>44141-3205</v>
          </cell>
        </row>
        <row r="2805">
          <cell r="A2805" t="str">
            <v>44143</v>
          </cell>
        </row>
        <row r="2806">
          <cell r="A2806" t="str">
            <v>44144</v>
          </cell>
        </row>
        <row r="2807">
          <cell r="A2807" t="str">
            <v>44145</v>
          </cell>
        </row>
        <row r="2808">
          <cell r="A2808" t="str">
            <v>44146</v>
          </cell>
        </row>
        <row r="2809">
          <cell r="A2809" t="str">
            <v>44147</v>
          </cell>
        </row>
        <row r="2810">
          <cell r="A2810" t="str">
            <v>44149</v>
          </cell>
        </row>
        <row r="2811">
          <cell r="A2811" t="str">
            <v>44152</v>
          </cell>
        </row>
        <row r="2812">
          <cell r="A2812" t="str">
            <v>44212</v>
          </cell>
        </row>
        <row r="2813">
          <cell r="A2813" t="str">
            <v>44223</v>
          </cell>
        </row>
        <row r="2814">
          <cell r="A2814" t="str">
            <v>44234</v>
          </cell>
        </row>
        <row r="2815">
          <cell r="A2815" t="str">
            <v>44236</v>
          </cell>
        </row>
        <row r="2816">
          <cell r="A2816" t="str">
            <v>44240</v>
          </cell>
        </row>
        <row r="2817">
          <cell r="A2817" t="str">
            <v>44241</v>
          </cell>
        </row>
        <row r="2818">
          <cell r="A2818" t="str">
            <v>44254</v>
          </cell>
        </row>
        <row r="2819">
          <cell r="A2819" t="str">
            <v>44256</v>
          </cell>
        </row>
        <row r="2820">
          <cell r="A2820" t="str">
            <v>44278</v>
          </cell>
        </row>
        <row r="2821">
          <cell r="A2821" t="str">
            <v>44280</v>
          </cell>
        </row>
        <row r="2822">
          <cell r="A2822" t="str">
            <v>44281</v>
          </cell>
        </row>
        <row r="2823">
          <cell r="A2823" t="str">
            <v>44307</v>
          </cell>
        </row>
        <row r="2824">
          <cell r="A2824" t="str">
            <v>44308</v>
          </cell>
        </row>
        <row r="2825">
          <cell r="A2825" t="str">
            <v>44310</v>
          </cell>
        </row>
        <row r="2826">
          <cell r="A2826" t="str">
            <v>44311</v>
          </cell>
        </row>
        <row r="2827">
          <cell r="A2827" t="str">
            <v>44314</v>
          </cell>
        </row>
        <row r="2828">
          <cell r="A2828" t="str">
            <v>44333</v>
          </cell>
        </row>
        <row r="2829">
          <cell r="A2829" t="str">
            <v>44406</v>
          </cell>
        </row>
        <row r="2830">
          <cell r="A2830" t="str">
            <v>44432</v>
          </cell>
        </row>
        <row r="2831">
          <cell r="A2831" t="str">
            <v>44436</v>
          </cell>
        </row>
        <row r="2832">
          <cell r="A2832" t="str">
            <v>44471</v>
          </cell>
        </row>
        <row r="2833">
          <cell r="A2833" t="str">
            <v>44481</v>
          </cell>
        </row>
        <row r="2834">
          <cell r="A2834" t="str">
            <v>44483</v>
          </cell>
        </row>
        <row r="2835">
          <cell r="A2835" t="str">
            <v>44501</v>
          </cell>
        </row>
        <row r="2836">
          <cell r="A2836" t="str">
            <v>44502</v>
          </cell>
        </row>
        <row r="2837">
          <cell r="A2837" t="str">
            <v>44503</v>
          </cell>
        </row>
        <row r="2838">
          <cell r="A2838" t="str">
            <v>44505</v>
          </cell>
        </row>
        <row r="2839">
          <cell r="A2839" t="str">
            <v>44506</v>
          </cell>
        </row>
        <row r="2840">
          <cell r="A2840" t="str">
            <v>44510</v>
          </cell>
        </row>
        <row r="2841">
          <cell r="A2841" t="str">
            <v>44512</v>
          </cell>
        </row>
        <row r="2842">
          <cell r="A2842" t="str">
            <v>44540</v>
          </cell>
        </row>
        <row r="2843">
          <cell r="A2843" t="str">
            <v>44601</v>
          </cell>
        </row>
        <row r="2844">
          <cell r="A2844" t="str">
            <v>44612</v>
          </cell>
        </row>
        <row r="2845">
          <cell r="A2845" t="str">
            <v>44618</v>
          </cell>
        </row>
        <row r="2846">
          <cell r="A2846" t="str">
            <v>44622</v>
          </cell>
        </row>
        <row r="2847">
          <cell r="A2847" t="str">
            <v>44626</v>
          </cell>
        </row>
        <row r="2848">
          <cell r="A2848" t="str">
            <v>44646</v>
          </cell>
        </row>
        <row r="2849">
          <cell r="A2849" t="str">
            <v>44648</v>
          </cell>
        </row>
        <row r="2850">
          <cell r="A2850" t="str">
            <v>44654</v>
          </cell>
        </row>
        <row r="2851">
          <cell r="A2851" t="str">
            <v>44657</v>
          </cell>
        </row>
        <row r="2852">
          <cell r="A2852" t="str">
            <v>44685</v>
          </cell>
        </row>
        <row r="2853">
          <cell r="A2853" t="str">
            <v>44691</v>
          </cell>
        </row>
        <row r="2854">
          <cell r="A2854" t="str">
            <v>44707</v>
          </cell>
        </row>
        <row r="2855">
          <cell r="A2855" t="str">
            <v>44708</v>
          </cell>
        </row>
        <row r="2856">
          <cell r="A2856" t="str">
            <v>44718</v>
          </cell>
        </row>
        <row r="2857">
          <cell r="A2857" t="str">
            <v>44720</v>
          </cell>
        </row>
        <row r="2858">
          <cell r="A2858" t="str">
            <v>44720</v>
          </cell>
        </row>
        <row r="2859">
          <cell r="A2859" t="str">
            <v>44735</v>
          </cell>
        </row>
        <row r="2860">
          <cell r="A2860" t="str">
            <v>44842</v>
          </cell>
        </row>
        <row r="2861">
          <cell r="A2861" t="str">
            <v>44870</v>
          </cell>
        </row>
        <row r="2862">
          <cell r="A2862" t="str">
            <v>45002</v>
          </cell>
        </row>
        <row r="2863">
          <cell r="A2863" t="str">
            <v>45005</v>
          </cell>
        </row>
        <row r="2864">
          <cell r="A2864" t="str">
            <v>45011</v>
          </cell>
        </row>
        <row r="2865">
          <cell r="A2865" t="str">
            <v>45011</v>
          </cell>
        </row>
        <row r="2866">
          <cell r="A2866" t="str">
            <v>45014</v>
          </cell>
        </row>
        <row r="2867">
          <cell r="A2867" t="str">
            <v>45030</v>
          </cell>
        </row>
        <row r="2868">
          <cell r="A2868" t="str">
            <v>45036</v>
          </cell>
        </row>
        <row r="2869">
          <cell r="A2869" t="str">
            <v>45039</v>
          </cell>
        </row>
        <row r="2870">
          <cell r="A2870" t="str">
            <v>45040</v>
          </cell>
        </row>
        <row r="2871">
          <cell r="A2871" t="str">
            <v>45041</v>
          </cell>
        </row>
        <row r="2872">
          <cell r="A2872" t="str">
            <v>45042</v>
          </cell>
        </row>
        <row r="2873">
          <cell r="A2873" t="str">
            <v>45044</v>
          </cell>
        </row>
        <row r="2874">
          <cell r="A2874" t="str">
            <v>45052</v>
          </cell>
        </row>
        <row r="2875">
          <cell r="A2875" t="str">
            <v>45056</v>
          </cell>
        </row>
        <row r="2876">
          <cell r="A2876" t="str">
            <v>45066</v>
          </cell>
        </row>
        <row r="2877">
          <cell r="A2877" t="str">
            <v>45069</v>
          </cell>
        </row>
        <row r="2878">
          <cell r="A2878" t="str">
            <v>45069</v>
          </cell>
        </row>
        <row r="2879">
          <cell r="A2879" t="str">
            <v>45103</v>
          </cell>
        </row>
        <row r="2880">
          <cell r="A2880" t="str">
            <v>45121</v>
          </cell>
        </row>
        <row r="2881">
          <cell r="A2881" t="str">
            <v>45122</v>
          </cell>
        </row>
        <row r="2882">
          <cell r="A2882" t="str">
            <v>45130</v>
          </cell>
        </row>
        <row r="2883">
          <cell r="A2883" t="str">
            <v>45140</v>
          </cell>
        </row>
        <row r="2884">
          <cell r="A2884" t="str">
            <v>45150</v>
          </cell>
        </row>
        <row r="2885">
          <cell r="A2885" t="str">
            <v>45152</v>
          </cell>
        </row>
        <row r="2886">
          <cell r="A2886" t="str">
            <v>45174</v>
          </cell>
        </row>
        <row r="2887">
          <cell r="A2887" t="str">
            <v>45177</v>
          </cell>
        </row>
        <row r="2888">
          <cell r="A2888" t="str">
            <v>45201</v>
          </cell>
        </row>
        <row r="2889">
          <cell r="A2889" t="str">
            <v>45202</v>
          </cell>
        </row>
        <row r="2890">
          <cell r="A2890" t="str">
            <v>45202-2071</v>
          </cell>
        </row>
        <row r="2891">
          <cell r="A2891" t="str">
            <v>45203</v>
          </cell>
        </row>
        <row r="2892">
          <cell r="A2892" t="str">
            <v>45206</v>
          </cell>
        </row>
        <row r="2893">
          <cell r="A2893" t="str">
            <v>45208</v>
          </cell>
        </row>
        <row r="2894">
          <cell r="A2894" t="str">
            <v>45209</v>
          </cell>
        </row>
        <row r="2895">
          <cell r="A2895" t="str">
            <v>45210</v>
          </cell>
        </row>
        <row r="2896">
          <cell r="A2896" t="str">
            <v>45212</v>
          </cell>
        </row>
        <row r="2897">
          <cell r="A2897" t="str">
            <v>45213</v>
          </cell>
        </row>
        <row r="2898">
          <cell r="A2898" t="str">
            <v>45214</v>
          </cell>
        </row>
        <row r="2899">
          <cell r="A2899" t="str">
            <v>45215</v>
          </cell>
        </row>
        <row r="2900">
          <cell r="A2900" t="str">
            <v>45217</v>
          </cell>
        </row>
        <row r="2901">
          <cell r="A2901" t="str">
            <v>45219</v>
          </cell>
        </row>
        <row r="2902">
          <cell r="A2902" t="str">
            <v>45220</v>
          </cell>
        </row>
        <row r="2903">
          <cell r="A2903" t="str">
            <v>45223</v>
          </cell>
        </row>
        <row r="2904">
          <cell r="A2904" t="str">
            <v>45224</v>
          </cell>
        </row>
        <row r="2905">
          <cell r="A2905" t="str">
            <v>45225</v>
          </cell>
        </row>
        <row r="2906">
          <cell r="A2906" t="str">
            <v>45226</v>
          </cell>
        </row>
        <row r="2907">
          <cell r="A2907" t="str">
            <v>45227</v>
          </cell>
        </row>
        <row r="2908">
          <cell r="A2908" t="str">
            <v>45228</v>
          </cell>
        </row>
        <row r="2909">
          <cell r="A2909" t="str">
            <v>45229</v>
          </cell>
        </row>
        <row r="2910">
          <cell r="A2910" t="str">
            <v>45231</v>
          </cell>
        </row>
        <row r="2911">
          <cell r="A2911" t="str">
            <v>45233</v>
          </cell>
        </row>
        <row r="2912">
          <cell r="A2912" t="str">
            <v>45236</v>
          </cell>
        </row>
        <row r="2913">
          <cell r="A2913" t="str">
            <v>45238</v>
          </cell>
        </row>
        <row r="2914">
          <cell r="A2914" t="str">
            <v>45241</v>
          </cell>
        </row>
        <row r="2915">
          <cell r="A2915" t="str">
            <v>45242</v>
          </cell>
        </row>
        <row r="2916">
          <cell r="A2916" t="str">
            <v>45243</v>
          </cell>
        </row>
        <row r="2917">
          <cell r="A2917" t="str">
            <v>45243</v>
          </cell>
        </row>
        <row r="2918">
          <cell r="A2918" t="str">
            <v>45244</v>
          </cell>
        </row>
        <row r="2919">
          <cell r="A2919" t="str">
            <v>45244</v>
          </cell>
        </row>
        <row r="2920">
          <cell r="A2920" t="str">
            <v>45245</v>
          </cell>
        </row>
        <row r="2921">
          <cell r="A2921" t="str">
            <v>45246</v>
          </cell>
        </row>
        <row r="2922">
          <cell r="A2922" t="str">
            <v>45247</v>
          </cell>
        </row>
        <row r="2923">
          <cell r="A2923" t="str">
            <v>45248</v>
          </cell>
        </row>
        <row r="2924">
          <cell r="A2924" t="str">
            <v>45249</v>
          </cell>
        </row>
        <row r="2925">
          <cell r="A2925" t="str">
            <v>45249-1675</v>
          </cell>
        </row>
        <row r="2926">
          <cell r="A2926" t="str">
            <v>45255</v>
          </cell>
        </row>
        <row r="2927">
          <cell r="A2927" t="str">
            <v>45309</v>
          </cell>
        </row>
        <row r="2928">
          <cell r="A2928" t="str">
            <v>45322</v>
          </cell>
        </row>
        <row r="2929">
          <cell r="A2929" t="str">
            <v>45324</v>
          </cell>
        </row>
        <row r="2930">
          <cell r="A2930" t="str">
            <v>45324-8761</v>
          </cell>
        </row>
        <row r="2931">
          <cell r="A2931" t="str">
            <v>45342</v>
          </cell>
        </row>
        <row r="2932">
          <cell r="A2932" t="str">
            <v>45356</v>
          </cell>
        </row>
        <row r="2933">
          <cell r="A2933" t="str">
            <v>45373</v>
          </cell>
        </row>
        <row r="2934">
          <cell r="A2934" t="str">
            <v>45377</v>
          </cell>
        </row>
        <row r="2935">
          <cell r="A2935" t="str">
            <v>45377-0547</v>
          </cell>
        </row>
        <row r="2936">
          <cell r="A2936" t="str">
            <v>45385</v>
          </cell>
        </row>
        <row r="2937">
          <cell r="A2937" t="str">
            <v>45387</v>
          </cell>
        </row>
        <row r="2938">
          <cell r="A2938" t="str">
            <v>45401</v>
          </cell>
        </row>
        <row r="2939">
          <cell r="A2939" t="str">
            <v>45402</v>
          </cell>
        </row>
        <row r="2940">
          <cell r="A2940" t="str">
            <v>45404</v>
          </cell>
        </row>
        <row r="2941">
          <cell r="A2941" t="str">
            <v>45409</v>
          </cell>
        </row>
        <row r="2942">
          <cell r="A2942" t="str">
            <v>45410</v>
          </cell>
        </row>
        <row r="2943">
          <cell r="A2943" t="str">
            <v>45414</v>
          </cell>
        </row>
        <row r="2944">
          <cell r="A2944" t="str">
            <v>45420</v>
          </cell>
        </row>
        <row r="2945">
          <cell r="A2945" t="str">
            <v>45423</v>
          </cell>
        </row>
        <row r="2946">
          <cell r="A2946" t="str">
            <v>45424</v>
          </cell>
        </row>
        <row r="2947">
          <cell r="A2947" t="str">
            <v>45427</v>
          </cell>
        </row>
        <row r="2948">
          <cell r="A2948" t="str">
            <v>45429</v>
          </cell>
        </row>
        <row r="2949">
          <cell r="A2949" t="str">
            <v>45430</v>
          </cell>
        </row>
        <row r="2950">
          <cell r="A2950" t="str">
            <v>45431</v>
          </cell>
        </row>
        <row r="2951">
          <cell r="A2951" t="str">
            <v>45432</v>
          </cell>
        </row>
        <row r="2952">
          <cell r="A2952" t="str">
            <v>45434</v>
          </cell>
        </row>
        <row r="2953">
          <cell r="A2953" t="str">
            <v>45439</v>
          </cell>
        </row>
        <row r="2954">
          <cell r="A2954" t="str">
            <v>45440</v>
          </cell>
        </row>
        <row r="2955">
          <cell r="A2955" t="str">
            <v>45449</v>
          </cell>
        </row>
        <row r="2956">
          <cell r="A2956" t="str">
            <v>45458</v>
          </cell>
        </row>
        <row r="2957">
          <cell r="A2957" t="str">
            <v>45459</v>
          </cell>
        </row>
        <row r="2958">
          <cell r="A2958" t="str">
            <v>45475</v>
          </cell>
        </row>
        <row r="2959">
          <cell r="A2959" t="str">
            <v>45504</v>
          </cell>
        </row>
        <row r="2960">
          <cell r="A2960" t="str">
            <v>45601</v>
          </cell>
        </row>
        <row r="2961">
          <cell r="A2961" t="str">
            <v>45662</v>
          </cell>
        </row>
        <row r="2962">
          <cell r="A2962" t="str">
            <v>45801</v>
          </cell>
        </row>
        <row r="2963">
          <cell r="A2963" t="str">
            <v>45804</v>
          </cell>
        </row>
        <row r="2964">
          <cell r="A2964" t="str">
            <v>45840</v>
          </cell>
        </row>
        <row r="2965">
          <cell r="A2965" t="str">
            <v>45885</v>
          </cell>
        </row>
        <row r="2966">
          <cell r="A2966" t="str">
            <v>46032</v>
          </cell>
        </row>
        <row r="2967">
          <cell r="A2967" t="str">
            <v>46033</v>
          </cell>
        </row>
        <row r="2968">
          <cell r="A2968" t="str">
            <v>46037</v>
          </cell>
        </row>
        <row r="2969">
          <cell r="A2969" t="str">
            <v>46038</v>
          </cell>
        </row>
        <row r="2970">
          <cell r="A2970" t="str">
            <v>46051</v>
          </cell>
        </row>
        <row r="2971">
          <cell r="A2971" t="str">
            <v>46052</v>
          </cell>
        </row>
        <row r="2972">
          <cell r="A2972" t="str">
            <v>46060</v>
          </cell>
        </row>
        <row r="2973">
          <cell r="A2973" t="str">
            <v>46061-1136</v>
          </cell>
        </row>
        <row r="2974">
          <cell r="A2974" t="str">
            <v>46062</v>
          </cell>
        </row>
        <row r="2975">
          <cell r="A2975" t="str">
            <v>46072</v>
          </cell>
        </row>
        <row r="2976">
          <cell r="A2976" t="str">
            <v>46077</v>
          </cell>
        </row>
        <row r="2977">
          <cell r="A2977" t="str">
            <v>46107</v>
          </cell>
        </row>
        <row r="2978">
          <cell r="A2978" t="str">
            <v>46112</v>
          </cell>
        </row>
        <row r="2979">
          <cell r="A2979" t="str">
            <v>46123</v>
          </cell>
        </row>
        <row r="2980">
          <cell r="A2980" t="str">
            <v>46131</v>
          </cell>
        </row>
        <row r="2981">
          <cell r="A2981" t="str">
            <v>46140</v>
          </cell>
        </row>
        <row r="2982">
          <cell r="A2982" t="str">
            <v>46140-2739</v>
          </cell>
        </row>
        <row r="2983">
          <cell r="A2983" t="str">
            <v>46143</v>
          </cell>
        </row>
        <row r="2984">
          <cell r="A2984" t="str">
            <v>46151</v>
          </cell>
        </row>
        <row r="2985">
          <cell r="A2985" t="str">
            <v>46163</v>
          </cell>
        </row>
        <row r="2986">
          <cell r="A2986" t="str">
            <v>46202</v>
          </cell>
        </row>
        <row r="2987">
          <cell r="A2987" t="str">
            <v>46202-3278</v>
          </cell>
        </row>
        <row r="2988">
          <cell r="A2988" t="str">
            <v>46203-5923</v>
          </cell>
        </row>
        <row r="2989">
          <cell r="A2989" t="str">
            <v>46204</v>
          </cell>
        </row>
        <row r="2990">
          <cell r="A2990" t="str">
            <v>46205</v>
          </cell>
        </row>
        <row r="2991">
          <cell r="A2991" t="str">
            <v>46208</v>
          </cell>
        </row>
        <row r="2992">
          <cell r="A2992" t="str">
            <v>46214</v>
          </cell>
        </row>
        <row r="2993">
          <cell r="A2993" t="str">
            <v>46217</v>
          </cell>
        </row>
        <row r="2994">
          <cell r="A2994" t="str">
            <v>46219</v>
          </cell>
        </row>
        <row r="2995">
          <cell r="A2995" t="str">
            <v>46220</v>
          </cell>
        </row>
        <row r="2996">
          <cell r="A2996" t="str">
            <v>46222</v>
          </cell>
        </row>
        <row r="2997">
          <cell r="A2997" t="str">
            <v>46227</v>
          </cell>
        </row>
        <row r="2998">
          <cell r="A2998" t="str">
            <v>46231</v>
          </cell>
        </row>
        <row r="2999">
          <cell r="A2999" t="str">
            <v>46236</v>
          </cell>
        </row>
        <row r="3000">
          <cell r="A3000" t="str">
            <v>46237</v>
          </cell>
        </row>
        <row r="3001">
          <cell r="A3001" t="str">
            <v>46240</v>
          </cell>
        </row>
        <row r="3002">
          <cell r="A3002" t="str">
            <v>46240-3786</v>
          </cell>
        </row>
        <row r="3003">
          <cell r="A3003" t="str">
            <v>46241</v>
          </cell>
        </row>
        <row r="3004">
          <cell r="A3004" t="str">
            <v>46250</v>
          </cell>
        </row>
        <row r="3005">
          <cell r="A3005" t="str">
            <v>46254</v>
          </cell>
        </row>
        <row r="3006">
          <cell r="A3006" t="str">
            <v>46256</v>
          </cell>
        </row>
        <row r="3007">
          <cell r="A3007" t="str">
            <v>46259</v>
          </cell>
        </row>
        <row r="3008">
          <cell r="A3008" t="str">
            <v>46260</v>
          </cell>
        </row>
        <row r="3009">
          <cell r="A3009" t="str">
            <v>46268</v>
          </cell>
        </row>
        <row r="3010">
          <cell r="A3010" t="str">
            <v>46268-6112</v>
          </cell>
        </row>
        <row r="3011">
          <cell r="A3011" t="str">
            <v>46278</v>
          </cell>
        </row>
        <row r="3012">
          <cell r="A3012" t="str">
            <v>46282-0200</v>
          </cell>
        </row>
        <row r="3013">
          <cell r="A3013" t="str">
            <v>46303</v>
          </cell>
        </row>
        <row r="3014">
          <cell r="A3014" t="str">
            <v>46307</v>
          </cell>
        </row>
        <row r="3015">
          <cell r="A3015" t="str">
            <v>46312</v>
          </cell>
        </row>
        <row r="3016">
          <cell r="A3016" t="str">
            <v>46321</v>
          </cell>
        </row>
        <row r="3017">
          <cell r="A3017" t="str">
            <v>46341</v>
          </cell>
        </row>
        <row r="3018">
          <cell r="A3018" t="str">
            <v>46342</v>
          </cell>
        </row>
        <row r="3019">
          <cell r="A3019" t="str">
            <v>46350</v>
          </cell>
        </row>
        <row r="3020">
          <cell r="A3020" t="str">
            <v>46356</v>
          </cell>
        </row>
        <row r="3021">
          <cell r="A3021" t="str">
            <v>46360</v>
          </cell>
        </row>
        <row r="3022">
          <cell r="A3022" t="str">
            <v>46368</v>
          </cell>
        </row>
        <row r="3023">
          <cell r="A3023" t="str">
            <v>46373</v>
          </cell>
        </row>
        <row r="3024">
          <cell r="A3024" t="str">
            <v>46383</v>
          </cell>
        </row>
        <row r="3025">
          <cell r="A3025" t="str">
            <v>46384</v>
          </cell>
        </row>
        <row r="3026">
          <cell r="A3026" t="str">
            <v>46385</v>
          </cell>
        </row>
        <row r="3027">
          <cell r="A3027" t="str">
            <v>46410</v>
          </cell>
        </row>
        <row r="3028">
          <cell r="A3028" t="str">
            <v>46411</v>
          </cell>
        </row>
        <row r="3029">
          <cell r="A3029" t="str">
            <v>46507</v>
          </cell>
        </row>
        <row r="3030">
          <cell r="A3030" t="str">
            <v>46511</v>
          </cell>
        </row>
        <row r="3031">
          <cell r="A3031" t="str">
            <v>46514</v>
          </cell>
        </row>
        <row r="3032">
          <cell r="A3032" t="str">
            <v>46516</v>
          </cell>
        </row>
        <row r="3033">
          <cell r="A3033" t="str">
            <v>46526</v>
          </cell>
        </row>
        <row r="3034">
          <cell r="A3034" t="str">
            <v>46528</v>
          </cell>
        </row>
        <row r="3035">
          <cell r="A3035" t="str">
            <v>46530</v>
          </cell>
        </row>
        <row r="3036">
          <cell r="A3036" t="str">
            <v>46544</v>
          </cell>
        </row>
        <row r="3037">
          <cell r="A3037" t="str">
            <v>46545</v>
          </cell>
        </row>
        <row r="3038">
          <cell r="A3038" t="str">
            <v>46556</v>
          </cell>
        </row>
        <row r="3039">
          <cell r="A3039" t="str">
            <v>46563</v>
          </cell>
        </row>
        <row r="3040">
          <cell r="A3040" t="str">
            <v>46571</v>
          </cell>
        </row>
        <row r="3041">
          <cell r="A3041" t="str">
            <v>46580</v>
          </cell>
        </row>
        <row r="3042">
          <cell r="A3042" t="str">
            <v>46601</v>
          </cell>
        </row>
        <row r="3043">
          <cell r="A3043" t="str">
            <v>46624</v>
          </cell>
        </row>
        <row r="3044">
          <cell r="A3044" t="str">
            <v>46628</v>
          </cell>
        </row>
        <row r="3045">
          <cell r="A3045" t="str">
            <v>46637</v>
          </cell>
        </row>
        <row r="3046">
          <cell r="A3046" t="str">
            <v>46703</v>
          </cell>
        </row>
        <row r="3047">
          <cell r="A3047" t="str">
            <v>46725</v>
          </cell>
        </row>
        <row r="3048">
          <cell r="A3048" t="str">
            <v>46761</v>
          </cell>
        </row>
        <row r="3049">
          <cell r="A3049" t="str">
            <v>46761-1808</v>
          </cell>
        </row>
        <row r="3050">
          <cell r="A3050" t="str">
            <v>46802</v>
          </cell>
        </row>
        <row r="3051">
          <cell r="A3051" t="str">
            <v>46803</v>
          </cell>
        </row>
        <row r="3052">
          <cell r="A3052" t="str">
            <v>46805</v>
          </cell>
        </row>
        <row r="3053">
          <cell r="A3053" t="str">
            <v>46808</v>
          </cell>
        </row>
        <row r="3054">
          <cell r="A3054" t="str">
            <v>46825</v>
          </cell>
        </row>
        <row r="3055">
          <cell r="A3055" t="str">
            <v>46835</v>
          </cell>
        </row>
        <row r="3056">
          <cell r="A3056" t="str">
            <v>46883</v>
          </cell>
        </row>
        <row r="3057">
          <cell r="A3057" t="str">
            <v>46933</v>
          </cell>
        </row>
        <row r="3058">
          <cell r="A3058" t="str">
            <v>46975</v>
          </cell>
        </row>
        <row r="3059">
          <cell r="A3059" t="str">
            <v>47001</v>
          </cell>
        </row>
        <row r="3060">
          <cell r="A3060" t="str">
            <v>47006</v>
          </cell>
        </row>
        <row r="3061">
          <cell r="A3061" t="str">
            <v>47012</v>
          </cell>
        </row>
        <row r="3062">
          <cell r="A3062" t="str">
            <v>47025</v>
          </cell>
        </row>
        <row r="3063">
          <cell r="A3063" t="str">
            <v>47041</v>
          </cell>
        </row>
        <row r="3064">
          <cell r="A3064" t="str">
            <v>47060</v>
          </cell>
        </row>
        <row r="3065">
          <cell r="A3065" t="str">
            <v>47112</v>
          </cell>
        </row>
        <row r="3066">
          <cell r="A3066" t="str">
            <v>47119</v>
          </cell>
        </row>
        <row r="3067">
          <cell r="A3067" t="str">
            <v>47130</v>
          </cell>
        </row>
        <row r="3068">
          <cell r="A3068" t="str">
            <v>47130</v>
          </cell>
        </row>
        <row r="3069">
          <cell r="A3069" t="str">
            <v>47150</v>
          </cell>
        </row>
        <row r="3070">
          <cell r="A3070" t="str">
            <v>47172</v>
          </cell>
        </row>
        <row r="3071">
          <cell r="A3071" t="str">
            <v>47201</v>
          </cell>
        </row>
        <row r="3072">
          <cell r="A3072" t="str">
            <v>47201-8445</v>
          </cell>
        </row>
        <row r="3073">
          <cell r="A3073" t="str">
            <v>47240</v>
          </cell>
        </row>
        <row r="3074">
          <cell r="A3074" t="str">
            <v>47240-8588</v>
          </cell>
        </row>
        <row r="3075">
          <cell r="A3075" t="str">
            <v>47243</v>
          </cell>
        </row>
        <row r="3076">
          <cell r="A3076" t="str">
            <v>47250</v>
          </cell>
        </row>
        <row r="3077">
          <cell r="A3077" t="str">
            <v>47302</v>
          </cell>
        </row>
        <row r="3078">
          <cell r="A3078" t="str">
            <v>47331-1672</v>
          </cell>
        </row>
        <row r="3079">
          <cell r="A3079" t="str">
            <v>47334</v>
          </cell>
        </row>
        <row r="3080">
          <cell r="A3080" t="str">
            <v>47362</v>
          </cell>
        </row>
        <row r="3081">
          <cell r="A3081" t="str">
            <v>47374</v>
          </cell>
        </row>
        <row r="3082">
          <cell r="A3082" t="str">
            <v>47375</v>
          </cell>
        </row>
        <row r="3083">
          <cell r="A3083" t="str">
            <v>47390</v>
          </cell>
        </row>
        <row r="3084">
          <cell r="A3084" t="str">
            <v>47452</v>
          </cell>
        </row>
        <row r="3085">
          <cell r="A3085" t="str">
            <v>47665</v>
          </cell>
        </row>
        <row r="3086">
          <cell r="A3086" t="str">
            <v>47708</v>
          </cell>
        </row>
        <row r="3087">
          <cell r="A3087" t="str">
            <v>47711</v>
          </cell>
        </row>
        <row r="3088">
          <cell r="A3088" t="str">
            <v>47711</v>
          </cell>
        </row>
        <row r="3089">
          <cell r="A3089" t="str">
            <v>47713</v>
          </cell>
        </row>
        <row r="3090">
          <cell r="A3090" t="str">
            <v>47714</v>
          </cell>
        </row>
        <row r="3091">
          <cell r="A3091" t="str">
            <v>47715</v>
          </cell>
        </row>
        <row r="3092">
          <cell r="A3092" t="str">
            <v>47716</v>
          </cell>
        </row>
        <row r="3093">
          <cell r="A3093" t="str">
            <v>47842</v>
          </cell>
        </row>
        <row r="3094">
          <cell r="A3094" t="str">
            <v>47882</v>
          </cell>
        </row>
        <row r="3095">
          <cell r="A3095" t="str">
            <v>47901</v>
          </cell>
        </row>
        <row r="3096">
          <cell r="A3096" t="str">
            <v>47907</v>
          </cell>
        </row>
        <row r="3097">
          <cell r="A3097" t="str">
            <v>47933</v>
          </cell>
        </row>
        <row r="3098">
          <cell r="A3098" t="str">
            <v>48025</v>
          </cell>
        </row>
        <row r="3099">
          <cell r="A3099" t="str">
            <v>48026</v>
          </cell>
        </row>
        <row r="3100">
          <cell r="A3100" t="str">
            <v>48033</v>
          </cell>
        </row>
        <row r="3101">
          <cell r="A3101" t="str">
            <v>48034</v>
          </cell>
        </row>
        <row r="3102">
          <cell r="A3102" t="str">
            <v>48035</v>
          </cell>
        </row>
        <row r="3103">
          <cell r="A3103" t="str">
            <v>48036</v>
          </cell>
        </row>
        <row r="3104">
          <cell r="A3104" t="str">
            <v>48038</v>
          </cell>
        </row>
        <row r="3105">
          <cell r="A3105" t="str">
            <v>48040</v>
          </cell>
        </row>
        <row r="3106">
          <cell r="A3106" t="str">
            <v>48042</v>
          </cell>
        </row>
        <row r="3107">
          <cell r="A3107" t="str">
            <v>48060</v>
          </cell>
        </row>
        <row r="3108">
          <cell r="A3108" t="str">
            <v>48066</v>
          </cell>
        </row>
        <row r="3109">
          <cell r="A3109" t="str">
            <v>48067</v>
          </cell>
        </row>
        <row r="3110">
          <cell r="A3110" t="str">
            <v>48071</v>
          </cell>
        </row>
        <row r="3111">
          <cell r="A3111" t="str">
            <v>48072</v>
          </cell>
        </row>
        <row r="3112">
          <cell r="A3112" t="str">
            <v>48073</v>
          </cell>
        </row>
        <row r="3113">
          <cell r="A3113" t="str">
            <v>48075</v>
          </cell>
        </row>
        <row r="3114">
          <cell r="A3114" t="str">
            <v>48080</v>
          </cell>
        </row>
        <row r="3115">
          <cell r="A3115" t="str">
            <v>48081</v>
          </cell>
        </row>
        <row r="3116">
          <cell r="A3116" t="str">
            <v>48082</v>
          </cell>
        </row>
        <row r="3117">
          <cell r="A3117" t="str">
            <v>48083</v>
          </cell>
        </row>
        <row r="3118">
          <cell r="A3118" t="str">
            <v>48083-1124</v>
          </cell>
        </row>
        <row r="3119">
          <cell r="A3119" t="str">
            <v>48084</v>
          </cell>
        </row>
        <row r="3120">
          <cell r="A3120" t="str">
            <v>48091</v>
          </cell>
        </row>
        <row r="3121">
          <cell r="A3121" t="str">
            <v>48091-5833</v>
          </cell>
        </row>
        <row r="3122">
          <cell r="A3122" t="str">
            <v>48092</v>
          </cell>
        </row>
        <row r="3123">
          <cell r="A3123" t="str">
            <v>48093</v>
          </cell>
        </row>
        <row r="3124">
          <cell r="A3124" t="str">
            <v>48093-1047</v>
          </cell>
        </row>
        <row r="3125">
          <cell r="A3125" t="str">
            <v>48098</v>
          </cell>
        </row>
        <row r="3126">
          <cell r="A3126" t="str">
            <v>48103</v>
          </cell>
        </row>
        <row r="3127">
          <cell r="A3127" t="str">
            <v>48104</v>
          </cell>
        </row>
        <row r="3128">
          <cell r="A3128" t="str">
            <v>48105</v>
          </cell>
        </row>
        <row r="3129">
          <cell r="A3129" t="str">
            <v>48108</v>
          </cell>
        </row>
        <row r="3130">
          <cell r="A3130" t="str">
            <v>48111</v>
          </cell>
        </row>
        <row r="3131">
          <cell r="A3131" t="str">
            <v>48114</v>
          </cell>
        </row>
        <row r="3132">
          <cell r="A3132" t="str">
            <v>48116</v>
          </cell>
        </row>
        <row r="3133">
          <cell r="A3133" t="str">
            <v>48117</v>
          </cell>
        </row>
        <row r="3134">
          <cell r="A3134" t="str">
            <v>48128</v>
          </cell>
        </row>
        <row r="3135">
          <cell r="A3135" t="str">
            <v>48130</v>
          </cell>
        </row>
        <row r="3136">
          <cell r="A3136" t="str">
            <v>48135</v>
          </cell>
        </row>
        <row r="3137">
          <cell r="A3137" t="str">
            <v>48138</v>
          </cell>
        </row>
        <row r="3138">
          <cell r="A3138" t="str">
            <v>48141</v>
          </cell>
        </row>
        <row r="3139">
          <cell r="A3139" t="str">
            <v>48150</v>
          </cell>
        </row>
        <row r="3140">
          <cell r="A3140" t="str">
            <v>48152</v>
          </cell>
        </row>
        <row r="3141">
          <cell r="A3141" t="str">
            <v>48160</v>
          </cell>
        </row>
        <row r="3142">
          <cell r="A3142" t="str">
            <v>48161</v>
          </cell>
        </row>
        <row r="3143">
          <cell r="A3143" t="str">
            <v>48162</v>
          </cell>
        </row>
        <row r="3144">
          <cell r="A3144" t="str">
            <v>48165</v>
          </cell>
        </row>
        <row r="3145">
          <cell r="A3145" t="str">
            <v>48170</v>
          </cell>
        </row>
        <row r="3146">
          <cell r="A3146" t="str">
            <v>48174</v>
          </cell>
        </row>
        <row r="3147">
          <cell r="A3147" t="str">
            <v>48176</v>
          </cell>
        </row>
        <row r="3148">
          <cell r="A3148" t="str">
            <v>48180</v>
          </cell>
        </row>
        <row r="3149">
          <cell r="A3149" t="str">
            <v>48184</v>
          </cell>
        </row>
        <row r="3150">
          <cell r="A3150" t="str">
            <v>48186</v>
          </cell>
        </row>
        <row r="3151">
          <cell r="A3151" t="str">
            <v>48188</v>
          </cell>
        </row>
        <row r="3152">
          <cell r="A3152" t="str">
            <v>48189</v>
          </cell>
        </row>
        <row r="3153">
          <cell r="A3153" t="str">
            <v>48195</v>
          </cell>
        </row>
        <row r="3154">
          <cell r="A3154" t="str">
            <v>48197</v>
          </cell>
        </row>
        <row r="3155">
          <cell r="A3155" t="str">
            <v>48202</v>
          </cell>
        </row>
        <row r="3156">
          <cell r="A3156" t="str">
            <v>48207</v>
          </cell>
        </row>
        <row r="3157">
          <cell r="A3157" t="str">
            <v>48211</v>
          </cell>
        </row>
        <row r="3158">
          <cell r="A3158" t="str">
            <v>48212</v>
          </cell>
        </row>
        <row r="3159">
          <cell r="A3159" t="str">
            <v>48215</v>
          </cell>
        </row>
        <row r="3160">
          <cell r="A3160" t="str">
            <v>48219</v>
          </cell>
        </row>
        <row r="3161">
          <cell r="A3161" t="str">
            <v>48220</v>
          </cell>
        </row>
        <row r="3162">
          <cell r="A3162" t="str">
            <v>48224</v>
          </cell>
        </row>
        <row r="3163">
          <cell r="A3163" t="str">
            <v>48225</v>
          </cell>
        </row>
        <row r="3164">
          <cell r="A3164" t="str">
            <v>48226</v>
          </cell>
        </row>
        <row r="3165">
          <cell r="A3165" t="str">
            <v>48230</v>
          </cell>
        </row>
        <row r="3166">
          <cell r="A3166" t="str">
            <v>48236</v>
          </cell>
        </row>
        <row r="3167">
          <cell r="A3167" t="str">
            <v>48302</v>
          </cell>
        </row>
        <row r="3168">
          <cell r="A3168" t="str">
            <v>48304</v>
          </cell>
        </row>
        <row r="3169">
          <cell r="A3169" t="str">
            <v>48307</v>
          </cell>
        </row>
        <row r="3170">
          <cell r="A3170" t="str">
            <v>48309</v>
          </cell>
        </row>
        <row r="3171">
          <cell r="A3171" t="str">
            <v>48312</v>
          </cell>
        </row>
        <row r="3172">
          <cell r="A3172" t="str">
            <v>48313</v>
          </cell>
        </row>
        <row r="3173">
          <cell r="A3173" t="str">
            <v>48314</v>
          </cell>
        </row>
        <row r="3174">
          <cell r="A3174" t="str">
            <v>48315</v>
          </cell>
        </row>
        <row r="3175">
          <cell r="A3175" t="str">
            <v>48317</v>
          </cell>
        </row>
        <row r="3176">
          <cell r="A3176" t="str">
            <v>48326</v>
          </cell>
        </row>
        <row r="3177">
          <cell r="A3177" t="str">
            <v>48326-1549</v>
          </cell>
        </row>
        <row r="3178">
          <cell r="A3178" t="str">
            <v>48334</v>
          </cell>
        </row>
        <row r="3179">
          <cell r="A3179" t="str">
            <v>48335</v>
          </cell>
        </row>
        <row r="3180">
          <cell r="A3180" t="str">
            <v>48336</v>
          </cell>
        </row>
        <row r="3181">
          <cell r="A3181" t="str">
            <v>48342</v>
          </cell>
        </row>
        <row r="3182">
          <cell r="A3182" t="str">
            <v>483436001</v>
          </cell>
        </row>
        <row r="3183">
          <cell r="A3183" t="str">
            <v>48346</v>
          </cell>
        </row>
        <row r="3184">
          <cell r="A3184" t="str">
            <v>48346-4830</v>
          </cell>
        </row>
        <row r="3185">
          <cell r="A3185" t="str">
            <v>48357</v>
          </cell>
        </row>
        <row r="3186">
          <cell r="A3186" t="str">
            <v>48362</v>
          </cell>
        </row>
        <row r="3187">
          <cell r="A3187" t="str">
            <v>48371</v>
          </cell>
        </row>
        <row r="3188">
          <cell r="A3188" t="str">
            <v>48374</v>
          </cell>
        </row>
        <row r="3189">
          <cell r="A3189" t="str">
            <v>48375</v>
          </cell>
        </row>
        <row r="3190">
          <cell r="A3190" t="str">
            <v>48377</v>
          </cell>
        </row>
        <row r="3191">
          <cell r="A3191" t="str">
            <v>48381</v>
          </cell>
        </row>
        <row r="3192">
          <cell r="A3192" t="str">
            <v>48382</v>
          </cell>
        </row>
        <row r="3193">
          <cell r="A3193" t="str">
            <v>48390</v>
          </cell>
        </row>
        <row r="3194">
          <cell r="A3194" t="str">
            <v>48393</v>
          </cell>
        </row>
        <row r="3195">
          <cell r="A3195" t="str">
            <v>48419</v>
          </cell>
        </row>
        <row r="3196">
          <cell r="A3196" t="str">
            <v>48423</v>
          </cell>
        </row>
        <row r="3197">
          <cell r="A3197" t="str">
            <v>48430</v>
          </cell>
        </row>
        <row r="3198">
          <cell r="A3198" t="str">
            <v>48442</v>
          </cell>
        </row>
        <row r="3199">
          <cell r="A3199" t="str">
            <v>48451</v>
          </cell>
        </row>
        <row r="3200">
          <cell r="A3200" t="str">
            <v>48462</v>
          </cell>
        </row>
        <row r="3201">
          <cell r="A3201" t="str">
            <v>48506</v>
          </cell>
        </row>
        <row r="3202">
          <cell r="A3202" t="str">
            <v>48507</v>
          </cell>
        </row>
        <row r="3203">
          <cell r="A3203" t="str">
            <v>48602</v>
          </cell>
        </row>
        <row r="3204">
          <cell r="A3204" t="str">
            <v>48607</v>
          </cell>
        </row>
        <row r="3205">
          <cell r="A3205" t="str">
            <v>48640</v>
          </cell>
        </row>
        <row r="3206">
          <cell r="A3206" t="str">
            <v>48653</v>
          </cell>
        </row>
        <row r="3207">
          <cell r="A3207" t="str">
            <v>48667</v>
          </cell>
        </row>
        <row r="3208">
          <cell r="A3208" t="str">
            <v>48674</v>
          </cell>
        </row>
        <row r="3209">
          <cell r="A3209" t="str">
            <v>48706</v>
          </cell>
        </row>
        <row r="3210">
          <cell r="A3210" t="str">
            <v>48708-5941</v>
          </cell>
        </row>
        <row r="3211">
          <cell r="A3211" t="str">
            <v>48723</v>
          </cell>
        </row>
        <row r="3212">
          <cell r="A3212" t="str">
            <v>48730</v>
          </cell>
        </row>
        <row r="3213">
          <cell r="A3213" t="str">
            <v>48823</v>
          </cell>
        </row>
        <row r="3214">
          <cell r="A3214" t="str">
            <v>48829</v>
          </cell>
        </row>
        <row r="3215">
          <cell r="A3215" t="str">
            <v>48836</v>
          </cell>
        </row>
        <row r="3216">
          <cell r="A3216" t="str">
            <v>48855</v>
          </cell>
        </row>
        <row r="3217">
          <cell r="A3217" t="str">
            <v>48864</v>
          </cell>
        </row>
        <row r="3218">
          <cell r="A3218" t="str">
            <v>48906</v>
          </cell>
        </row>
        <row r="3219">
          <cell r="A3219" t="str">
            <v>48917</v>
          </cell>
        </row>
        <row r="3220">
          <cell r="A3220" t="str">
            <v>48933</v>
          </cell>
        </row>
        <row r="3221">
          <cell r="A3221" t="str">
            <v>48951</v>
          </cell>
        </row>
        <row r="3222">
          <cell r="A3222" t="str">
            <v>49007</v>
          </cell>
        </row>
        <row r="3223">
          <cell r="A3223" t="str">
            <v>49011</v>
          </cell>
        </row>
        <row r="3224">
          <cell r="A3224" t="str">
            <v>49048</v>
          </cell>
        </row>
        <row r="3225">
          <cell r="A3225" t="str">
            <v>49085</v>
          </cell>
        </row>
        <row r="3226">
          <cell r="A3226" t="str">
            <v>49085-2319</v>
          </cell>
        </row>
        <row r="3227">
          <cell r="A3227" t="str">
            <v>49085-2396</v>
          </cell>
        </row>
        <row r="3228">
          <cell r="A3228" t="str">
            <v>49112</v>
          </cell>
        </row>
        <row r="3229">
          <cell r="A3229" t="str">
            <v>49201</v>
          </cell>
        </row>
        <row r="3230">
          <cell r="A3230" t="str">
            <v>49204</v>
          </cell>
        </row>
        <row r="3231">
          <cell r="A3231" t="str">
            <v>49204</v>
          </cell>
        </row>
        <row r="3232">
          <cell r="A3232" t="str">
            <v>49236</v>
          </cell>
        </row>
        <row r="3233">
          <cell r="A3233" t="str">
            <v>49247</v>
          </cell>
        </row>
        <row r="3234">
          <cell r="A3234" t="str">
            <v>49286</v>
          </cell>
        </row>
        <row r="3235">
          <cell r="A3235" t="str">
            <v>49307</v>
          </cell>
        </row>
        <row r="3236">
          <cell r="A3236" t="str">
            <v>49417</v>
          </cell>
        </row>
        <row r="3237">
          <cell r="A3237" t="str">
            <v>49423</v>
          </cell>
        </row>
        <row r="3238">
          <cell r="A3238" t="str">
            <v>49442</v>
          </cell>
        </row>
        <row r="3239">
          <cell r="A3239" t="str">
            <v>49501</v>
          </cell>
        </row>
        <row r="3240">
          <cell r="A3240" t="str">
            <v>49503</v>
          </cell>
        </row>
        <row r="3241">
          <cell r="A3241" t="str">
            <v>49505</v>
          </cell>
        </row>
        <row r="3242">
          <cell r="A3242" t="str">
            <v>49508</v>
          </cell>
        </row>
        <row r="3243">
          <cell r="A3243" t="str">
            <v>49509</v>
          </cell>
        </row>
        <row r="3244">
          <cell r="A3244" t="str">
            <v>49512</v>
          </cell>
        </row>
        <row r="3245">
          <cell r="A3245" t="str">
            <v>49525-1054</v>
          </cell>
        </row>
        <row r="3246">
          <cell r="A3246" t="str">
            <v>49534</v>
          </cell>
        </row>
        <row r="3247">
          <cell r="A3247" t="str">
            <v>49544</v>
          </cell>
        </row>
        <row r="3248">
          <cell r="A3248" t="str">
            <v>49548</v>
          </cell>
        </row>
        <row r="3249">
          <cell r="A3249" t="str">
            <v>49601</v>
          </cell>
        </row>
        <row r="3250">
          <cell r="A3250" t="str">
            <v>49601</v>
          </cell>
        </row>
        <row r="3251">
          <cell r="A3251" t="str">
            <v>49615</v>
          </cell>
        </row>
        <row r="3252">
          <cell r="A3252" t="str">
            <v>49633</v>
          </cell>
        </row>
        <row r="3253">
          <cell r="A3253" t="str">
            <v>49643</v>
          </cell>
        </row>
        <row r="3254">
          <cell r="A3254" t="str">
            <v>49650</v>
          </cell>
        </row>
        <row r="3255">
          <cell r="A3255" t="str">
            <v>49651</v>
          </cell>
        </row>
        <row r="3256">
          <cell r="A3256" t="str">
            <v>49655</v>
          </cell>
        </row>
        <row r="3257">
          <cell r="A3257" t="str">
            <v>49659</v>
          </cell>
        </row>
        <row r="3258">
          <cell r="A3258" t="str">
            <v>49660</v>
          </cell>
        </row>
        <row r="3259">
          <cell r="A3259" t="str">
            <v>49663</v>
          </cell>
        </row>
        <row r="3260">
          <cell r="A3260" t="str">
            <v>49668</v>
          </cell>
        </row>
        <row r="3261">
          <cell r="A3261" t="str">
            <v>49682</v>
          </cell>
        </row>
        <row r="3262">
          <cell r="A3262" t="str">
            <v>49684</v>
          </cell>
        </row>
        <row r="3263">
          <cell r="A3263" t="str">
            <v>49685</v>
          </cell>
        </row>
        <row r="3264">
          <cell r="A3264" t="str">
            <v>49707</v>
          </cell>
        </row>
        <row r="3265">
          <cell r="A3265" t="str">
            <v>49712</v>
          </cell>
        </row>
        <row r="3266">
          <cell r="A3266" t="str">
            <v>49721</v>
          </cell>
        </row>
        <row r="3267">
          <cell r="A3267" t="str">
            <v>49802</v>
          </cell>
        </row>
        <row r="3268">
          <cell r="A3268" t="str">
            <v>49829</v>
          </cell>
        </row>
        <row r="3269">
          <cell r="A3269" t="str">
            <v>49840</v>
          </cell>
        </row>
        <row r="3270">
          <cell r="A3270" t="str">
            <v>49866</v>
          </cell>
        </row>
        <row r="3271">
          <cell r="A3271" t="str">
            <v>49938</v>
          </cell>
        </row>
        <row r="3272">
          <cell r="A3272" t="str">
            <v>50003</v>
          </cell>
        </row>
        <row r="3273">
          <cell r="A3273" t="str">
            <v>50010</v>
          </cell>
        </row>
        <row r="3274">
          <cell r="A3274" t="str">
            <v>50021</v>
          </cell>
        </row>
        <row r="3275">
          <cell r="A3275" t="str">
            <v>50023</v>
          </cell>
        </row>
        <row r="3276">
          <cell r="A3276" t="str">
            <v>50025</v>
          </cell>
        </row>
        <row r="3277">
          <cell r="A3277" t="str">
            <v>50047</v>
          </cell>
        </row>
        <row r="3278">
          <cell r="A3278" t="str">
            <v>50061</v>
          </cell>
        </row>
        <row r="3279">
          <cell r="A3279" t="str">
            <v>50071</v>
          </cell>
        </row>
        <row r="3280">
          <cell r="A3280" t="str">
            <v>50107</v>
          </cell>
        </row>
        <row r="3281">
          <cell r="A3281" t="str">
            <v>50111</v>
          </cell>
        </row>
        <row r="3282">
          <cell r="A3282" t="str">
            <v>50111-1147</v>
          </cell>
        </row>
        <row r="3283">
          <cell r="A3283" t="str">
            <v>50122</v>
          </cell>
        </row>
        <row r="3284">
          <cell r="A3284" t="str">
            <v>50131</v>
          </cell>
        </row>
        <row r="3285">
          <cell r="A3285" t="str">
            <v>50206</v>
          </cell>
        </row>
        <row r="3286">
          <cell r="A3286" t="str">
            <v>50244</v>
          </cell>
        </row>
        <row r="3287">
          <cell r="A3287" t="str">
            <v>50248</v>
          </cell>
        </row>
        <row r="3288">
          <cell r="A3288" t="str">
            <v>50249</v>
          </cell>
        </row>
        <row r="3289">
          <cell r="A3289" t="str">
            <v>50250</v>
          </cell>
        </row>
        <row r="3290">
          <cell r="A3290" t="str">
            <v>50263</v>
          </cell>
        </row>
        <row r="3291">
          <cell r="A3291" t="str">
            <v>50265</v>
          </cell>
        </row>
        <row r="3292">
          <cell r="A3292" t="str">
            <v>50266</v>
          </cell>
        </row>
        <row r="3293">
          <cell r="A3293" t="str">
            <v>50309</v>
          </cell>
        </row>
        <row r="3294">
          <cell r="A3294" t="str">
            <v>50310</v>
          </cell>
        </row>
        <row r="3295">
          <cell r="A3295" t="str">
            <v>50311</v>
          </cell>
        </row>
        <row r="3296">
          <cell r="A3296" t="str">
            <v>50312</v>
          </cell>
        </row>
        <row r="3297">
          <cell r="A3297" t="str">
            <v>50313</v>
          </cell>
        </row>
        <row r="3298">
          <cell r="A3298" t="str">
            <v>50314</v>
          </cell>
        </row>
        <row r="3299">
          <cell r="A3299" t="str">
            <v>50315</v>
          </cell>
        </row>
        <row r="3300">
          <cell r="A3300" t="str">
            <v>50316</v>
          </cell>
        </row>
        <row r="3301">
          <cell r="A3301" t="str">
            <v>50317</v>
          </cell>
        </row>
        <row r="3302">
          <cell r="A3302" t="str">
            <v>50319</v>
          </cell>
        </row>
        <row r="3303">
          <cell r="A3303" t="str">
            <v>50321</v>
          </cell>
        </row>
        <row r="3304">
          <cell r="A3304" t="str">
            <v>50322</v>
          </cell>
        </row>
        <row r="3305">
          <cell r="A3305" t="str">
            <v>50323</v>
          </cell>
        </row>
        <row r="3306">
          <cell r="A3306" t="str">
            <v>50325</v>
          </cell>
        </row>
        <row r="3307">
          <cell r="A3307" t="str">
            <v>50327</v>
          </cell>
        </row>
        <row r="3308">
          <cell r="A3308" t="str">
            <v>50421</v>
          </cell>
        </row>
        <row r="3309">
          <cell r="A3309" t="str">
            <v>50424</v>
          </cell>
        </row>
        <row r="3310">
          <cell r="A3310" t="str">
            <v>50428</v>
          </cell>
        </row>
        <row r="3311">
          <cell r="A3311" t="str">
            <v>50430</v>
          </cell>
        </row>
        <row r="3312">
          <cell r="A3312" t="str">
            <v>50436</v>
          </cell>
        </row>
        <row r="3313">
          <cell r="A3313" t="str">
            <v>50438</v>
          </cell>
        </row>
        <row r="3314">
          <cell r="A3314" t="str">
            <v>50446</v>
          </cell>
        </row>
        <row r="3315">
          <cell r="A3315" t="str">
            <v>50450</v>
          </cell>
        </row>
        <row r="3316">
          <cell r="A3316" t="str">
            <v>50456</v>
          </cell>
        </row>
        <row r="3317">
          <cell r="A3317" t="str">
            <v>50461</v>
          </cell>
        </row>
        <row r="3318">
          <cell r="A3318" t="str">
            <v>50468</v>
          </cell>
        </row>
        <row r="3319">
          <cell r="A3319" t="str">
            <v>50501</v>
          </cell>
        </row>
        <row r="3320">
          <cell r="A3320" t="str">
            <v>50511</v>
          </cell>
        </row>
        <row r="3321">
          <cell r="A3321" t="str">
            <v>50536</v>
          </cell>
        </row>
        <row r="3322">
          <cell r="A3322" t="str">
            <v>50554</v>
          </cell>
        </row>
        <row r="3323">
          <cell r="A3323" t="str">
            <v>50560</v>
          </cell>
        </row>
        <row r="3324">
          <cell r="A3324" t="str">
            <v>50575</v>
          </cell>
        </row>
        <row r="3325">
          <cell r="A3325" t="str">
            <v>50588</v>
          </cell>
        </row>
        <row r="3326">
          <cell r="A3326" t="str">
            <v>50595</v>
          </cell>
        </row>
        <row r="3327">
          <cell r="A3327" t="str">
            <v>50602</v>
          </cell>
        </row>
        <row r="3328">
          <cell r="A3328" t="str">
            <v>50613</v>
          </cell>
        </row>
        <row r="3329">
          <cell r="A3329" t="str">
            <v>50616</v>
          </cell>
        </row>
        <row r="3330">
          <cell r="A3330" t="str">
            <v>50629</v>
          </cell>
        </row>
        <row r="3331">
          <cell r="A3331" t="str">
            <v>50638</v>
          </cell>
        </row>
        <row r="3332">
          <cell r="A3332" t="str">
            <v>50644</v>
          </cell>
        </row>
        <row r="3333">
          <cell r="A3333" t="str">
            <v>50674</v>
          </cell>
        </row>
        <row r="3334">
          <cell r="A3334" t="str">
            <v>50680</v>
          </cell>
        </row>
        <row r="3335">
          <cell r="A3335" t="str">
            <v>50701</v>
          </cell>
        </row>
        <row r="3336">
          <cell r="A3336" t="str">
            <v>50703</v>
          </cell>
        </row>
        <row r="3337">
          <cell r="A3337" t="str">
            <v>50801</v>
          </cell>
        </row>
        <row r="3338">
          <cell r="A3338" t="str">
            <v>50838</v>
          </cell>
        </row>
        <row r="3339">
          <cell r="A3339" t="str">
            <v>51001</v>
          </cell>
        </row>
        <row r="3340">
          <cell r="A3340" t="str">
            <v>51024</v>
          </cell>
        </row>
        <row r="3341">
          <cell r="A3341" t="str">
            <v>51028</v>
          </cell>
        </row>
        <row r="3342">
          <cell r="A3342" t="str">
            <v>51031</v>
          </cell>
        </row>
        <row r="3343">
          <cell r="A3343" t="str">
            <v>51039</v>
          </cell>
        </row>
        <row r="3344">
          <cell r="A3344" t="str">
            <v>51041</v>
          </cell>
        </row>
        <row r="3345">
          <cell r="A3345" t="str">
            <v>51045</v>
          </cell>
        </row>
        <row r="3346">
          <cell r="A3346" t="str">
            <v>51050</v>
          </cell>
        </row>
        <row r="3347">
          <cell r="A3347" t="str">
            <v>51054</v>
          </cell>
        </row>
        <row r="3348">
          <cell r="A3348" t="str">
            <v>51101</v>
          </cell>
        </row>
        <row r="3349">
          <cell r="A3349" t="str">
            <v>51102</v>
          </cell>
        </row>
        <row r="3350">
          <cell r="A3350" t="str">
            <v>51103</v>
          </cell>
        </row>
        <row r="3351">
          <cell r="A3351" t="str">
            <v>51104</v>
          </cell>
        </row>
        <row r="3352">
          <cell r="A3352" t="str">
            <v>51105</v>
          </cell>
        </row>
        <row r="3353">
          <cell r="A3353" t="str">
            <v>51106</v>
          </cell>
        </row>
        <row r="3354">
          <cell r="A3354" t="str">
            <v>51111</v>
          </cell>
        </row>
        <row r="3355">
          <cell r="A3355" t="str">
            <v>51201</v>
          </cell>
        </row>
        <row r="3356">
          <cell r="A3356" t="str">
            <v>51247</v>
          </cell>
        </row>
        <row r="3357">
          <cell r="A3357" t="str">
            <v>51250</v>
          </cell>
        </row>
        <row r="3358">
          <cell r="A3358" t="str">
            <v>51301</v>
          </cell>
        </row>
        <row r="3359">
          <cell r="A3359" t="str">
            <v>51341</v>
          </cell>
        </row>
        <row r="3360">
          <cell r="A3360" t="str">
            <v>51347</v>
          </cell>
        </row>
        <row r="3361">
          <cell r="A3361" t="str">
            <v>51501</v>
          </cell>
        </row>
        <row r="3362">
          <cell r="A3362" t="str">
            <v>51503</v>
          </cell>
        </row>
        <row r="3363">
          <cell r="A3363" t="str">
            <v>51534</v>
          </cell>
        </row>
        <row r="3364">
          <cell r="A3364" t="str">
            <v>52001</v>
          </cell>
        </row>
        <row r="3365">
          <cell r="A3365" t="str">
            <v>52002</v>
          </cell>
        </row>
        <row r="3366">
          <cell r="A3366" t="str">
            <v>52054</v>
          </cell>
        </row>
        <row r="3367">
          <cell r="A3367" t="str">
            <v>52057</v>
          </cell>
        </row>
        <row r="3368">
          <cell r="A3368" t="str">
            <v>52068</v>
          </cell>
        </row>
        <row r="3369">
          <cell r="A3369" t="str">
            <v>52101</v>
          </cell>
        </row>
        <row r="3370">
          <cell r="A3370" t="str">
            <v>52151</v>
          </cell>
        </row>
        <row r="3371">
          <cell r="A3371" t="str">
            <v>52205</v>
          </cell>
        </row>
        <row r="3372">
          <cell r="A3372" t="str">
            <v>52227</v>
          </cell>
        </row>
        <row r="3373">
          <cell r="A3373" t="str">
            <v>52248</v>
          </cell>
        </row>
        <row r="3374">
          <cell r="A3374" t="str">
            <v>52332</v>
          </cell>
        </row>
        <row r="3375">
          <cell r="A3375" t="str">
            <v>52349</v>
          </cell>
        </row>
        <row r="3376">
          <cell r="A3376" t="str">
            <v>52353</v>
          </cell>
        </row>
        <row r="3377">
          <cell r="A3377" t="str">
            <v>52362</v>
          </cell>
        </row>
        <row r="3378">
          <cell r="A3378" t="str">
            <v>52499</v>
          </cell>
        </row>
        <row r="3379">
          <cell r="A3379" t="str">
            <v>52499-6000</v>
          </cell>
        </row>
        <row r="3380">
          <cell r="A3380" t="str">
            <v>52501</v>
          </cell>
        </row>
        <row r="3381">
          <cell r="A3381" t="str">
            <v>52531</v>
          </cell>
        </row>
        <row r="3382">
          <cell r="A3382" t="str">
            <v>52544</v>
          </cell>
        </row>
        <row r="3383">
          <cell r="A3383" t="str">
            <v>52554</v>
          </cell>
        </row>
        <row r="3384">
          <cell r="A3384" t="str">
            <v>52556</v>
          </cell>
        </row>
        <row r="3385">
          <cell r="A3385" t="str">
            <v>52576</v>
          </cell>
        </row>
        <row r="3386">
          <cell r="A3386" t="str">
            <v>52577</v>
          </cell>
        </row>
        <row r="3387">
          <cell r="A3387" t="str">
            <v>52601</v>
          </cell>
        </row>
        <row r="3388">
          <cell r="A3388" t="str">
            <v>52637</v>
          </cell>
        </row>
        <row r="3389">
          <cell r="A3389" t="str">
            <v>52722</v>
          </cell>
        </row>
        <row r="3390">
          <cell r="A3390" t="str">
            <v>52732</v>
          </cell>
        </row>
        <row r="3391">
          <cell r="A3391" t="str">
            <v>52733</v>
          </cell>
        </row>
        <row r="3392">
          <cell r="A3392" t="str">
            <v>52765</v>
          </cell>
        </row>
        <row r="3393">
          <cell r="A3393" t="str">
            <v>52773</v>
          </cell>
        </row>
        <row r="3394">
          <cell r="A3394" t="str">
            <v>52776</v>
          </cell>
        </row>
        <row r="3395">
          <cell r="A3395" t="str">
            <v>52804</v>
          </cell>
        </row>
        <row r="3396">
          <cell r="A3396" t="str">
            <v>52806</v>
          </cell>
        </row>
        <row r="3397">
          <cell r="A3397" t="str">
            <v>52807</v>
          </cell>
        </row>
        <row r="3398">
          <cell r="A3398" t="str">
            <v>53004</v>
          </cell>
        </row>
        <row r="3399">
          <cell r="A3399" t="str">
            <v>53005</v>
          </cell>
        </row>
        <row r="3400">
          <cell r="A3400" t="str">
            <v>53006</v>
          </cell>
        </row>
        <row r="3401">
          <cell r="A3401" t="str">
            <v>53007</v>
          </cell>
        </row>
        <row r="3402">
          <cell r="A3402" t="str">
            <v>53008</v>
          </cell>
        </row>
        <row r="3403">
          <cell r="A3403" t="str">
            <v>53012</v>
          </cell>
        </row>
        <row r="3404">
          <cell r="A3404" t="str">
            <v>53018</v>
          </cell>
        </row>
        <row r="3405">
          <cell r="A3405" t="str">
            <v>53019</v>
          </cell>
        </row>
        <row r="3406">
          <cell r="A3406" t="str">
            <v>53020</v>
          </cell>
        </row>
        <row r="3407">
          <cell r="A3407" t="str">
            <v>53023</v>
          </cell>
        </row>
        <row r="3408">
          <cell r="A3408" t="str">
            <v>53024</v>
          </cell>
        </row>
        <row r="3409">
          <cell r="A3409" t="str">
            <v>53024-9428</v>
          </cell>
        </row>
        <row r="3410">
          <cell r="A3410" t="str">
            <v>53027</v>
          </cell>
        </row>
        <row r="3411">
          <cell r="A3411" t="str">
            <v>53027-0140</v>
          </cell>
        </row>
        <row r="3412">
          <cell r="A3412" t="str">
            <v>53029</v>
          </cell>
        </row>
        <row r="3413">
          <cell r="A3413" t="str">
            <v>53040</v>
          </cell>
        </row>
        <row r="3414">
          <cell r="A3414" t="str">
            <v>53042</v>
          </cell>
        </row>
        <row r="3415">
          <cell r="A3415" t="str">
            <v>53044</v>
          </cell>
        </row>
        <row r="3416">
          <cell r="A3416" t="str">
            <v>53045</v>
          </cell>
        </row>
        <row r="3417">
          <cell r="A3417" t="str">
            <v>53045-5215</v>
          </cell>
        </row>
        <row r="3418">
          <cell r="A3418" t="str">
            <v>53046</v>
          </cell>
        </row>
        <row r="3419">
          <cell r="A3419" t="str">
            <v>53048</v>
          </cell>
        </row>
        <row r="3420">
          <cell r="A3420" t="str">
            <v>53051</v>
          </cell>
        </row>
        <row r="3421">
          <cell r="A3421" t="str">
            <v>53052</v>
          </cell>
        </row>
        <row r="3422">
          <cell r="A3422" t="str">
            <v>53066</v>
          </cell>
        </row>
        <row r="3423">
          <cell r="A3423" t="str">
            <v>53070</v>
          </cell>
        </row>
        <row r="3424">
          <cell r="A3424" t="str">
            <v>53072</v>
          </cell>
        </row>
        <row r="3425">
          <cell r="A3425" t="str">
            <v>53073</v>
          </cell>
        </row>
        <row r="3426">
          <cell r="A3426" t="str">
            <v>53074</v>
          </cell>
        </row>
        <row r="3427">
          <cell r="A3427" t="str">
            <v>53076</v>
          </cell>
        </row>
        <row r="3428">
          <cell r="A3428" t="str">
            <v>53081</v>
          </cell>
        </row>
        <row r="3429">
          <cell r="A3429" t="str">
            <v>53089</v>
          </cell>
        </row>
        <row r="3430">
          <cell r="A3430" t="str">
            <v>53090</v>
          </cell>
        </row>
        <row r="3431">
          <cell r="A3431" t="str">
            <v>53092</v>
          </cell>
        </row>
        <row r="3432">
          <cell r="A3432" t="str">
            <v>53094</v>
          </cell>
        </row>
        <row r="3433">
          <cell r="A3433" t="str">
            <v>53095</v>
          </cell>
        </row>
        <row r="3434">
          <cell r="A3434" t="str">
            <v>53097</v>
          </cell>
        </row>
        <row r="3435">
          <cell r="A3435" t="str">
            <v>53105</v>
          </cell>
        </row>
        <row r="3436">
          <cell r="A3436" t="str">
            <v>53110</v>
          </cell>
        </row>
        <row r="3437">
          <cell r="A3437" t="str">
            <v>53119</v>
          </cell>
        </row>
        <row r="3438">
          <cell r="A3438" t="str">
            <v>53120</v>
          </cell>
        </row>
        <row r="3439">
          <cell r="A3439" t="str">
            <v>53121</v>
          </cell>
        </row>
        <row r="3440">
          <cell r="A3440" t="str">
            <v>53126</v>
          </cell>
        </row>
        <row r="3441">
          <cell r="A3441" t="str">
            <v>53129</v>
          </cell>
        </row>
        <row r="3442">
          <cell r="A3442" t="str">
            <v>53130</v>
          </cell>
        </row>
        <row r="3443">
          <cell r="A3443" t="str">
            <v>53132</v>
          </cell>
        </row>
        <row r="3444">
          <cell r="A3444" t="str">
            <v>53141</v>
          </cell>
        </row>
        <row r="3445">
          <cell r="A3445" t="str">
            <v>53144</v>
          </cell>
        </row>
        <row r="3446">
          <cell r="A3446" t="str">
            <v>53146</v>
          </cell>
        </row>
        <row r="3447">
          <cell r="A3447" t="str">
            <v>53147</v>
          </cell>
        </row>
        <row r="3448">
          <cell r="A3448" t="str">
            <v>53149</v>
          </cell>
        </row>
        <row r="3449">
          <cell r="A3449" t="str">
            <v>53150</v>
          </cell>
        </row>
        <row r="3450">
          <cell r="A3450" t="str">
            <v>53151</v>
          </cell>
        </row>
        <row r="3451">
          <cell r="A3451" t="str">
            <v>53154</v>
          </cell>
        </row>
        <row r="3452">
          <cell r="A3452" t="str">
            <v>53158</v>
          </cell>
        </row>
        <row r="3453">
          <cell r="A3453" t="str">
            <v>53172</v>
          </cell>
        </row>
        <row r="3454">
          <cell r="A3454" t="str">
            <v>53177</v>
          </cell>
        </row>
        <row r="3455">
          <cell r="A3455" t="str">
            <v>53182</v>
          </cell>
        </row>
        <row r="3456">
          <cell r="A3456" t="str">
            <v>53184</v>
          </cell>
        </row>
        <row r="3457">
          <cell r="A3457" t="str">
            <v>53186</v>
          </cell>
        </row>
        <row r="3458">
          <cell r="A3458" t="str">
            <v>53187</v>
          </cell>
        </row>
        <row r="3459">
          <cell r="A3459" t="str">
            <v>53187-0988</v>
          </cell>
        </row>
        <row r="3460">
          <cell r="A3460" t="str">
            <v>53188</v>
          </cell>
        </row>
        <row r="3461">
          <cell r="A3461" t="str">
            <v>53189</v>
          </cell>
        </row>
        <row r="3462">
          <cell r="A3462" t="str">
            <v>53190</v>
          </cell>
        </row>
        <row r="3463">
          <cell r="A3463" t="str">
            <v>53202</v>
          </cell>
        </row>
        <row r="3464">
          <cell r="A3464" t="str">
            <v>53202-3819</v>
          </cell>
        </row>
        <row r="3465">
          <cell r="A3465" t="str">
            <v>53202-4899</v>
          </cell>
        </row>
        <row r="3466">
          <cell r="A3466" t="str">
            <v>53203</v>
          </cell>
        </row>
        <row r="3467">
          <cell r="A3467" t="str">
            <v>53204</v>
          </cell>
        </row>
        <row r="3468">
          <cell r="A3468" t="str">
            <v>53205</v>
          </cell>
        </row>
        <row r="3469">
          <cell r="A3469" t="str">
            <v>53206</v>
          </cell>
        </row>
        <row r="3470">
          <cell r="A3470" t="str">
            <v>53207</v>
          </cell>
        </row>
        <row r="3471">
          <cell r="A3471" t="str">
            <v>53208</v>
          </cell>
        </row>
        <row r="3472">
          <cell r="A3472" t="str">
            <v>53209</v>
          </cell>
        </row>
        <row r="3473">
          <cell r="A3473" t="str">
            <v>53209-6419</v>
          </cell>
        </row>
        <row r="3474">
          <cell r="A3474" t="str">
            <v>53210</v>
          </cell>
        </row>
        <row r="3475">
          <cell r="A3475" t="str">
            <v>53211</v>
          </cell>
        </row>
        <row r="3476">
          <cell r="A3476" t="str">
            <v>53212</v>
          </cell>
        </row>
        <row r="3477">
          <cell r="A3477" t="str">
            <v>53213</v>
          </cell>
        </row>
        <row r="3478">
          <cell r="A3478" t="str">
            <v>53214</v>
          </cell>
        </row>
        <row r="3479">
          <cell r="A3479" t="str">
            <v>53215</v>
          </cell>
        </row>
        <row r="3480">
          <cell r="A3480" t="str">
            <v>53216</v>
          </cell>
        </row>
        <row r="3481">
          <cell r="A3481" t="str">
            <v>53217</v>
          </cell>
        </row>
        <row r="3482">
          <cell r="A3482" t="str">
            <v>53218</v>
          </cell>
        </row>
        <row r="3483">
          <cell r="A3483" t="str">
            <v>53219</v>
          </cell>
        </row>
        <row r="3484">
          <cell r="A3484" t="str">
            <v>53220</v>
          </cell>
        </row>
        <row r="3485">
          <cell r="A3485" t="str">
            <v>53221</v>
          </cell>
        </row>
        <row r="3486">
          <cell r="A3486" t="str">
            <v>53222</v>
          </cell>
        </row>
        <row r="3487">
          <cell r="A3487" t="str">
            <v>53222</v>
          </cell>
        </row>
        <row r="3488">
          <cell r="A3488" t="str">
            <v>53223</v>
          </cell>
        </row>
        <row r="3489">
          <cell r="A3489" t="str">
            <v>53224</v>
          </cell>
        </row>
        <row r="3490">
          <cell r="A3490" t="str">
            <v>53225</v>
          </cell>
        </row>
        <row r="3491">
          <cell r="A3491" t="str">
            <v>53226</v>
          </cell>
        </row>
        <row r="3492">
          <cell r="A3492" t="str">
            <v>53226</v>
          </cell>
        </row>
        <row r="3493">
          <cell r="A3493" t="str">
            <v>53233</v>
          </cell>
        </row>
        <row r="3494">
          <cell r="A3494" t="str">
            <v>53406</v>
          </cell>
        </row>
        <row r="3495">
          <cell r="A3495" t="str">
            <v>53502</v>
          </cell>
        </row>
        <row r="3496">
          <cell r="A3496" t="str">
            <v>53511</v>
          </cell>
        </row>
        <row r="3497">
          <cell r="A3497" t="str">
            <v>53515</v>
          </cell>
        </row>
        <row r="3498">
          <cell r="A3498" t="str">
            <v>53527</v>
          </cell>
        </row>
        <row r="3499">
          <cell r="A3499" t="str">
            <v>53531</v>
          </cell>
        </row>
        <row r="3500">
          <cell r="A3500" t="str">
            <v>53532</v>
          </cell>
        </row>
        <row r="3501">
          <cell r="A3501" t="str">
            <v>53538</v>
          </cell>
        </row>
        <row r="3502">
          <cell r="A3502" t="str">
            <v>53545</v>
          </cell>
        </row>
        <row r="3503">
          <cell r="A3503" t="str">
            <v>53547</v>
          </cell>
        </row>
        <row r="3504">
          <cell r="A3504" t="str">
            <v>53548</v>
          </cell>
        </row>
        <row r="3505">
          <cell r="A3505" t="str">
            <v>53549</v>
          </cell>
        </row>
        <row r="3506">
          <cell r="A3506" t="str">
            <v>53551</v>
          </cell>
        </row>
        <row r="3507">
          <cell r="A3507" t="str">
            <v>53558</v>
          </cell>
        </row>
        <row r="3508">
          <cell r="A3508" t="str">
            <v>53562</v>
          </cell>
        </row>
        <row r="3509">
          <cell r="A3509" t="str">
            <v>53566</v>
          </cell>
        </row>
        <row r="3510">
          <cell r="A3510" t="str">
            <v>53578</v>
          </cell>
        </row>
        <row r="3511">
          <cell r="A3511" t="str">
            <v>53583</v>
          </cell>
        </row>
        <row r="3512">
          <cell r="A3512" t="str">
            <v>53589</v>
          </cell>
        </row>
        <row r="3513">
          <cell r="A3513" t="str">
            <v>53590</v>
          </cell>
        </row>
        <row r="3514">
          <cell r="A3514" t="str">
            <v>53597</v>
          </cell>
        </row>
        <row r="3515">
          <cell r="A3515" t="str">
            <v>53703</v>
          </cell>
        </row>
        <row r="3516">
          <cell r="A3516" t="str">
            <v>53704</v>
          </cell>
        </row>
        <row r="3517">
          <cell r="A3517" t="str">
            <v>53705</v>
          </cell>
        </row>
        <row r="3518">
          <cell r="A3518" t="str">
            <v>53706</v>
          </cell>
        </row>
        <row r="3519">
          <cell r="A3519" t="str">
            <v>53706-1613</v>
          </cell>
        </row>
        <row r="3520">
          <cell r="A3520" t="str">
            <v>53711</v>
          </cell>
        </row>
        <row r="3521">
          <cell r="A3521" t="str">
            <v>53713</v>
          </cell>
        </row>
        <row r="3522">
          <cell r="A3522" t="str">
            <v>53714</v>
          </cell>
        </row>
        <row r="3523">
          <cell r="A3523" t="str">
            <v>53715</v>
          </cell>
        </row>
        <row r="3524">
          <cell r="A3524" t="str">
            <v>53716</v>
          </cell>
        </row>
        <row r="3525">
          <cell r="A3525" t="str">
            <v>53717</v>
          </cell>
        </row>
        <row r="3526">
          <cell r="A3526" t="str">
            <v>53718</v>
          </cell>
        </row>
        <row r="3527">
          <cell r="A3527" t="str">
            <v>53719</v>
          </cell>
        </row>
        <row r="3528">
          <cell r="A3528" t="str">
            <v>53744</v>
          </cell>
        </row>
        <row r="3529">
          <cell r="A3529" t="str">
            <v>53809</v>
          </cell>
        </row>
        <row r="3530">
          <cell r="A3530" t="str">
            <v>53813</v>
          </cell>
        </row>
        <row r="3531">
          <cell r="A3531" t="str">
            <v>53818</v>
          </cell>
        </row>
        <row r="3532">
          <cell r="A3532" t="str">
            <v>53901</v>
          </cell>
        </row>
        <row r="3533">
          <cell r="A3533" t="str">
            <v>53913</v>
          </cell>
        </row>
        <row r="3534">
          <cell r="A3534" t="str">
            <v>53916</v>
          </cell>
        </row>
        <row r="3535">
          <cell r="A3535" t="str">
            <v>53923</v>
          </cell>
        </row>
        <row r="3536">
          <cell r="A3536" t="str">
            <v>53934</v>
          </cell>
        </row>
        <row r="3537">
          <cell r="A3537" t="str">
            <v>53936</v>
          </cell>
        </row>
        <row r="3538">
          <cell r="A3538" t="str">
            <v>53948</v>
          </cell>
        </row>
        <row r="3539">
          <cell r="A3539" t="str">
            <v>53949</v>
          </cell>
        </row>
        <row r="3540">
          <cell r="A3540" t="str">
            <v>53949-9366</v>
          </cell>
        </row>
        <row r="3541">
          <cell r="A3541" t="str">
            <v>53954</v>
          </cell>
        </row>
        <row r="3542">
          <cell r="A3542" t="str">
            <v>53965</v>
          </cell>
        </row>
        <row r="3543">
          <cell r="A3543" t="str">
            <v>54115</v>
          </cell>
        </row>
        <row r="3544">
          <cell r="A3544" t="str">
            <v>54138</v>
          </cell>
        </row>
        <row r="3545">
          <cell r="A3545" t="str">
            <v>54140</v>
          </cell>
        </row>
        <row r="3546">
          <cell r="A3546" t="str">
            <v>54208</v>
          </cell>
        </row>
        <row r="3547">
          <cell r="A3547" t="str">
            <v>54217</v>
          </cell>
        </row>
        <row r="3548">
          <cell r="A3548" t="str">
            <v>54220</v>
          </cell>
        </row>
        <row r="3549">
          <cell r="A3549" t="str">
            <v>54303</v>
          </cell>
        </row>
        <row r="3550">
          <cell r="A3550" t="str">
            <v>54304</v>
          </cell>
        </row>
        <row r="3551">
          <cell r="A3551" t="str">
            <v>54305</v>
          </cell>
        </row>
        <row r="3552">
          <cell r="A3552" t="str">
            <v>543138807</v>
          </cell>
        </row>
        <row r="3553">
          <cell r="A3553" t="str">
            <v>54401</v>
          </cell>
        </row>
        <row r="3554">
          <cell r="A3554" t="str">
            <v>54403</v>
          </cell>
        </row>
        <row r="3555">
          <cell r="A3555" t="str">
            <v>54409</v>
          </cell>
        </row>
        <row r="3556">
          <cell r="A3556" t="str">
            <v>54417</v>
          </cell>
        </row>
        <row r="3557">
          <cell r="A3557" t="str">
            <v>54417-9702</v>
          </cell>
        </row>
        <row r="3558">
          <cell r="A3558" t="str">
            <v>54448</v>
          </cell>
        </row>
        <row r="3559">
          <cell r="A3559" t="str">
            <v>54451</v>
          </cell>
        </row>
        <row r="3560">
          <cell r="A3560" t="str">
            <v>54456</v>
          </cell>
        </row>
        <row r="3561">
          <cell r="A3561" t="str">
            <v>54474</v>
          </cell>
        </row>
        <row r="3562">
          <cell r="A3562" t="str">
            <v>54481</v>
          </cell>
        </row>
        <row r="3563">
          <cell r="A3563" t="str">
            <v>54495</v>
          </cell>
        </row>
        <row r="3564">
          <cell r="A3564" t="str">
            <v>54538</v>
          </cell>
        </row>
        <row r="3565">
          <cell r="A3565" t="str">
            <v>54601</v>
          </cell>
        </row>
        <row r="3566">
          <cell r="A3566" t="str">
            <v>54601-6720</v>
          </cell>
        </row>
        <row r="3567">
          <cell r="A3567" t="str">
            <v>54602</v>
          </cell>
        </row>
        <row r="3568">
          <cell r="A3568" t="str">
            <v>54603</v>
          </cell>
        </row>
        <row r="3569">
          <cell r="A3569" t="str">
            <v>54612</v>
          </cell>
        </row>
        <row r="3570">
          <cell r="A3570" t="str">
            <v>54613</v>
          </cell>
        </row>
        <row r="3571">
          <cell r="A3571" t="str">
            <v>54636</v>
          </cell>
        </row>
        <row r="3572">
          <cell r="A3572" t="str">
            <v>54638</v>
          </cell>
        </row>
        <row r="3573">
          <cell r="A3573" t="str">
            <v>54642</v>
          </cell>
        </row>
        <row r="3574">
          <cell r="A3574" t="str">
            <v>54646</v>
          </cell>
        </row>
        <row r="3575">
          <cell r="A3575" t="str">
            <v>54650</v>
          </cell>
        </row>
        <row r="3576">
          <cell r="A3576" t="str">
            <v>54656</v>
          </cell>
        </row>
        <row r="3577">
          <cell r="A3577" t="str">
            <v>54669</v>
          </cell>
        </row>
        <row r="3578">
          <cell r="A3578" t="str">
            <v>54701</v>
          </cell>
        </row>
        <row r="3579">
          <cell r="A3579" t="str">
            <v>54703</v>
          </cell>
        </row>
        <row r="3580">
          <cell r="A3580" t="str">
            <v>54703</v>
          </cell>
        </row>
        <row r="3581">
          <cell r="A3581" t="str">
            <v>54720</v>
          </cell>
        </row>
        <row r="3582">
          <cell r="A3582" t="str">
            <v>54724</v>
          </cell>
        </row>
        <row r="3583">
          <cell r="A3583" t="str">
            <v>54770</v>
          </cell>
        </row>
        <row r="3584">
          <cell r="A3584" t="str">
            <v>54901</v>
          </cell>
        </row>
        <row r="3585">
          <cell r="A3585" t="str">
            <v>54904</v>
          </cell>
        </row>
        <row r="3586">
          <cell r="A3586" t="str">
            <v>54911</v>
          </cell>
        </row>
        <row r="3587">
          <cell r="A3587" t="str">
            <v>54914</v>
          </cell>
        </row>
        <row r="3588">
          <cell r="A3588" t="str">
            <v>54915</v>
          </cell>
        </row>
        <row r="3589">
          <cell r="A3589" t="str">
            <v>54935</v>
          </cell>
        </row>
        <row r="3590">
          <cell r="A3590" t="str">
            <v>54937</v>
          </cell>
        </row>
        <row r="3591">
          <cell r="A3591" t="str">
            <v>54956</v>
          </cell>
        </row>
        <row r="3592">
          <cell r="A3592" t="str">
            <v>54961</v>
          </cell>
        </row>
        <row r="3593">
          <cell r="A3593" t="str">
            <v>55016</v>
          </cell>
        </row>
        <row r="3594">
          <cell r="A3594" t="str">
            <v>55033</v>
          </cell>
        </row>
        <row r="3595">
          <cell r="A3595" t="str">
            <v>55045</v>
          </cell>
        </row>
        <row r="3596">
          <cell r="A3596" t="str">
            <v>55057</v>
          </cell>
        </row>
        <row r="3597">
          <cell r="A3597" t="str">
            <v>55068</v>
          </cell>
        </row>
        <row r="3598">
          <cell r="A3598" t="str">
            <v>55075</v>
          </cell>
        </row>
        <row r="3599">
          <cell r="A3599" t="str">
            <v>55077</v>
          </cell>
        </row>
        <row r="3600">
          <cell r="A3600" t="str">
            <v>55082</v>
          </cell>
        </row>
        <row r="3601">
          <cell r="A3601" t="str">
            <v>55101</v>
          </cell>
        </row>
        <row r="3602">
          <cell r="A3602" t="str">
            <v>55102</v>
          </cell>
        </row>
        <row r="3603">
          <cell r="A3603" t="str">
            <v>55107</v>
          </cell>
        </row>
        <row r="3604">
          <cell r="A3604" t="str">
            <v>55108</v>
          </cell>
        </row>
        <row r="3605">
          <cell r="A3605" t="str">
            <v>55109</v>
          </cell>
        </row>
        <row r="3606">
          <cell r="A3606" t="str">
            <v>55110</v>
          </cell>
        </row>
        <row r="3607">
          <cell r="A3607" t="str">
            <v>55112</v>
          </cell>
        </row>
        <row r="3608">
          <cell r="A3608" t="str">
            <v>55113</v>
          </cell>
        </row>
        <row r="3609">
          <cell r="A3609" t="str">
            <v>55114</v>
          </cell>
        </row>
        <row r="3610">
          <cell r="A3610" t="str">
            <v>55116</v>
          </cell>
        </row>
        <row r="3611">
          <cell r="A3611" t="str">
            <v>55120</v>
          </cell>
        </row>
        <row r="3612">
          <cell r="A3612" t="str">
            <v>55121</v>
          </cell>
        </row>
        <row r="3613">
          <cell r="A3613" t="str">
            <v>55122</v>
          </cell>
        </row>
        <row r="3614">
          <cell r="A3614" t="str">
            <v>55124</v>
          </cell>
        </row>
        <row r="3615">
          <cell r="A3615" t="str">
            <v>55127</v>
          </cell>
        </row>
        <row r="3616">
          <cell r="A3616" t="str">
            <v>55303</v>
          </cell>
        </row>
        <row r="3617">
          <cell r="A3617" t="str">
            <v>55304</v>
          </cell>
        </row>
        <row r="3618">
          <cell r="A3618" t="str">
            <v>55305</v>
          </cell>
        </row>
        <row r="3619">
          <cell r="A3619" t="str">
            <v>55313</v>
          </cell>
        </row>
        <row r="3620">
          <cell r="A3620" t="str">
            <v>55317</v>
          </cell>
        </row>
        <row r="3621">
          <cell r="A3621" t="str">
            <v>55317</v>
          </cell>
        </row>
        <row r="3622">
          <cell r="A3622" t="str">
            <v>55318</v>
          </cell>
        </row>
        <row r="3623">
          <cell r="A3623" t="str">
            <v>55325</v>
          </cell>
        </row>
        <row r="3624">
          <cell r="A3624" t="str">
            <v>55330</v>
          </cell>
        </row>
        <row r="3625">
          <cell r="A3625" t="str">
            <v>55331</v>
          </cell>
        </row>
        <row r="3626">
          <cell r="A3626" t="str">
            <v>55337</v>
          </cell>
        </row>
        <row r="3627">
          <cell r="A3627" t="str">
            <v>55340</v>
          </cell>
        </row>
        <row r="3628">
          <cell r="A3628" t="str">
            <v>55343</v>
          </cell>
        </row>
        <row r="3629">
          <cell r="A3629" t="str">
            <v>55343-7821</v>
          </cell>
        </row>
        <row r="3630">
          <cell r="A3630" t="str">
            <v>55344</v>
          </cell>
        </row>
        <row r="3631">
          <cell r="A3631" t="str">
            <v>55344-7636</v>
          </cell>
        </row>
        <row r="3632">
          <cell r="A3632" t="str">
            <v>55345</v>
          </cell>
        </row>
        <row r="3633">
          <cell r="A3633" t="str">
            <v>55362</v>
          </cell>
        </row>
        <row r="3634">
          <cell r="A3634" t="str">
            <v>55364</v>
          </cell>
        </row>
        <row r="3635">
          <cell r="A3635" t="str">
            <v>55369</v>
          </cell>
        </row>
        <row r="3636">
          <cell r="A3636" t="str">
            <v>55373</v>
          </cell>
        </row>
        <row r="3637">
          <cell r="A3637" t="str">
            <v>55379</v>
          </cell>
        </row>
        <row r="3638">
          <cell r="A3638" t="str">
            <v>55384</v>
          </cell>
        </row>
        <row r="3639">
          <cell r="A3639" t="str">
            <v>55391</v>
          </cell>
        </row>
        <row r="3640">
          <cell r="A3640" t="str">
            <v>553911766</v>
          </cell>
        </row>
        <row r="3641">
          <cell r="A3641" t="str">
            <v>55391-1766</v>
          </cell>
        </row>
        <row r="3642">
          <cell r="A3642" t="str">
            <v>55392</v>
          </cell>
        </row>
        <row r="3643">
          <cell r="A3643" t="str">
            <v>55401</v>
          </cell>
        </row>
        <row r="3644">
          <cell r="A3644" t="str">
            <v>55402</v>
          </cell>
        </row>
        <row r="3645">
          <cell r="A3645" t="str">
            <v>55403</v>
          </cell>
        </row>
        <row r="3646">
          <cell r="A3646" t="str">
            <v>55404</v>
          </cell>
        </row>
        <row r="3647">
          <cell r="A3647" t="str">
            <v>55406</v>
          </cell>
        </row>
        <row r="3648">
          <cell r="A3648" t="str">
            <v>55411</v>
          </cell>
        </row>
        <row r="3649">
          <cell r="A3649" t="str">
            <v>55413</v>
          </cell>
        </row>
        <row r="3650">
          <cell r="A3650" t="str">
            <v>554132297</v>
          </cell>
        </row>
        <row r="3651">
          <cell r="A3651" t="str">
            <v>55415</v>
          </cell>
        </row>
        <row r="3652">
          <cell r="A3652" t="str">
            <v>55416</v>
          </cell>
        </row>
        <row r="3653">
          <cell r="A3653" t="str">
            <v>55416-4228</v>
          </cell>
        </row>
        <row r="3654">
          <cell r="A3654" t="str">
            <v>55417</v>
          </cell>
        </row>
        <row r="3655">
          <cell r="A3655" t="str">
            <v>55418</v>
          </cell>
        </row>
        <row r="3656">
          <cell r="A3656" t="str">
            <v>55420</v>
          </cell>
        </row>
        <row r="3657">
          <cell r="A3657" t="str">
            <v>55421</v>
          </cell>
        </row>
        <row r="3658">
          <cell r="A3658" t="str">
            <v>55422</v>
          </cell>
        </row>
        <row r="3659">
          <cell r="A3659" t="str">
            <v>55423</v>
          </cell>
        </row>
        <row r="3660">
          <cell r="A3660" t="str">
            <v>55424</v>
          </cell>
        </row>
        <row r="3661">
          <cell r="A3661" t="str">
            <v>55425</v>
          </cell>
        </row>
        <row r="3662">
          <cell r="A3662" t="str">
            <v>55426</v>
          </cell>
        </row>
        <row r="3663">
          <cell r="A3663" t="str">
            <v>55427</v>
          </cell>
        </row>
        <row r="3664">
          <cell r="A3664" t="str">
            <v>55428</v>
          </cell>
        </row>
        <row r="3665">
          <cell r="A3665" t="str">
            <v>55430</v>
          </cell>
        </row>
        <row r="3666">
          <cell r="A3666" t="str">
            <v>55431</v>
          </cell>
        </row>
        <row r="3667">
          <cell r="A3667" t="str">
            <v>55432</v>
          </cell>
        </row>
        <row r="3668">
          <cell r="A3668" t="str">
            <v>55433</v>
          </cell>
        </row>
        <row r="3669">
          <cell r="A3669" t="str">
            <v>55435</v>
          </cell>
        </row>
        <row r="3670">
          <cell r="A3670" t="str">
            <v>55436</v>
          </cell>
        </row>
        <row r="3671">
          <cell r="A3671" t="str">
            <v>55437</v>
          </cell>
        </row>
        <row r="3672">
          <cell r="A3672" t="str">
            <v>55438</v>
          </cell>
        </row>
        <row r="3673">
          <cell r="A3673" t="str">
            <v>55439</v>
          </cell>
        </row>
        <row r="3674">
          <cell r="A3674" t="str">
            <v>55440</v>
          </cell>
        </row>
        <row r="3675">
          <cell r="A3675" t="str">
            <v>55440-1333</v>
          </cell>
        </row>
        <row r="3676">
          <cell r="A3676" t="str">
            <v>55441</v>
          </cell>
        </row>
        <row r="3677">
          <cell r="A3677" t="str">
            <v>55442</v>
          </cell>
        </row>
        <row r="3678">
          <cell r="A3678" t="str">
            <v>55443</v>
          </cell>
        </row>
        <row r="3679">
          <cell r="A3679" t="str">
            <v>55445</v>
          </cell>
        </row>
        <row r="3680">
          <cell r="A3680" t="str">
            <v>55447</v>
          </cell>
        </row>
        <row r="3681">
          <cell r="A3681" t="str">
            <v>55454</v>
          </cell>
        </row>
        <row r="3682">
          <cell r="A3682" t="str">
            <v>55604</v>
          </cell>
        </row>
        <row r="3683">
          <cell r="A3683" t="str">
            <v>55701</v>
          </cell>
        </row>
        <row r="3684">
          <cell r="A3684" t="str">
            <v>55721</v>
          </cell>
        </row>
        <row r="3685">
          <cell r="A3685" t="str">
            <v>55748</v>
          </cell>
        </row>
        <row r="3686">
          <cell r="A3686" t="str">
            <v>55802</v>
          </cell>
        </row>
        <row r="3687">
          <cell r="A3687" t="str">
            <v>55901</v>
          </cell>
        </row>
        <row r="3688">
          <cell r="A3688" t="str">
            <v>55902</v>
          </cell>
        </row>
        <row r="3689">
          <cell r="A3689" t="str">
            <v>55904</v>
          </cell>
        </row>
        <row r="3690">
          <cell r="A3690" t="str">
            <v>55917</v>
          </cell>
        </row>
        <row r="3691">
          <cell r="A3691" t="str">
            <v>55921</v>
          </cell>
        </row>
        <row r="3692">
          <cell r="A3692" t="str">
            <v>55931</v>
          </cell>
        </row>
        <row r="3693">
          <cell r="A3693" t="str">
            <v>55943</v>
          </cell>
        </row>
        <row r="3694">
          <cell r="A3694" t="str">
            <v>55944</v>
          </cell>
        </row>
        <row r="3695">
          <cell r="A3695" t="str">
            <v>55947</v>
          </cell>
        </row>
        <row r="3696">
          <cell r="A3696" t="str">
            <v>55951</v>
          </cell>
        </row>
        <row r="3697">
          <cell r="A3697" t="str">
            <v>55974</v>
          </cell>
        </row>
        <row r="3698">
          <cell r="A3698" t="str">
            <v>55987</v>
          </cell>
        </row>
        <row r="3699">
          <cell r="A3699" t="str">
            <v>56002</v>
          </cell>
        </row>
        <row r="3700">
          <cell r="A3700" t="str">
            <v>56031</v>
          </cell>
        </row>
        <row r="3701">
          <cell r="A3701" t="str">
            <v>56085</v>
          </cell>
        </row>
        <row r="3702">
          <cell r="A3702" t="str">
            <v>56101</v>
          </cell>
        </row>
        <row r="3703">
          <cell r="A3703" t="str">
            <v>56178</v>
          </cell>
        </row>
        <row r="3704">
          <cell r="A3704" t="str">
            <v>56201</v>
          </cell>
        </row>
        <row r="3705">
          <cell r="A3705" t="str">
            <v>56221</v>
          </cell>
        </row>
        <row r="3706">
          <cell r="A3706" t="str">
            <v>56278</v>
          </cell>
        </row>
        <row r="3707">
          <cell r="A3707" t="str">
            <v>56293</v>
          </cell>
        </row>
        <row r="3708">
          <cell r="A3708" t="str">
            <v>56302</v>
          </cell>
        </row>
        <row r="3709">
          <cell r="A3709" t="str">
            <v>56303</v>
          </cell>
        </row>
        <row r="3710">
          <cell r="A3710" t="str">
            <v>56321</v>
          </cell>
        </row>
        <row r="3711">
          <cell r="A3711" t="str">
            <v>56326</v>
          </cell>
        </row>
        <row r="3712">
          <cell r="A3712" t="str">
            <v>56334</v>
          </cell>
        </row>
        <row r="3713">
          <cell r="A3713" t="str">
            <v>56345</v>
          </cell>
        </row>
        <row r="3714">
          <cell r="A3714" t="str">
            <v>56374</v>
          </cell>
        </row>
        <row r="3715">
          <cell r="A3715" t="str">
            <v>56377</v>
          </cell>
        </row>
        <row r="3716">
          <cell r="A3716" t="str">
            <v>56425</v>
          </cell>
        </row>
        <row r="3717">
          <cell r="A3717" t="str">
            <v>56470</v>
          </cell>
        </row>
        <row r="3718">
          <cell r="A3718" t="str">
            <v>56502</v>
          </cell>
        </row>
        <row r="3719">
          <cell r="A3719" t="str">
            <v>56560</v>
          </cell>
        </row>
        <row r="3720">
          <cell r="A3720" t="str">
            <v>56573</v>
          </cell>
        </row>
        <row r="3721">
          <cell r="A3721" t="str">
            <v>56586</v>
          </cell>
        </row>
        <row r="3722">
          <cell r="A3722" t="str">
            <v>56621</v>
          </cell>
        </row>
        <row r="3723">
          <cell r="A3723" t="str">
            <v>56623</v>
          </cell>
        </row>
        <row r="3724">
          <cell r="A3724" t="str">
            <v>56716</v>
          </cell>
        </row>
        <row r="3725">
          <cell r="A3725" t="str">
            <v>56716-1601</v>
          </cell>
        </row>
        <row r="3726">
          <cell r="A3726" t="str">
            <v>5701</v>
          </cell>
        </row>
        <row r="3727">
          <cell r="A3727" t="str">
            <v>57025</v>
          </cell>
        </row>
        <row r="3728">
          <cell r="A3728" t="str">
            <v>57026</v>
          </cell>
        </row>
        <row r="3729">
          <cell r="A3729" t="str">
            <v>57042</v>
          </cell>
        </row>
        <row r="3730">
          <cell r="A3730" t="str">
            <v>57043</v>
          </cell>
        </row>
        <row r="3731">
          <cell r="A3731" t="str">
            <v>57049</v>
          </cell>
        </row>
        <row r="3732">
          <cell r="A3732" t="str">
            <v>57062</v>
          </cell>
        </row>
        <row r="3733">
          <cell r="A3733" t="str">
            <v>57064</v>
          </cell>
        </row>
        <row r="3734">
          <cell r="A3734" t="str">
            <v>57104</v>
          </cell>
        </row>
        <row r="3735">
          <cell r="A3735" t="str">
            <v>57106</v>
          </cell>
        </row>
        <row r="3736">
          <cell r="A3736" t="str">
            <v>57107</v>
          </cell>
        </row>
        <row r="3737">
          <cell r="A3737" t="str">
            <v>57108</v>
          </cell>
        </row>
        <row r="3738">
          <cell r="A3738" t="str">
            <v>57117</v>
          </cell>
        </row>
        <row r="3739">
          <cell r="A3739" t="str">
            <v>57235</v>
          </cell>
        </row>
        <row r="3740">
          <cell r="A3740" t="str">
            <v>57262</v>
          </cell>
        </row>
        <row r="3741">
          <cell r="A3741" t="str">
            <v>57266</v>
          </cell>
        </row>
        <row r="3742">
          <cell r="A3742" t="str">
            <v>57301</v>
          </cell>
        </row>
        <row r="3743">
          <cell r="A3743" t="str">
            <v>57311</v>
          </cell>
        </row>
        <row r="3744">
          <cell r="A3744" t="str">
            <v>57345</v>
          </cell>
        </row>
        <row r="3745">
          <cell r="A3745" t="str">
            <v>57356</v>
          </cell>
        </row>
        <row r="3746">
          <cell r="A3746" t="str">
            <v>57401</v>
          </cell>
        </row>
        <row r="3747">
          <cell r="A3747" t="str">
            <v>57501</v>
          </cell>
        </row>
        <row r="3748">
          <cell r="A3748" t="str">
            <v>57501</v>
          </cell>
        </row>
        <row r="3749">
          <cell r="A3749" t="str">
            <v>57555</v>
          </cell>
        </row>
        <row r="3750">
          <cell r="A3750" t="str">
            <v>57570</v>
          </cell>
        </row>
        <row r="3751">
          <cell r="A3751" t="str">
            <v>57701</v>
          </cell>
        </row>
        <row r="3752">
          <cell r="A3752" t="str">
            <v>577012</v>
          </cell>
        </row>
        <row r="3753">
          <cell r="A3753" t="str">
            <v>57702</v>
          </cell>
        </row>
        <row r="3754">
          <cell r="A3754" t="str">
            <v>57703</v>
          </cell>
        </row>
        <row r="3755">
          <cell r="A3755" t="str">
            <v>57709</v>
          </cell>
        </row>
        <row r="3756">
          <cell r="A3756" t="str">
            <v>57718</v>
          </cell>
        </row>
        <row r="3757">
          <cell r="A3757" t="str">
            <v>57745</v>
          </cell>
        </row>
        <row r="3758">
          <cell r="A3758" t="str">
            <v>57752</v>
          </cell>
        </row>
        <row r="3759">
          <cell r="A3759" t="str">
            <v>57770</v>
          </cell>
        </row>
        <row r="3760">
          <cell r="A3760" t="str">
            <v>57772</v>
          </cell>
        </row>
        <row r="3761">
          <cell r="A3761" t="str">
            <v>57783</v>
          </cell>
        </row>
        <row r="3762">
          <cell r="A3762" t="str">
            <v>58102</v>
          </cell>
        </row>
        <row r="3763">
          <cell r="A3763" t="str">
            <v>58103</v>
          </cell>
        </row>
        <row r="3764">
          <cell r="A3764" t="str">
            <v>58104</v>
          </cell>
        </row>
        <row r="3765">
          <cell r="A3765" t="str">
            <v>58201</v>
          </cell>
        </row>
        <row r="3766">
          <cell r="A3766" t="str">
            <v>58203</v>
          </cell>
        </row>
        <row r="3767">
          <cell r="A3767" t="str">
            <v>58249</v>
          </cell>
        </row>
        <row r="3768">
          <cell r="A3768" t="str">
            <v>58482</v>
          </cell>
        </row>
        <row r="3769">
          <cell r="A3769" t="str">
            <v>58501</v>
          </cell>
        </row>
        <row r="3770">
          <cell r="A3770" t="str">
            <v>58503</v>
          </cell>
        </row>
        <row r="3771">
          <cell r="A3771" t="str">
            <v>58504</v>
          </cell>
        </row>
        <row r="3772">
          <cell r="A3772" t="str">
            <v>58506</v>
          </cell>
        </row>
        <row r="3773">
          <cell r="A3773" t="str">
            <v>58554</v>
          </cell>
        </row>
        <row r="3774">
          <cell r="A3774" t="str">
            <v>58601</v>
          </cell>
        </row>
        <row r="3775">
          <cell r="A3775" t="str">
            <v>58701</v>
          </cell>
        </row>
        <row r="3776">
          <cell r="A3776" t="str">
            <v>58703</v>
          </cell>
        </row>
        <row r="3777">
          <cell r="A3777" t="str">
            <v>58849</v>
          </cell>
        </row>
        <row r="3778">
          <cell r="A3778" t="str">
            <v>59102</v>
          </cell>
        </row>
        <row r="3779">
          <cell r="A3779" t="str">
            <v>59103</v>
          </cell>
        </row>
        <row r="3780">
          <cell r="A3780" t="str">
            <v>59104</v>
          </cell>
        </row>
        <row r="3781">
          <cell r="A3781" t="str">
            <v>59601</v>
          </cell>
        </row>
        <row r="3782">
          <cell r="A3782" t="str">
            <v>59604</v>
          </cell>
        </row>
        <row r="3783">
          <cell r="A3783" t="str">
            <v>59634</v>
          </cell>
        </row>
        <row r="3784">
          <cell r="A3784" t="str">
            <v>59714</v>
          </cell>
        </row>
        <row r="3785">
          <cell r="A3785" t="str">
            <v>59715</v>
          </cell>
        </row>
        <row r="3786">
          <cell r="A3786" t="str">
            <v>59853</v>
          </cell>
        </row>
        <row r="3787">
          <cell r="A3787" t="str">
            <v>59901</v>
          </cell>
        </row>
        <row r="3788">
          <cell r="A3788" t="str">
            <v>59937</v>
          </cell>
        </row>
        <row r="3789">
          <cell r="A3789" t="str">
            <v>60002</v>
          </cell>
        </row>
        <row r="3790">
          <cell r="A3790" t="str">
            <v>60005</v>
          </cell>
        </row>
        <row r="3791">
          <cell r="A3791" t="str">
            <v>60007</v>
          </cell>
        </row>
        <row r="3792">
          <cell r="A3792" t="str">
            <v>60008</v>
          </cell>
        </row>
        <row r="3793">
          <cell r="A3793" t="str">
            <v>60014</v>
          </cell>
        </row>
        <row r="3794">
          <cell r="A3794" t="str">
            <v>60015</v>
          </cell>
        </row>
        <row r="3795">
          <cell r="A3795" t="str">
            <v>60018</v>
          </cell>
        </row>
        <row r="3796">
          <cell r="A3796" t="str">
            <v>60022</v>
          </cell>
        </row>
        <row r="3797">
          <cell r="A3797" t="str">
            <v>60026</v>
          </cell>
        </row>
        <row r="3798">
          <cell r="A3798" t="str">
            <v>60031</v>
          </cell>
        </row>
        <row r="3799">
          <cell r="A3799" t="str">
            <v>60035</v>
          </cell>
        </row>
        <row r="3800">
          <cell r="A3800" t="str">
            <v>60045</v>
          </cell>
        </row>
        <row r="3801">
          <cell r="A3801" t="str">
            <v>60047</v>
          </cell>
        </row>
        <row r="3802">
          <cell r="A3802" t="str">
            <v>60048</v>
          </cell>
        </row>
        <row r="3803">
          <cell r="A3803" t="str">
            <v>60053</v>
          </cell>
        </row>
        <row r="3804">
          <cell r="A3804" t="str">
            <v>60056</v>
          </cell>
        </row>
        <row r="3805">
          <cell r="A3805" t="str">
            <v>60060</v>
          </cell>
        </row>
        <row r="3806">
          <cell r="A3806" t="str">
            <v>60062</v>
          </cell>
        </row>
        <row r="3807">
          <cell r="A3807" t="str">
            <v>60067</v>
          </cell>
        </row>
        <row r="3808">
          <cell r="A3808" t="str">
            <v>60068</v>
          </cell>
        </row>
        <row r="3809">
          <cell r="A3809" t="str">
            <v>60069</v>
          </cell>
        </row>
        <row r="3810">
          <cell r="A3810" t="str">
            <v>60070</v>
          </cell>
        </row>
        <row r="3811">
          <cell r="A3811" t="str">
            <v>60073</v>
          </cell>
        </row>
        <row r="3812">
          <cell r="A3812" t="str">
            <v>60074</v>
          </cell>
        </row>
        <row r="3813">
          <cell r="A3813" t="str">
            <v>60076</v>
          </cell>
        </row>
        <row r="3814">
          <cell r="A3814" t="str">
            <v>60077</v>
          </cell>
        </row>
        <row r="3815">
          <cell r="A3815" t="str">
            <v>60085</v>
          </cell>
        </row>
        <row r="3816">
          <cell r="A3816" t="str">
            <v>60087</v>
          </cell>
        </row>
        <row r="3817">
          <cell r="A3817" t="str">
            <v>60089</v>
          </cell>
        </row>
        <row r="3818">
          <cell r="A3818" t="str">
            <v>60090</v>
          </cell>
        </row>
        <row r="3819">
          <cell r="A3819" t="str">
            <v>60090-6232</v>
          </cell>
        </row>
        <row r="3820">
          <cell r="A3820" t="str">
            <v>60093</v>
          </cell>
        </row>
        <row r="3821">
          <cell r="A3821" t="str">
            <v>60094</v>
          </cell>
        </row>
        <row r="3822">
          <cell r="A3822" t="str">
            <v>60102</v>
          </cell>
        </row>
        <row r="3823">
          <cell r="A3823" t="str">
            <v>60103</v>
          </cell>
        </row>
        <row r="3824">
          <cell r="A3824" t="str">
            <v>60106</v>
          </cell>
        </row>
        <row r="3825">
          <cell r="A3825" t="str">
            <v>60108</v>
          </cell>
        </row>
        <row r="3826">
          <cell r="A3826" t="str">
            <v>60115</v>
          </cell>
        </row>
        <row r="3827">
          <cell r="A3827" t="str">
            <v>60120</v>
          </cell>
        </row>
        <row r="3828">
          <cell r="A3828" t="str">
            <v>60123</v>
          </cell>
        </row>
        <row r="3829">
          <cell r="A3829" t="str">
            <v>60126</v>
          </cell>
        </row>
        <row r="3830">
          <cell r="A3830" t="str">
            <v>60131</v>
          </cell>
        </row>
        <row r="3831">
          <cell r="A3831" t="str">
            <v>60133</v>
          </cell>
        </row>
        <row r="3832">
          <cell r="A3832" t="str">
            <v>60134</v>
          </cell>
        </row>
        <row r="3833">
          <cell r="A3833" t="str">
            <v>60136</v>
          </cell>
        </row>
        <row r="3834">
          <cell r="A3834" t="str">
            <v>60142</v>
          </cell>
        </row>
        <row r="3835">
          <cell r="A3835" t="str">
            <v>60143</v>
          </cell>
        </row>
        <row r="3836">
          <cell r="A3836" t="str">
            <v>60147</v>
          </cell>
        </row>
        <row r="3837">
          <cell r="A3837" t="str">
            <v>60148</v>
          </cell>
        </row>
        <row r="3838">
          <cell r="A3838" t="str">
            <v>60148-5660</v>
          </cell>
        </row>
        <row r="3839">
          <cell r="A3839" t="str">
            <v>60154</v>
          </cell>
        </row>
        <row r="3840">
          <cell r="A3840" t="str">
            <v>60160</v>
          </cell>
        </row>
        <row r="3841">
          <cell r="A3841" t="str">
            <v>60164</v>
          </cell>
        </row>
        <row r="3842">
          <cell r="A3842" t="str">
            <v>60169</v>
          </cell>
        </row>
        <row r="3843">
          <cell r="A3843" t="str">
            <v>60171</v>
          </cell>
        </row>
        <row r="3844">
          <cell r="A3844" t="str">
            <v>60172</v>
          </cell>
        </row>
        <row r="3845">
          <cell r="A3845" t="str">
            <v>60173</v>
          </cell>
        </row>
        <row r="3846">
          <cell r="A3846" t="str">
            <v>60174</v>
          </cell>
        </row>
        <row r="3847">
          <cell r="A3847" t="str">
            <v>60176</v>
          </cell>
        </row>
        <row r="3848">
          <cell r="A3848" t="str">
            <v>60177</v>
          </cell>
        </row>
        <row r="3849">
          <cell r="A3849" t="str">
            <v>60178</v>
          </cell>
        </row>
        <row r="3850">
          <cell r="A3850" t="str">
            <v>60187</v>
          </cell>
        </row>
        <row r="3851">
          <cell r="A3851" t="str">
            <v>60188</v>
          </cell>
        </row>
        <row r="3852">
          <cell r="A3852" t="str">
            <v>60191</v>
          </cell>
        </row>
        <row r="3853">
          <cell r="A3853" t="str">
            <v>60193</v>
          </cell>
        </row>
        <row r="3854">
          <cell r="A3854" t="str">
            <v>60201</v>
          </cell>
        </row>
        <row r="3855">
          <cell r="A3855" t="str">
            <v>60202</v>
          </cell>
        </row>
        <row r="3856">
          <cell r="A3856" t="str">
            <v>60204</v>
          </cell>
        </row>
        <row r="3857">
          <cell r="A3857" t="str">
            <v>60301</v>
          </cell>
        </row>
        <row r="3858">
          <cell r="A3858" t="str">
            <v>60302</v>
          </cell>
        </row>
        <row r="3859">
          <cell r="A3859" t="str">
            <v>60303</v>
          </cell>
        </row>
        <row r="3860">
          <cell r="A3860" t="str">
            <v>60304</v>
          </cell>
        </row>
        <row r="3861">
          <cell r="A3861" t="str">
            <v>60305</v>
          </cell>
        </row>
        <row r="3862">
          <cell r="A3862" t="str">
            <v>60409</v>
          </cell>
        </row>
        <row r="3863">
          <cell r="A3863" t="str">
            <v>60411</v>
          </cell>
        </row>
        <row r="3864">
          <cell r="A3864" t="str">
            <v>60423</v>
          </cell>
        </row>
        <row r="3865">
          <cell r="A3865" t="str">
            <v>60426</v>
          </cell>
        </row>
        <row r="3866">
          <cell r="A3866" t="str">
            <v>60430</v>
          </cell>
        </row>
        <row r="3867">
          <cell r="A3867" t="str">
            <v>60432</v>
          </cell>
        </row>
        <row r="3868">
          <cell r="A3868" t="str">
            <v>60435</v>
          </cell>
        </row>
        <row r="3869">
          <cell r="A3869" t="str">
            <v>60439</v>
          </cell>
        </row>
        <row r="3870">
          <cell r="A3870" t="str">
            <v>60441</v>
          </cell>
        </row>
        <row r="3871">
          <cell r="A3871" t="str">
            <v>60445</v>
          </cell>
        </row>
        <row r="3872">
          <cell r="A3872" t="str">
            <v>60446</v>
          </cell>
        </row>
        <row r="3873">
          <cell r="A3873" t="str">
            <v>60451</v>
          </cell>
        </row>
        <row r="3874">
          <cell r="A3874" t="str">
            <v>60452</v>
          </cell>
        </row>
        <row r="3875">
          <cell r="A3875" t="str">
            <v>60455</v>
          </cell>
        </row>
        <row r="3876">
          <cell r="A3876" t="str">
            <v>60461</v>
          </cell>
        </row>
        <row r="3877">
          <cell r="A3877" t="str">
            <v>60462</v>
          </cell>
        </row>
        <row r="3878">
          <cell r="A3878" t="str">
            <v>60464</v>
          </cell>
        </row>
        <row r="3879">
          <cell r="A3879" t="str">
            <v>60467</v>
          </cell>
        </row>
        <row r="3880">
          <cell r="A3880" t="str">
            <v>60473</v>
          </cell>
        </row>
        <row r="3881">
          <cell r="A3881" t="str">
            <v>60477</v>
          </cell>
        </row>
        <row r="3882">
          <cell r="A3882" t="str">
            <v>60490</v>
          </cell>
        </row>
        <row r="3883">
          <cell r="A3883" t="str">
            <v>60491</v>
          </cell>
        </row>
        <row r="3884">
          <cell r="A3884" t="str">
            <v>60502</v>
          </cell>
        </row>
        <row r="3885">
          <cell r="A3885" t="str">
            <v>60502-7805</v>
          </cell>
        </row>
        <row r="3886">
          <cell r="A3886" t="str">
            <v>60505</v>
          </cell>
        </row>
        <row r="3887">
          <cell r="A3887" t="str">
            <v>60506</v>
          </cell>
        </row>
        <row r="3888">
          <cell r="A3888" t="str">
            <v>60507</v>
          </cell>
        </row>
        <row r="3889">
          <cell r="A3889" t="str">
            <v>60510</v>
          </cell>
        </row>
        <row r="3890">
          <cell r="A3890" t="str">
            <v>60515</v>
          </cell>
        </row>
        <row r="3891">
          <cell r="A3891" t="str">
            <v>60516</v>
          </cell>
        </row>
        <row r="3892">
          <cell r="A3892" t="str">
            <v>60523</v>
          </cell>
        </row>
        <row r="3893">
          <cell r="A3893" t="str">
            <v>60525</v>
          </cell>
        </row>
        <row r="3894">
          <cell r="A3894" t="str">
            <v>60527</v>
          </cell>
        </row>
        <row r="3895">
          <cell r="A3895" t="str">
            <v>60532</v>
          </cell>
        </row>
        <row r="3896">
          <cell r="A3896" t="str">
            <v>60540</v>
          </cell>
        </row>
        <row r="3897">
          <cell r="A3897" t="str">
            <v>60542</v>
          </cell>
        </row>
        <row r="3898">
          <cell r="A3898" t="str">
            <v>60548</v>
          </cell>
        </row>
        <row r="3899">
          <cell r="A3899" t="str">
            <v>60554</v>
          </cell>
        </row>
        <row r="3900">
          <cell r="A3900" t="str">
            <v>60555</v>
          </cell>
        </row>
        <row r="3901">
          <cell r="A3901" t="str">
            <v>60558</v>
          </cell>
        </row>
        <row r="3902">
          <cell r="A3902" t="str">
            <v>60559</v>
          </cell>
        </row>
        <row r="3903">
          <cell r="A3903" t="str">
            <v>60561</v>
          </cell>
        </row>
        <row r="3904">
          <cell r="A3904" t="str">
            <v>60563</v>
          </cell>
        </row>
        <row r="3905">
          <cell r="A3905" t="str">
            <v>60564</v>
          </cell>
        </row>
        <row r="3906">
          <cell r="A3906" t="str">
            <v>60566</v>
          </cell>
        </row>
        <row r="3907">
          <cell r="A3907" t="str">
            <v>60585</v>
          </cell>
        </row>
        <row r="3908">
          <cell r="A3908" t="str">
            <v>60601</v>
          </cell>
        </row>
        <row r="3909">
          <cell r="A3909" t="str">
            <v>60602</v>
          </cell>
        </row>
        <row r="3910">
          <cell r="A3910" t="str">
            <v>60603</v>
          </cell>
        </row>
        <row r="3911">
          <cell r="A3911" t="str">
            <v>60604</v>
          </cell>
        </row>
        <row r="3912">
          <cell r="A3912" t="str">
            <v>60605</v>
          </cell>
        </row>
        <row r="3913">
          <cell r="A3913" t="str">
            <v>60606</v>
          </cell>
        </row>
        <row r="3914">
          <cell r="A3914" t="str">
            <v>60606-6936</v>
          </cell>
        </row>
        <row r="3915">
          <cell r="A3915" t="str">
            <v>60607</v>
          </cell>
        </row>
        <row r="3916">
          <cell r="A3916" t="str">
            <v>60608</v>
          </cell>
        </row>
        <row r="3917">
          <cell r="A3917" t="str">
            <v>60609</v>
          </cell>
        </row>
        <row r="3918">
          <cell r="A3918" t="str">
            <v>60610</v>
          </cell>
        </row>
        <row r="3919">
          <cell r="A3919" t="str">
            <v>60611</v>
          </cell>
        </row>
        <row r="3920">
          <cell r="A3920" t="str">
            <v>60612</v>
          </cell>
        </row>
        <row r="3921">
          <cell r="A3921" t="str">
            <v>60613</v>
          </cell>
        </row>
        <row r="3922">
          <cell r="A3922" t="str">
            <v>60614</v>
          </cell>
        </row>
        <row r="3923">
          <cell r="A3923" t="str">
            <v>60616</v>
          </cell>
        </row>
        <row r="3924">
          <cell r="A3924" t="str">
            <v>60618</v>
          </cell>
        </row>
        <row r="3925">
          <cell r="A3925" t="str">
            <v>60622</v>
          </cell>
        </row>
        <row r="3926">
          <cell r="A3926" t="str">
            <v>60623</v>
          </cell>
        </row>
        <row r="3927">
          <cell r="A3927" t="str">
            <v>60624</v>
          </cell>
        </row>
        <row r="3928">
          <cell r="A3928" t="str">
            <v>60625</v>
          </cell>
        </row>
        <row r="3929">
          <cell r="A3929" t="str">
            <v>60628</v>
          </cell>
        </row>
        <row r="3930">
          <cell r="A3930" t="str">
            <v>60630</v>
          </cell>
        </row>
        <row r="3931">
          <cell r="A3931" t="str">
            <v>60631</v>
          </cell>
        </row>
        <row r="3932">
          <cell r="A3932" t="str">
            <v>60631</v>
          </cell>
        </row>
        <row r="3933">
          <cell r="A3933" t="str">
            <v>60632</v>
          </cell>
        </row>
        <row r="3934">
          <cell r="A3934" t="str">
            <v>60638</v>
          </cell>
        </row>
        <row r="3935">
          <cell r="A3935" t="str">
            <v>60639</v>
          </cell>
        </row>
        <row r="3936">
          <cell r="A3936" t="str">
            <v>60641</v>
          </cell>
        </row>
        <row r="3937">
          <cell r="A3937" t="str">
            <v>60646</v>
          </cell>
        </row>
        <row r="3938">
          <cell r="A3938" t="str">
            <v>60647</v>
          </cell>
        </row>
        <row r="3939">
          <cell r="A3939" t="str">
            <v>60649</v>
          </cell>
        </row>
        <row r="3940">
          <cell r="A3940" t="str">
            <v>60649-3703</v>
          </cell>
        </row>
        <row r="3941">
          <cell r="A3941" t="str">
            <v>60654</v>
          </cell>
        </row>
        <row r="3942">
          <cell r="A3942" t="str">
            <v>60655</v>
          </cell>
        </row>
        <row r="3943">
          <cell r="A3943" t="str">
            <v>60657</v>
          </cell>
        </row>
        <row r="3944">
          <cell r="A3944" t="str">
            <v>60661</v>
          </cell>
        </row>
        <row r="3945">
          <cell r="A3945" t="str">
            <v>60693</v>
          </cell>
        </row>
        <row r="3946">
          <cell r="A3946" t="str">
            <v>60712</v>
          </cell>
        </row>
        <row r="3947">
          <cell r="A3947" t="str">
            <v>60714</v>
          </cell>
        </row>
        <row r="3948">
          <cell r="A3948" t="str">
            <v>60739</v>
          </cell>
        </row>
        <row r="3949">
          <cell r="A3949" t="str">
            <v>60803</v>
          </cell>
        </row>
        <row r="3950">
          <cell r="A3950" t="str">
            <v>60804</v>
          </cell>
        </row>
        <row r="3951">
          <cell r="A3951" t="str">
            <v>60805</v>
          </cell>
        </row>
        <row r="3952">
          <cell r="A3952" t="str">
            <v>60901</v>
          </cell>
        </row>
        <row r="3953">
          <cell r="A3953" t="str">
            <v>60914</v>
          </cell>
        </row>
        <row r="3954">
          <cell r="A3954" t="str">
            <v>60936</v>
          </cell>
        </row>
        <row r="3955">
          <cell r="A3955" t="str">
            <v>60946</v>
          </cell>
        </row>
        <row r="3956">
          <cell r="A3956" t="str">
            <v>60970</v>
          </cell>
        </row>
        <row r="3957">
          <cell r="A3957" t="str">
            <v>61021</v>
          </cell>
        </row>
        <row r="3958">
          <cell r="A3958" t="str">
            <v>61068</v>
          </cell>
        </row>
        <row r="3959">
          <cell r="A3959" t="str">
            <v>61101</v>
          </cell>
        </row>
        <row r="3960">
          <cell r="A3960" t="str">
            <v>61103</v>
          </cell>
        </row>
        <row r="3961">
          <cell r="A3961" t="str">
            <v>61104</v>
          </cell>
        </row>
        <row r="3962">
          <cell r="A3962" t="str">
            <v>61107</v>
          </cell>
        </row>
        <row r="3963">
          <cell r="A3963" t="str">
            <v>61108</v>
          </cell>
        </row>
        <row r="3964">
          <cell r="A3964" t="str">
            <v>61109</v>
          </cell>
        </row>
        <row r="3965">
          <cell r="A3965" t="str">
            <v>6111</v>
          </cell>
        </row>
        <row r="3966">
          <cell r="A3966" t="str">
            <v>61111</v>
          </cell>
        </row>
        <row r="3967">
          <cell r="A3967" t="str">
            <v>61114</v>
          </cell>
        </row>
        <row r="3968">
          <cell r="A3968" t="str">
            <v>61115</v>
          </cell>
        </row>
        <row r="3969">
          <cell r="A3969" t="str">
            <v>61201</v>
          </cell>
        </row>
        <row r="3970">
          <cell r="A3970" t="str">
            <v>61231</v>
          </cell>
        </row>
        <row r="3971">
          <cell r="A3971" t="str">
            <v>61244</v>
          </cell>
        </row>
        <row r="3972">
          <cell r="A3972" t="str">
            <v>61254</v>
          </cell>
        </row>
        <row r="3973">
          <cell r="A3973" t="str">
            <v>61264</v>
          </cell>
        </row>
        <row r="3974">
          <cell r="A3974" t="str">
            <v>61265</v>
          </cell>
        </row>
        <row r="3975">
          <cell r="A3975" t="str">
            <v>61299</v>
          </cell>
        </row>
        <row r="3976">
          <cell r="A3976" t="str">
            <v>61360</v>
          </cell>
        </row>
        <row r="3977">
          <cell r="A3977" t="str">
            <v>61376</v>
          </cell>
        </row>
        <row r="3978">
          <cell r="A3978" t="str">
            <v>61401</v>
          </cell>
        </row>
        <row r="3979">
          <cell r="A3979" t="str">
            <v>61478</v>
          </cell>
        </row>
        <row r="3980">
          <cell r="A3980" t="str">
            <v>61486</v>
          </cell>
        </row>
        <row r="3981">
          <cell r="A3981" t="str">
            <v>61486-9527</v>
          </cell>
        </row>
        <row r="3982">
          <cell r="A3982" t="str">
            <v>61550</v>
          </cell>
        </row>
        <row r="3983">
          <cell r="A3983" t="str">
            <v>61602</v>
          </cell>
        </row>
        <row r="3984">
          <cell r="A3984" t="str">
            <v>61604</v>
          </cell>
        </row>
        <row r="3985">
          <cell r="A3985" t="str">
            <v>61606</v>
          </cell>
        </row>
        <row r="3986">
          <cell r="A3986" t="str">
            <v>61611</v>
          </cell>
        </row>
        <row r="3987">
          <cell r="A3987" t="str">
            <v>61614</v>
          </cell>
        </row>
        <row r="3988">
          <cell r="A3988" t="str">
            <v>61615</v>
          </cell>
        </row>
        <row r="3989">
          <cell r="A3989" t="str">
            <v>61701</v>
          </cell>
        </row>
        <row r="3990">
          <cell r="A3990" t="str">
            <v>61702</v>
          </cell>
        </row>
        <row r="3991">
          <cell r="A3991" t="str">
            <v>61704</v>
          </cell>
        </row>
        <row r="3992">
          <cell r="A3992" t="str">
            <v>61705</v>
          </cell>
        </row>
        <row r="3993">
          <cell r="A3993" t="str">
            <v>61736</v>
          </cell>
        </row>
        <row r="3994">
          <cell r="A3994" t="str">
            <v>61739</v>
          </cell>
        </row>
        <row r="3995">
          <cell r="A3995" t="str">
            <v>61741</v>
          </cell>
        </row>
        <row r="3996">
          <cell r="A3996" t="str">
            <v>61745</v>
          </cell>
        </row>
        <row r="3997">
          <cell r="A3997" t="str">
            <v>61752</v>
          </cell>
        </row>
        <row r="3998">
          <cell r="A3998" t="str">
            <v>61759</v>
          </cell>
        </row>
        <row r="3999">
          <cell r="A3999" t="str">
            <v>61760</v>
          </cell>
        </row>
        <row r="4000">
          <cell r="A4000" t="str">
            <v>61761</v>
          </cell>
        </row>
        <row r="4001">
          <cell r="A4001" t="str">
            <v>617613199</v>
          </cell>
        </row>
        <row r="4002">
          <cell r="A4002" t="str">
            <v>61764</v>
          </cell>
        </row>
        <row r="4003">
          <cell r="A4003" t="str">
            <v>61770</v>
          </cell>
        </row>
        <row r="4004">
          <cell r="A4004" t="str">
            <v>61791</v>
          </cell>
        </row>
        <row r="4005">
          <cell r="A4005" t="str">
            <v>61802</v>
          </cell>
        </row>
        <row r="4006">
          <cell r="A4006" t="str">
            <v>61820</v>
          </cell>
        </row>
        <row r="4007">
          <cell r="A4007" t="str">
            <v>61924</v>
          </cell>
        </row>
        <row r="4008">
          <cell r="A4008" t="str">
            <v>61938</v>
          </cell>
        </row>
        <row r="4009">
          <cell r="A4009" t="str">
            <v>61944</v>
          </cell>
        </row>
        <row r="4010">
          <cell r="A4010" t="str">
            <v>61944-1177</v>
          </cell>
        </row>
        <row r="4011">
          <cell r="A4011" t="str">
            <v>62010</v>
          </cell>
        </row>
        <row r="4012">
          <cell r="A4012" t="str">
            <v>62095</v>
          </cell>
        </row>
        <row r="4013">
          <cell r="A4013" t="str">
            <v>62208</v>
          </cell>
        </row>
        <row r="4014">
          <cell r="A4014" t="str">
            <v>62220</v>
          </cell>
        </row>
        <row r="4015">
          <cell r="A4015" t="str">
            <v>62222</v>
          </cell>
        </row>
        <row r="4016">
          <cell r="A4016" t="str">
            <v>62222-0544</v>
          </cell>
        </row>
        <row r="4017">
          <cell r="A4017" t="str">
            <v>62226-6658</v>
          </cell>
        </row>
        <row r="4018">
          <cell r="A4018" t="str">
            <v>62231-3103</v>
          </cell>
        </row>
        <row r="4019">
          <cell r="A4019" t="str">
            <v>62234</v>
          </cell>
        </row>
        <row r="4020">
          <cell r="A4020" t="str">
            <v>62246</v>
          </cell>
        </row>
        <row r="4021">
          <cell r="A4021" t="str">
            <v>62269</v>
          </cell>
        </row>
        <row r="4022">
          <cell r="A4022" t="str">
            <v>62294</v>
          </cell>
        </row>
        <row r="4023">
          <cell r="A4023" t="str">
            <v>62521</v>
          </cell>
        </row>
        <row r="4024">
          <cell r="A4024" t="str">
            <v>62521-2037</v>
          </cell>
        </row>
        <row r="4025">
          <cell r="A4025" t="str">
            <v>62526</v>
          </cell>
        </row>
        <row r="4026">
          <cell r="A4026" t="str">
            <v>62618</v>
          </cell>
        </row>
        <row r="4027">
          <cell r="A4027" t="str">
            <v>62629</v>
          </cell>
        </row>
        <row r="4028">
          <cell r="A4028" t="str">
            <v>62649</v>
          </cell>
        </row>
        <row r="4029">
          <cell r="A4029" t="str">
            <v>62650</v>
          </cell>
        </row>
        <row r="4030">
          <cell r="A4030" t="str">
            <v>62674</v>
          </cell>
        </row>
        <row r="4031">
          <cell r="A4031" t="str">
            <v>62703</v>
          </cell>
        </row>
        <row r="4032">
          <cell r="A4032" t="str">
            <v>62704</v>
          </cell>
        </row>
        <row r="4033">
          <cell r="A4033" t="str">
            <v>62707</v>
          </cell>
        </row>
        <row r="4034">
          <cell r="A4034" t="str">
            <v>62769</v>
          </cell>
        </row>
        <row r="4035">
          <cell r="A4035" t="str">
            <v>62791</v>
          </cell>
        </row>
        <row r="4036">
          <cell r="A4036" t="str">
            <v>62839</v>
          </cell>
        </row>
        <row r="4037">
          <cell r="A4037" t="str">
            <v>62872</v>
          </cell>
        </row>
        <row r="4038">
          <cell r="A4038" t="str">
            <v>62901</v>
          </cell>
        </row>
        <row r="4039">
          <cell r="A4039" t="str">
            <v>62902</v>
          </cell>
        </row>
        <row r="4040">
          <cell r="A4040" t="str">
            <v>62959</v>
          </cell>
        </row>
        <row r="4041">
          <cell r="A4041" t="str">
            <v>63005</v>
          </cell>
        </row>
        <row r="4042">
          <cell r="A4042" t="str">
            <v>63017</v>
          </cell>
        </row>
        <row r="4043">
          <cell r="A4043" t="str">
            <v>63020</v>
          </cell>
        </row>
        <row r="4044">
          <cell r="A4044" t="str">
            <v>63021</v>
          </cell>
        </row>
        <row r="4045">
          <cell r="A4045" t="str">
            <v>63026</v>
          </cell>
        </row>
        <row r="4046">
          <cell r="A4046" t="str">
            <v>63028</v>
          </cell>
        </row>
        <row r="4047">
          <cell r="A4047" t="str">
            <v>63034</v>
          </cell>
        </row>
        <row r="4048">
          <cell r="A4048" t="str">
            <v>63043</v>
          </cell>
        </row>
        <row r="4049">
          <cell r="A4049" t="str">
            <v>63044</v>
          </cell>
        </row>
        <row r="4050">
          <cell r="A4050" t="str">
            <v>63045</v>
          </cell>
        </row>
        <row r="4051">
          <cell r="A4051" t="str">
            <v>63048</v>
          </cell>
        </row>
        <row r="4052">
          <cell r="A4052" t="str">
            <v>63052</v>
          </cell>
        </row>
        <row r="4053">
          <cell r="A4053" t="str">
            <v>63052-1700</v>
          </cell>
        </row>
        <row r="4054">
          <cell r="A4054" t="str">
            <v>63090</v>
          </cell>
        </row>
        <row r="4055">
          <cell r="A4055" t="str">
            <v>63102</v>
          </cell>
        </row>
        <row r="4056">
          <cell r="A4056" t="str">
            <v>63103</v>
          </cell>
        </row>
        <row r="4057">
          <cell r="A4057" t="str">
            <v>63104</v>
          </cell>
        </row>
        <row r="4058">
          <cell r="A4058" t="str">
            <v>63105</v>
          </cell>
        </row>
        <row r="4059">
          <cell r="A4059" t="str">
            <v>63106</v>
          </cell>
        </row>
        <row r="4060">
          <cell r="A4060" t="str">
            <v>63110</v>
          </cell>
        </row>
        <row r="4061">
          <cell r="A4061" t="str">
            <v>63112</v>
          </cell>
        </row>
        <row r="4062">
          <cell r="A4062" t="str">
            <v>63117</v>
          </cell>
        </row>
        <row r="4063">
          <cell r="A4063" t="str">
            <v>63120</v>
          </cell>
        </row>
        <row r="4064">
          <cell r="A4064" t="str">
            <v>63123</v>
          </cell>
        </row>
        <row r="4065">
          <cell r="A4065" t="str">
            <v>63124</v>
          </cell>
        </row>
        <row r="4066">
          <cell r="A4066" t="str">
            <v>63126</v>
          </cell>
        </row>
        <row r="4067">
          <cell r="A4067" t="str">
            <v>63128</v>
          </cell>
        </row>
        <row r="4068">
          <cell r="A4068" t="str">
            <v>63129</v>
          </cell>
        </row>
        <row r="4069">
          <cell r="A4069" t="str">
            <v>63131</v>
          </cell>
        </row>
        <row r="4070">
          <cell r="A4070" t="str">
            <v>63132</v>
          </cell>
        </row>
        <row r="4071">
          <cell r="A4071" t="str">
            <v>63133</v>
          </cell>
        </row>
        <row r="4072">
          <cell r="A4072" t="str">
            <v>63139</v>
          </cell>
        </row>
        <row r="4073">
          <cell r="A4073" t="str">
            <v>63141</v>
          </cell>
        </row>
        <row r="4074">
          <cell r="A4074" t="str">
            <v>63143</v>
          </cell>
        </row>
        <row r="4075">
          <cell r="A4075" t="str">
            <v>63146</v>
          </cell>
        </row>
        <row r="4076">
          <cell r="A4076" t="str">
            <v>63146-4842</v>
          </cell>
        </row>
        <row r="4077">
          <cell r="A4077" t="str">
            <v>63178</v>
          </cell>
        </row>
        <row r="4078">
          <cell r="A4078" t="str">
            <v>63366</v>
          </cell>
        </row>
        <row r="4079">
          <cell r="A4079" t="str">
            <v>63366-2339</v>
          </cell>
        </row>
        <row r="4080">
          <cell r="A4080" t="str">
            <v>63367</v>
          </cell>
        </row>
        <row r="4081">
          <cell r="A4081" t="str">
            <v>63368</v>
          </cell>
        </row>
        <row r="4082">
          <cell r="A4082" t="str">
            <v>63379</v>
          </cell>
        </row>
        <row r="4083">
          <cell r="A4083" t="str">
            <v>63401</v>
          </cell>
        </row>
        <row r="4084">
          <cell r="A4084" t="str">
            <v>63701</v>
          </cell>
        </row>
        <row r="4085">
          <cell r="A4085" t="str">
            <v>63830</v>
          </cell>
        </row>
        <row r="4086">
          <cell r="A4086" t="str">
            <v>64102</v>
          </cell>
        </row>
        <row r="4087">
          <cell r="A4087" t="str">
            <v>64105</v>
          </cell>
        </row>
        <row r="4088">
          <cell r="A4088" t="str">
            <v>64106</v>
          </cell>
        </row>
        <row r="4089">
          <cell r="A4089" t="str">
            <v>64108</v>
          </cell>
        </row>
        <row r="4090">
          <cell r="A4090" t="str">
            <v>64112</v>
          </cell>
        </row>
        <row r="4091">
          <cell r="A4091" t="str">
            <v>64131</v>
          </cell>
        </row>
        <row r="4092">
          <cell r="A4092" t="str">
            <v>64151</v>
          </cell>
        </row>
        <row r="4093">
          <cell r="A4093" t="str">
            <v>64157</v>
          </cell>
        </row>
        <row r="4094">
          <cell r="A4094" t="str">
            <v>64468</v>
          </cell>
        </row>
        <row r="4095">
          <cell r="A4095" t="str">
            <v>64836</v>
          </cell>
        </row>
        <row r="4096">
          <cell r="A4096" t="str">
            <v>65079</v>
          </cell>
        </row>
        <row r="4097">
          <cell r="A4097" t="str">
            <v>65101</v>
          </cell>
        </row>
        <row r="4098">
          <cell r="A4098" t="str">
            <v>65102</v>
          </cell>
        </row>
        <row r="4099">
          <cell r="A4099" t="str">
            <v>65109</v>
          </cell>
        </row>
        <row r="4100">
          <cell r="A4100" t="str">
            <v>65201</v>
          </cell>
        </row>
        <row r="4101">
          <cell r="A4101" t="str">
            <v>65248</v>
          </cell>
        </row>
        <row r="4102">
          <cell r="A4102" t="str">
            <v>6525</v>
          </cell>
        </row>
        <row r="4103">
          <cell r="A4103" t="str">
            <v>65270</v>
          </cell>
        </row>
        <row r="4104">
          <cell r="A4104" t="str">
            <v>65708</v>
          </cell>
        </row>
        <row r="4105">
          <cell r="A4105" t="str">
            <v>65714</v>
          </cell>
        </row>
        <row r="4106">
          <cell r="A4106" t="str">
            <v>65785</v>
          </cell>
        </row>
        <row r="4107">
          <cell r="A4107" t="str">
            <v>65801</v>
          </cell>
        </row>
        <row r="4108">
          <cell r="A4108" t="str">
            <v>65806</v>
          </cell>
        </row>
        <row r="4109">
          <cell r="A4109" t="str">
            <v>65807</v>
          </cell>
        </row>
        <row r="4110">
          <cell r="A4110" t="str">
            <v>65810</v>
          </cell>
        </row>
        <row r="4111">
          <cell r="A4111" t="str">
            <v>66047</v>
          </cell>
        </row>
        <row r="4112">
          <cell r="A4112" t="str">
            <v>66061</v>
          </cell>
        </row>
        <row r="4113">
          <cell r="A4113" t="str">
            <v>66062</v>
          </cell>
        </row>
        <row r="4114">
          <cell r="A4114" t="str">
            <v>66101</v>
          </cell>
        </row>
        <row r="4115">
          <cell r="A4115" t="str">
            <v>66208</v>
          </cell>
        </row>
        <row r="4116">
          <cell r="A4116" t="str">
            <v>66210</v>
          </cell>
        </row>
        <row r="4117">
          <cell r="A4117" t="str">
            <v>66211</v>
          </cell>
        </row>
        <row r="4118">
          <cell r="A4118" t="str">
            <v>66212</v>
          </cell>
        </row>
        <row r="4119">
          <cell r="A4119" t="str">
            <v>66213</v>
          </cell>
        </row>
        <row r="4120">
          <cell r="A4120" t="str">
            <v>66214</v>
          </cell>
        </row>
        <row r="4121">
          <cell r="A4121" t="str">
            <v>66215</v>
          </cell>
        </row>
        <row r="4122">
          <cell r="A4122" t="str">
            <v>66216</v>
          </cell>
        </row>
        <row r="4123">
          <cell r="A4123" t="str">
            <v>66219</v>
          </cell>
        </row>
        <row r="4124">
          <cell r="A4124" t="str">
            <v>66223</v>
          </cell>
        </row>
        <row r="4125">
          <cell r="A4125" t="str">
            <v>66434</v>
          </cell>
        </row>
        <row r="4126">
          <cell r="A4126" t="str">
            <v>66441</v>
          </cell>
        </row>
        <row r="4127">
          <cell r="A4127" t="str">
            <v>66604</v>
          </cell>
        </row>
        <row r="4128">
          <cell r="A4128" t="str">
            <v>66606</v>
          </cell>
        </row>
        <row r="4129">
          <cell r="A4129" t="str">
            <v>66610</v>
          </cell>
        </row>
        <row r="4130">
          <cell r="A4130" t="str">
            <v>66618</v>
          </cell>
        </row>
        <row r="4131">
          <cell r="A4131" t="str">
            <v>66701</v>
          </cell>
        </row>
        <row r="4132">
          <cell r="A4132" t="str">
            <v>66762</v>
          </cell>
        </row>
        <row r="4133">
          <cell r="A4133" t="str">
            <v>67202</v>
          </cell>
        </row>
        <row r="4134">
          <cell r="A4134" t="str">
            <v>67206</v>
          </cell>
        </row>
        <row r="4135">
          <cell r="A4135" t="str">
            <v>67214</v>
          </cell>
        </row>
        <row r="4136">
          <cell r="A4136" t="str">
            <v>67220</v>
          </cell>
        </row>
        <row r="4137">
          <cell r="A4137" t="str">
            <v>67301</v>
          </cell>
        </row>
        <row r="4138">
          <cell r="A4138" t="str">
            <v>67502</v>
          </cell>
        </row>
        <row r="4139">
          <cell r="A4139" t="str">
            <v>67669</v>
          </cell>
        </row>
        <row r="4140">
          <cell r="A4140" t="str">
            <v>67801</v>
          </cell>
        </row>
        <row r="4141">
          <cell r="A4141" t="str">
            <v>67846</v>
          </cell>
        </row>
        <row r="4142">
          <cell r="A4142" t="str">
            <v>68102</v>
          </cell>
        </row>
        <row r="4143">
          <cell r="A4143" t="str">
            <v>68106</v>
          </cell>
        </row>
        <row r="4144">
          <cell r="A4144" t="str">
            <v>68112</v>
          </cell>
        </row>
        <row r="4145">
          <cell r="A4145" t="str">
            <v>68114</v>
          </cell>
        </row>
        <row r="4146">
          <cell r="A4146" t="str">
            <v>68117</v>
          </cell>
        </row>
        <row r="4147">
          <cell r="A4147" t="str">
            <v>68122</v>
          </cell>
        </row>
        <row r="4148">
          <cell r="A4148" t="str">
            <v>68124</v>
          </cell>
        </row>
        <row r="4149">
          <cell r="A4149" t="str">
            <v>68127</v>
          </cell>
        </row>
        <row r="4150">
          <cell r="A4150" t="str">
            <v>68128</v>
          </cell>
        </row>
        <row r="4151">
          <cell r="A4151" t="str">
            <v>68131</v>
          </cell>
        </row>
        <row r="4152">
          <cell r="A4152" t="str">
            <v>68134</v>
          </cell>
        </row>
        <row r="4153">
          <cell r="A4153" t="str">
            <v>68137</v>
          </cell>
        </row>
        <row r="4154">
          <cell r="A4154" t="str">
            <v>68138</v>
          </cell>
        </row>
        <row r="4155">
          <cell r="A4155" t="str">
            <v>68144</v>
          </cell>
        </row>
        <row r="4156">
          <cell r="A4156" t="str">
            <v>68154</v>
          </cell>
        </row>
        <row r="4157">
          <cell r="A4157" t="str">
            <v>68164</v>
          </cell>
        </row>
        <row r="4158">
          <cell r="A4158" t="str">
            <v>68370</v>
          </cell>
        </row>
        <row r="4159">
          <cell r="A4159" t="str">
            <v>68421</v>
          </cell>
        </row>
        <row r="4160">
          <cell r="A4160" t="str">
            <v>68434</v>
          </cell>
        </row>
        <row r="4161">
          <cell r="A4161" t="str">
            <v>68457</v>
          </cell>
        </row>
        <row r="4162">
          <cell r="A4162" t="str">
            <v>68467</v>
          </cell>
        </row>
        <row r="4163">
          <cell r="A4163" t="str">
            <v>68501</v>
          </cell>
        </row>
        <row r="4164">
          <cell r="A4164" t="str">
            <v>68503</v>
          </cell>
        </row>
        <row r="4165">
          <cell r="A4165" t="str">
            <v>68505</v>
          </cell>
        </row>
        <row r="4166">
          <cell r="A4166" t="str">
            <v>68508</v>
          </cell>
        </row>
        <row r="4167">
          <cell r="A4167" t="str">
            <v>68508</v>
          </cell>
        </row>
        <row r="4168">
          <cell r="A4168" t="str">
            <v>68508-2707</v>
          </cell>
        </row>
        <row r="4169">
          <cell r="A4169" t="str">
            <v>68508-2711</v>
          </cell>
        </row>
        <row r="4170">
          <cell r="A4170" t="str">
            <v>68509</v>
          </cell>
        </row>
        <row r="4171">
          <cell r="A4171" t="str">
            <v>68512</v>
          </cell>
        </row>
        <row r="4172">
          <cell r="A4172" t="str">
            <v>68516</v>
          </cell>
        </row>
        <row r="4173">
          <cell r="A4173" t="str">
            <v>68516-359199</v>
          </cell>
        </row>
        <row r="4174">
          <cell r="A4174" t="str">
            <v>68521</v>
          </cell>
        </row>
        <row r="4175">
          <cell r="A4175" t="str">
            <v>68524</v>
          </cell>
        </row>
        <row r="4176">
          <cell r="A4176" t="str">
            <v>68601</v>
          </cell>
        </row>
        <row r="4177">
          <cell r="A4177" t="str">
            <v>68701</v>
          </cell>
        </row>
        <row r="4178">
          <cell r="A4178" t="str">
            <v>68776</v>
          </cell>
        </row>
        <row r="4179">
          <cell r="A4179" t="str">
            <v>68781</v>
          </cell>
        </row>
        <row r="4180">
          <cell r="A4180" t="str">
            <v>68801</v>
          </cell>
        </row>
        <row r="4181">
          <cell r="A4181" t="str">
            <v>68802</v>
          </cell>
        </row>
        <row r="4182">
          <cell r="A4182" t="str">
            <v>68822</v>
          </cell>
        </row>
        <row r="4183">
          <cell r="A4183" t="str">
            <v>68840</v>
          </cell>
        </row>
        <row r="4184">
          <cell r="A4184" t="str">
            <v>68847</v>
          </cell>
        </row>
        <row r="4185">
          <cell r="A4185" t="str">
            <v>69361</v>
          </cell>
        </row>
        <row r="4186">
          <cell r="A4186" t="str">
            <v>70001</v>
          </cell>
        </row>
        <row r="4187">
          <cell r="A4187" t="str">
            <v>70002</v>
          </cell>
        </row>
        <row r="4188">
          <cell r="A4188" t="str">
            <v>70003</v>
          </cell>
        </row>
        <row r="4189">
          <cell r="A4189" t="str">
            <v>70005</v>
          </cell>
        </row>
        <row r="4190">
          <cell r="A4190" t="str">
            <v>70006</v>
          </cell>
        </row>
        <row r="4191">
          <cell r="A4191" t="str">
            <v>70065</v>
          </cell>
        </row>
        <row r="4192">
          <cell r="A4192" t="str">
            <v>70068</v>
          </cell>
        </row>
        <row r="4193">
          <cell r="A4193" t="str">
            <v>70069</v>
          </cell>
        </row>
        <row r="4194">
          <cell r="A4194" t="str">
            <v>70084</v>
          </cell>
        </row>
        <row r="4195">
          <cell r="A4195" t="str">
            <v>70112</v>
          </cell>
        </row>
        <row r="4196">
          <cell r="A4196" t="str">
            <v>70112-5406</v>
          </cell>
        </row>
        <row r="4197">
          <cell r="A4197" t="str">
            <v>70118</v>
          </cell>
        </row>
        <row r="4198">
          <cell r="A4198" t="str">
            <v>70119</v>
          </cell>
        </row>
        <row r="4199">
          <cell r="A4199" t="str">
            <v>70121</v>
          </cell>
        </row>
        <row r="4200">
          <cell r="A4200" t="str">
            <v>70123</v>
          </cell>
        </row>
        <row r="4201">
          <cell r="A4201" t="str">
            <v>70125</v>
          </cell>
        </row>
        <row r="4202">
          <cell r="A4202" t="str">
            <v>70130</v>
          </cell>
        </row>
        <row r="4203">
          <cell r="A4203" t="str">
            <v>70163</v>
          </cell>
        </row>
        <row r="4204">
          <cell r="A4204" t="str">
            <v>70359</v>
          </cell>
        </row>
        <row r="4205">
          <cell r="A4205" t="str">
            <v>70360-7641</v>
          </cell>
        </row>
        <row r="4206">
          <cell r="A4206" t="str">
            <v>70363</v>
          </cell>
        </row>
        <row r="4207">
          <cell r="A4207" t="str">
            <v>70401</v>
          </cell>
        </row>
        <row r="4208">
          <cell r="A4208" t="str">
            <v>70403</v>
          </cell>
        </row>
        <row r="4209">
          <cell r="A4209" t="str">
            <v>70431</v>
          </cell>
        </row>
        <row r="4210">
          <cell r="A4210" t="str">
            <v>70433</v>
          </cell>
        </row>
        <row r="4211">
          <cell r="A4211" t="str">
            <v>70454</v>
          </cell>
        </row>
        <row r="4212">
          <cell r="A4212" t="str">
            <v>70458</v>
          </cell>
        </row>
        <row r="4213">
          <cell r="A4213" t="str">
            <v>70470</v>
          </cell>
        </row>
        <row r="4214">
          <cell r="A4214" t="str">
            <v>70501</v>
          </cell>
        </row>
        <row r="4215">
          <cell r="A4215" t="str">
            <v>70503</v>
          </cell>
        </row>
        <row r="4216">
          <cell r="A4216" t="str">
            <v>70506</v>
          </cell>
        </row>
        <row r="4217">
          <cell r="A4217" t="str">
            <v>70508</v>
          </cell>
        </row>
        <row r="4218">
          <cell r="A4218" t="str">
            <v>70532</v>
          </cell>
        </row>
        <row r="4219">
          <cell r="A4219" t="str">
            <v>70535</v>
          </cell>
        </row>
        <row r="4220">
          <cell r="A4220" t="str">
            <v>70546</v>
          </cell>
        </row>
        <row r="4221">
          <cell r="A4221" t="str">
            <v>70601</v>
          </cell>
        </row>
        <row r="4222">
          <cell r="A4222" t="str">
            <v>70607</v>
          </cell>
        </row>
        <row r="4223">
          <cell r="A4223" t="str">
            <v>70631</v>
          </cell>
        </row>
        <row r="4224">
          <cell r="A4224" t="str">
            <v>70663</v>
          </cell>
        </row>
        <row r="4225">
          <cell r="A4225" t="str">
            <v>70737</v>
          </cell>
        </row>
        <row r="4226">
          <cell r="A4226" t="str">
            <v>70760</v>
          </cell>
        </row>
        <row r="4227">
          <cell r="A4227" t="str">
            <v>70763</v>
          </cell>
        </row>
        <row r="4228">
          <cell r="A4228" t="str">
            <v>70764</v>
          </cell>
        </row>
        <row r="4229">
          <cell r="A4229" t="str">
            <v>70765</v>
          </cell>
        </row>
        <row r="4230">
          <cell r="A4230" t="str">
            <v>70802</v>
          </cell>
        </row>
        <row r="4231">
          <cell r="A4231" t="str">
            <v>70805</v>
          </cell>
        </row>
        <row r="4232">
          <cell r="A4232" t="str">
            <v>70808</v>
          </cell>
        </row>
        <row r="4233">
          <cell r="A4233" t="str">
            <v>70809</v>
          </cell>
        </row>
        <row r="4234">
          <cell r="A4234" t="str">
            <v>70810</v>
          </cell>
        </row>
        <row r="4235">
          <cell r="A4235" t="str">
            <v>70817</v>
          </cell>
        </row>
        <row r="4236">
          <cell r="A4236" t="str">
            <v>70817-2640</v>
          </cell>
        </row>
        <row r="4237">
          <cell r="A4237" t="str">
            <v>70817-6012</v>
          </cell>
        </row>
        <row r="4238">
          <cell r="A4238" t="str">
            <v>70820</v>
          </cell>
        </row>
        <row r="4239">
          <cell r="A4239" t="str">
            <v>70821</v>
          </cell>
        </row>
        <row r="4240">
          <cell r="A4240" t="str">
            <v>71006</v>
          </cell>
        </row>
        <row r="4241">
          <cell r="A4241" t="str">
            <v>71037</v>
          </cell>
        </row>
        <row r="4242">
          <cell r="A4242" t="str">
            <v>71106</v>
          </cell>
        </row>
        <row r="4243">
          <cell r="A4243" t="str">
            <v>71111</v>
          </cell>
        </row>
        <row r="4244">
          <cell r="A4244" t="str">
            <v>71115</v>
          </cell>
        </row>
        <row r="4245">
          <cell r="A4245" t="str">
            <v>71129-2537</v>
          </cell>
        </row>
        <row r="4246">
          <cell r="A4246" t="str">
            <v>71135</v>
          </cell>
        </row>
        <row r="4247">
          <cell r="A4247" t="str">
            <v>71201</v>
          </cell>
        </row>
        <row r="4248">
          <cell r="A4248" t="str">
            <v>71211</v>
          </cell>
        </row>
        <row r="4249">
          <cell r="A4249" t="str">
            <v>71292</v>
          </cell>
        </row>
        <row r="4250">
          <cell r="A4250" t="str">
            <v>71294</v>
          </cell>
        </row>
        <row r="4251">
          <cell r="A4251" t="str">
            <v>71302</v>
          </cell>
        </row>
        <row r="4252">
          <cell r="A4252" t="str">
            <v>71449</v>
          </cell>
        </row>
        <row r="4253">
          <cell r="A4253" t="str">
            <v>71457</v>
          </cell>
        </row>
        <row r="4254">
          <cell r="A4254" t="str">
            <v>71655</v>
          </cell>
        </row>
        <row r="4255">
          <cell r="A4255" t="str">
            <v>71701</v>
          </cell>
        </row>
        <row r="4256">
          <cell r="A4256" t="str">
            <v>71730</v>
          </cell>
        </row>
        <row r="4257">
          <cell r="A4257" t="str">
            <v>71731</v>
          </cell>
        </row>
        <row r="4258">
          <cell r="A4258" t="str">
            <v>71753</v>
          </cell>
        </row>
        <row r="4259">
          <cell r="A4259" t="str">
            <v>71923</v>
          </cell>
        </row>
        <row r="4260">
          <cell r="A4260" t="str">
            <v>71999</v>
          </cell>
        </row>
        <row r="4261">
          <cell r="A4261" t="str">
            <v>72076</v>
          </cell>
        </row>
        <row r="4262">
          <cell r="A4262" t="str">
            <v>72104</v>
          </cell>
        </row>
        <row r="4263">
          <cell r="A4263" t="str">
            <v>72201</v>
          </cell>
        </row>
        <row r="4264">
          <cell r="A4264" t="str">
            <v>72202</v>
          </cell>
        </row>
        <row r="4265">
          <cell r="A4265" t="str">
            <v>72203</v>
          </cell>
        </row>
        <row r="4266">
          <cell r="A4266" t="str">
            <v>72205</v>
          </cell>
        </row>
        <row r="4267">
          <cell r="A4267" t="str">
            <v>72209</v>
          </cell>
        </row>
        <row r="4268">
          <cell r="A4268" t="str">
            <v>72211</v>
          </cell>
        </row>
        <row r="4269">
          <cell r="A4269" t="str">
            <v>72212</v>
          </cell>
        </row>
        <row r="4270">
          <cell r="A4270" t="str">
            <v>72301</v>
          </cell>
        </row>
        <row r="4271">
          <cell r="A4271" t="str">
            <v>72364</v>
          </cell>
        </row>
        <row r="4272">
          <cell r="A4272" t="str">
            <v>72365</v>
          </cell>
        </row>
        <row r="4273">
          <cell r="A4273" t="str">
            <v>72394</v>
          </cell>
        </row>
        <row r="4274">
          <cell r="A4274" t="str">
            <v>72455</v>
          </cell>
        </row>
        <row r="4275">
          <cell r="A4275" t="str">
            <v>72701</v>
          </cell>
        </row>
        <row r="4276">
          <cell r="A4276" t="str">
            <v>72702</v>
          </cell>
        </row>
        <row r="4277">
          <cell r="A4277" t="str">
            <v>72736</v>
          </cell>
        </row>
        <row r="4278">
          <cell r="A4278" t="str">
            <v>72740</v>
          </cell>
        </row>
        <row r="4279">
          <cell r="A4279" t="str">
            <v>72756</v>
          </cell>
        </row>
        <row r="4280">
          <cell r="A4280" t="str">
            <v>72764</v>
          </cell>
        </row>
        <row r="4281">
          <cell r="A4281" t="str">
            <v>72801</v>
          </cell>
        </row>
        <row r="4282">
          <cell r="A4282" t="str">
            <v>72802</v>
          </cell>
        </row>
        <row r="4283">
          <cell r="A4283" t="str">
            <v>72903</v>
          </cell>
        </row>
        <row r="4284">
          <cell r="A4284" t="str">
            <v>72949</v>
          </cell>
        </row>
        <row r="4285">
          <cell r="A4285" t="str">
            <v>73003</v>
          </cell>
        </row>
        <row r="4286">
          <cell r="A4286" t="str">
            <v>73008</v>
          </cell>
        </row>
        <row r="4287">
          <cell r="A4287" t="str">
            <v>73010</v>
          </cell>
        </row>
        <row r="4288">
          <cell r="A4288" t="str">
            <v>73012</v>
          </cell>
        </row>
        <row r="4289">
          <cell r="A4289" t="str">
            <v>73013</v>
          </cell>
        </row>
        <row r="4290">
          <cell r="A4290" t="str">
            <v>73015</v>
          </cell>
        </row>
        <row r="4291">
          <cell r="A4291" t="str">
            <v>73018</v>
          </cell>
        </row>
        <row r="4292">
          <cell r="A4292" t="str">
            <v>73018.</v>
          </cell>
        </row>
        <row r="4293">
          <cell r="A4293" t="str">
            <v>73019</v>
          </cell>
        </row>
        <row r="4294">
          <cell r="A4294" t="str">
            <v>73024</v>
          </cell>
        </row>
        <row r="4295">
          <cell r="A4295" t="str">
            <v>73034</v>
          </cell>
        </row>
        <row r="4296">
          <cell r="A4296" t="str">
            <v>73049</v>
          </cell>
        </row>
        <row r="4297">
          <cell r="A4297" t="str">
            <v>73051</v>
          </cell>
        </row>
        <row r="4298">
          <cell r="A4298" t="str">
            <v>73054</v>
          </cell>
        </row>
        <row r="4299">
          <cell r="A4299" t="str">
            <v>73055</v>
          </cell>
        </row>
        <row r="4300">
          <cell r="A4300" t="str">
            <v>73064</v>
          </cell>
        </row>
        <row r="4301">
          <cell r="A4301" t="str">
            <v>73069</v>
          </cell>
        </row>
        <row r="4302">
          <cell r="A4302" t="str">
            <v>73074</v>
          </cell>
        </row>
        <row r="4303">
          <cell r="A4303" t="str">
            <v>73075</v>
          </cell>
        </row>
        <row r="4304">
          <cell r="A4304" t="str">
            <v>73080</v>
          </cell>
        </row>
        <row r="4305">
          <cell r="A4305" t="str">
            <v>73086</v>
          </cell>
        </row>
        <row r="4306">
          <cell r="A4306" t="str">
            <v>73089</v>
          </cell>
        </row>
        <row r="4307">
          <cell r="A4307" t="str">
            <v>73098</v>
          </cell>
        </row>
        <row r="4308">
          <cell r="A4308" t="str">
            <v>73099</v>
          </cell>
        </row>
        <row r="4309">
          <cell r="A4309" t="str">
            <v>73102</v>
          </cell>
        </row>
        <row r="4310">
          <cell r="A4310" t="str">
            <v>73103</v>
          </cell>
        </row>
        <row r="4311">
          <cell r="A4311" t="str">
            <v>73104</v>
          </cell>
        </row>
        <row r="4312">
          <cell r="A4312" t="str">
            <v>73105</v>
          </cell>
        </row>
        <row r="4313">
          <cell r="A4313" t="str">
            <v>73107</v>
          </cell>
        </row>
        <row r="4314">
          <cell r="A4314" t="str">
            <v>73108</v>
          </cell>
        </row>
        <row r="4315">
          <cell r="A4315" t="str">
            <v>73109</v>
          </cell>
        </row>
        <row r="4316">
          <cell r="A4316" t="str">
            <v>73110</v>
          </cell>
        </row>
        <row r="4317">
          <cell r="A4317" t="str">
            <v>73111</v>
          </cell>
        </row>
        <row r="4318">
          <cell r="A4318" t="str">
            <v>73112</v>
          </cell>
        </row>
        <row r="4319">
          <cell r="A4319" t="str">
            <v>73114</v>
          </cell>
        </row>
        <row r="4320">
          <cell r="A4320" t="str">
            <v>73116</v>
          </cell>
        </row>
        <row r="4321">
          <cell r="A4321" t="str">
            <v>73117</v>
          </cell>
        </row>
        <row r="4322">
          <cell r="A4322" t="str">
            <v>73117.</v>
          </cell>
        </row>
        <row r="4323">
          <cell r="A4323" t="str">
            <v>73118</v>
          </cell>
        </row>
        <row r="4324">
          <cell r="A4324" t="str">
            <v>73119</v>
          </cell>
        </row>
        <row r="4325">
          <cell r="A4325" t="str">
            <v>73120</v>
          </cell>
        </row>
        <row r="4326">
          <cell r="A4326" t="str">
            <v>73127</v>
          </cell>
        </row>
        <row r="4327">
          <cell r="A4327" t="str">
            <v>73132</v>
          </cell>
        </row>
        <row r="4328">
          <cell r="A4328" t="str">
            <v>73142</v>
          </cell>
        </row>
        <row r="4329">
          <cell r="A4329" t="str">
            <v>73160</v>
          </cell>
        </row>
        <row r="4330">
          <cell r="A4330" t="str">
            <v>73162</v>
          </cell>
        </row>
        <row r="4331">
          <cell r="A4331" t="str">
            <v>73189</v>
          </cell>
        </row>
        <row r="4332">
          <cell r="A4332" t="str">
            <v>73401</v>
          </cell>
        </row>
        <row r="4333">
          <cell r="A4333" t="str">
            <v>73433</v>
          </cell>
        </row>
        <row r="4334">
          <cell r="A4334" t="str">
            <v>73501</v>
          </cell>
        </row>
        <row r="4335">
          <cell r="A4335" t="str">
            <v>73502</v>
          </cell>
        </row>
        <row r="4336">
          <cell r="A4336" t="str">
            <v>73527</v>
          </cell>
        </row>
        <row r="4337">
          <cell r="A4337" t="str">
            <v>73538</v>
          </cell>
        </row>
        <row r="4338">
          <cell r="A4338" t="str">
            <v>73543</v>
          </cell>
        </row>
        <row r="4339">
          <cell r="A4339" t="str">
            <v>73628</v>
          </cell>
        </row>
        <row r="4340">
          <cell r="A4340" t="str">
            <v>73632</v>
          </cell>
        </row>
        <row r="4341">
          <cell r="A4341" t="str">
            <v>73644</v>
          </cell>
        </row>
        <row r="4342">
          <cell r="A4342" t="str">
            <v>73644-4522</v>
          </cell>
        </row>
        <row r="4343">
          <cell r="A4343" t="str">
            <v>73654</v>
          </cell>
        </row>
        <row r="4344">
          <cell r="A4344" t="str">
            <v>73662</v>
          </cell>
        </row>
        <row r="4345">
          <cell r="A4345" t="str">
            <v>73662</v>
          </cell>
        </row>
        <row r="4346">
          <cell r="A4346" t="str">
            <v>73663</v>
          </cell>
        </row>
        <row r="4347">
          <cell r="A4347" t="str">
            <v>73750</v>
          </cell>
        </row>
        <row r="4348">
          <cell r="A4348" t="str">
            <v>73772</v>
          </cell>
        </row>
        <row r="4349">
          <cell r="A4349" t="str">
            <v>73942</v>
          </cell>
        </row>
        <row r="4350">
          <cell r="A4350" t="str">
            <v>74003</v>
          </cell>
        </row>
        <row r="4351">
          <cell r="A4351" t="str">
            <v>74012</v>
          </cell>
        </row>
        <row r="4352">
          <cell r="A4352" t="str">
            <v>74023</v>
          </cell>
        </row>
        <row r="4353">
          <cell r="A4353" t="str">
            <v>74055</v>
          </cell>
        </row>
        <row r="4354">
          <cell r="A4354" t="str">
            <v>74076</v>
          </cell>
        </row>
        <row r="4355">
          <cell r="A4355" t="str">
            <v>74076-1749</v>
          </cell>
        </row>
        <row r="4356">
          <cell r="A4356" t="str">
            <v>74104</v>
          </cell>
        </row>
        <row r="4357">
          <cell r="A4357" t="str">
            <v>74105</v>
          </cell>
        </row>
        <row r="4358">
          <cell r="A4358" t="str">
            <v>74108</v>
          </cell>
        </row>
        <row r="4359">
          <cell r="A4359" t="str">
            <v>74119</v>
          </cell>
        </row>
        <row r="4360">
          <cell r="A4360" t="str">
            <v>74120</v>
          </cell>
        </row>
        <row r="4361">
          <cell r="A4361" t="str">
            <v>74129</v>
          </cell>
        </row>
        <row r="4362">
          <cell r="A4362" t="str">
            <v>74133</v>
          </cell>
        </row>
        <row r="4363">
          <cell r="A4363" t="str">
            <v>74135</v>
          </cell>
        </row>
        <row r="4364">
          <cell r="A4364" t="str">
            <v>74136</v>
          </cell>
        </row>
        <row r="4365">
          <cell r="A4365" t="str">
            <v>74137</v>
          </cell>
        </row>
        <row r="4366">
          <cell r="A4366" t="str">
            <v>74137-4224</v>
          </cell>
        </row>
        <row r="4367">
          <cell r="A4367" t="str">
            <v>74145</v>
          </cell>
        </row>
        <row r="4368">
          <cell r="A4368" t="str">
            <v>74146</v>
          </cell>
        </row>
        <row r="4369">
          <cell r="A4369" t="str">
            <v>74158</v>
          </cell>
        </row>
        <row r="4370">
          <cell r="A4370" t="str">
            <v>74172</v>
          </cell>
        </row>
        <row r="4371">
          <cell r="A4371" t="str">
            <v>74429</v>
          </cell>
        </row>
        <row r="4372">
          <cell r="A4372" t="str">
            <v>74521</v>
          </cell>
        </row>
        <row r="4373">
          <cell r="A4373" t="str">
            <v>74552</v>
          </cell>
        </row>
        <row r="4374">
          <cell r="A4374" t="str">
            <v>74574</v>
          </cell>
        </row>
        <row r="4375">
          <cell r="A4375" t="str">
            <v>74631</v>
          </cell>
        </row>
        <row r="4376">
          <cell r="A4376" t="str">
            <v>74728</v>
          </cell>
        </row>
        <row r="4377">
          <cell r="A4377" t="str">
            <v>74743</v>
          </cell>
        </row>
        <row r="4378">
          <cell r="A4378" t="str">
            <v>74804</v>
          </cell>
        </row>
        <row r="4379">
          <cell r="A4379" t="str">
            <v>74820</v>
          </cell>
        </row>
        <row r="4380">
          <cell r="A4380" t="str">
            <v>74824</v>
          </cell>
        </row>
        <row r="4381">
          <cell r="A4381" t="str">
            <v>74852</v>
          </cell>
        </row>
        <row r="4382">
          <cell r="A4382" t="str">
            <v>74854</v>
          </cell>
        </row>
        <row r="4383">
          <cell r="A4383" t="str">
            <v>74860</v>
          </cell>
        </row>
        <row r="4384">
          <cell r="A4384" t="str">
            <v>74868</v>
          </cell>
        </row>
        <row r="4385">
          <cell r="A4385" t="str">
            <v>74880</v>
          </cell>
        </row>
        <row r="4386">
          <cell r="A4386" t="str">
            <v>74901</v>
          </cell>
        </row>
        <row r="4387">
          <cell r="A4387" t="str">
            <v>74947</v>
          </cell>
        </row>
        <row r="4388">
          <cell r="A4388" t="str">
            <v>74948</v>
          </cell>
        </row>
        <row r="4389">
          <cell r="A4389" t="str">
            <v>74953</v>
          </cell>
        </row>
        <row r="4390">
          <cell r="A4390" t="str">
            <v>74959</v>
          </cell>
        </row>
        <row r="4391">
          <cell r="A4391" t="str">
            <v>75001</v>
          </cell>
        </row>
        <row r="4392">
          <cell r="A4392" t="str">
            <v>75002</v>
          </cell>
        </row>
        <row r="4393">
          <cell r="A4393" t="str">
            <v>75006</v>
          </cell>
        </row>
        <row r="4394">
          <cell r="A4394" t="str">
            <v>75007</v>
          </cell>
        </row>
        <row r="4395">
          <cell r="A4395" t="str">
            <v>75008</v>
          </cell>
        </row>
        <row r="4396">
          <cell r="A4396" t="str">
            <v>75009</v>
          </cell>
        </row>
        <row r="4397">
          <cell r="A4397" t="str">
            <v>75010</v>
          </cell>
        </row>
        <row r="4398">
          <cell r="A4398" t="str">
            <v>75019</v>
          </cell>
        </row>
        <row r="4399">
          <cell r="A4399" t="str">
            <v>75020</v>
          </cell>
        </row>
        <row r="4400">
          <cell r="A4400" t="str">
            <v>75023</v>
          </cell>
        </row>
        <row r="4401">
          <cell r="A4401" t="str">
            <v>75024</v>
          </cell>
        </row>
        <row r="4402">
          <cell r="A4402" t="str">
            <v>75025</v>
          </cell>
        </row>
        <row r="4403">
          <cell r="A4403" t="str">
            <v>75026</v>
          </cell>
        </row>
        <row r="4404">
          <cell r="A4404" t="str">
            <v>75027</v>
          </cell>
        </row>
        <row r="4405">
          <cell r="A4405" t="str">
            <v>75028</v>
          </cell>
        </row>
        <row r="4406">
          <cell r="A4406" t="str">
            <v>75032</v>
          </cell>
        </row>
        <row r="4407">
          <cell r="A4407" t="str">
            <v>75034</v>
          </cell>
        </row>
        <row r="4408">
          <cell r="A4408" t="str">
            <v>75035</v>
          </cell>
        </row>
        <row r="4409">
          <cell r="A4409" t="str">
            <v>75039</v>
          </cell>
        </row>
        <row r="4410">
          <cell r="A4410" t="str">
            <v>75040</v>
          </cell>
        </row>
        <row r="4411">
          <cell r="A4411" t="str">
            <v>75041</v>
          </cell>
        </row>
        <row r="4412">
          <cell r="A4412" t="str">
            <v>75042</v>
          </cell>
        </row>
        <row r="4413">
          <cell r="A4413" t="str">
            <v>75043</v>
          </cell>
        </row>
        <row r="4414">
          <cell r="A4414" t="str">
            <v>75050</v>
          </cell>
        </row>
        <row r="4415">
          <cell r="A4415" t="str">
            <v>75050</v>
          </cell>
        </row>
        <row r="4416">
          <cell r="A4416" t="str">
            <v>75051</v>
          </cell>
        </row>
        <row r="4417">
          <cell r="A4417" t="str">
            <v>75052</v>
          </cell>
        </row>
        <row r="4418">
          <cell r="A4418" t="str">
            <v>75056</v>
          </cell>
        </row>
        <row r="4419">
          <cell r="A4419" t="str">
            <v>75057</v>
          </cell>
        </row>
        <row r="4420">
          <cell r="A4420" t="str">
            <v>75058</v>
          </cell>
        </row>
        <row r="4421">
          <cell r="A4421" t="str">
            <v>75060</v>
          </cell>
        </row>
        <row r="4422">
          <cell r="A4422" t="str">
            <v>75061</v>
          </cell>
        </row>
        <row r="4423">
          <cell r="A4423" t="str">
            <v>75062</v>
          </cell>
        </row>
        <row r="4424">
          <cell r="A4424" t="str">
            <v>75063</v>
          </cell>
        </row>
        <row r="4425">
          <cell r="A4425" t="str">
            <v>75067</v>
          </cell>
        </row>
        <row r="4426">
          <cell r="A4426" t="str">
            <v>75068</v>
          </cell>
        </row>
        <row r="4427">
          <cell r="A4427" t="str">
            <v>75069</v>
          </cell>
        </row>
        <row r="4428">
          <cell r="A4428" t="str">
            <v>75070</v>
          </cell>
        </row>
        <row r="4429">
          <cell r="A4429" t="str">
            <v>75071</v>
          </cell>
        </row>
        <row r="4430">
          <cell r="A4430" t="str">
            <v>75074</v>
          </cell>
        </row>
        <row r="4431">
          <cell r="A4431" t="str">
            <v>75075</v>
          </cell>
        </row>
        <row r="4432">
          <cell r="A4432" t="str">
            <v>75077</v>
          </cell>
        </row>
        <row r="4433">
          <cell r="A4433" t="str">
            <v>75080</v>
          </cell>
        </row>
        <row r="4434">
          <cell r="A4434" t="str">
            <v>75081</v>
          </cell>
        </row>
        <row r="4435">
          <cell r="A4435" t="str">
            <v>75081</v>
          </cell>
        </row>
        <row r="4436">
          <cell r="A4436" t="str">
            <v>75082</v>
          </cell>
        </row>
        <row r="4437">
          <cell r="A4437" t="str">
            <v>75087</v>
          </cell>
        </row>
        <row r="4438">
          <cell r="A4438" t="str">
            <v>75090</v>
          </cell>
        </row>
        <row r="4439">
          <cell r="A4439" t="str">
            <v>75091</v>
          </cell>
        </row>
        <row r="4440">
          <cell r="A4440" t="str">
            <v>75092</v>
          </cell>
        </row>
        <row r="4441">
          <cell r="A4441" t="str">
            <v>75093</v>
          </cell>
        </row>
        <row r="4442">
          <cell r="A4442" t="str">
            <v>75093-7041</v>
          </cell>
        </row>
        <row r="4443">
          <cell r="A4443" t="str">
            <v>75098</v>
          </cell>
        </row>
        <row r="4444">
          <cell r="A4444" t="str">
            <v>75104</v>
          </cell>
        </row>
        <row r="4445">
          <cell r="A4445" t="str">
            <v>75109</v>
          </cell>
        </row>
        <row r="4446">
          <cell r="A4446" t="str">
            <v>75115</v>
          </cell>
        </row>
        <row r="4447">
          <cell r="A4447" t="str">
            <v>75126</v>
          </cell>
        </row>
        <row r="4448">
          <cell r="A4448" t="str">
            <v>75127</v>
          </cell>
        </row>
        <row r="4449">
          <cell r="A4449" t="str">
            <v>75137</v>
          </cell>
        </row>
        <row r="4450">
          <cell r="A4450" t="str">
            <v>75146</v>
          </cell>
        </row>
        <row r="4451">
          <cell r="A4451" t="str">
            <v>75149</v>
          </cell>
        </row>
        <row r="4452">
          <cell r="A4452" t="str">
            <v>75150</v>
          </cell>
        </row>
        <row r="4453">
          <cell r="A4453" t="str">
            <v>75160</v>
          </cell>
        </row>
        <row r="4454">
          <cell r="A4454" t="str">
            <v>75173</v>
          </cell>
        </row>
        <row r="4455">
          <cell r="A4455" t="str">
            <v>75201</v>
          </cell>
        </row>
        <row r="4456">
          <cell r="A4456" t="str">
            <v>75201-2027</v>
          </cell>
        </row>
        <row r="4457">
          <cell r="A4457" t="str">
            <v>75202</v>
          </cell>
        </row>
        <row r="4458">
          <cell r="A4458" t="str">
            <v>75203</v>
          </cell>
        </row>
        <row r="4459">
          <cell r="A4459" t="str">
            <v>75204</v>
          </cell>
        </row>
        <row r="4460">
          <cell r="A4460" t="str">
            <v>75205</v>
          </cell>
        </row>
        <row r="4461">
          <cell r="A4461" t="str">
            <v>75206</v>
          </cell>
        </row>
        <row r="4462">
          <cell r="A4462" t="str">
            <v>75207</v>
          </cell>
        </row>
        <row r="4463">
          <cell r="A4463" t="str">
            <v>75209</v>
          </cell>
        </row>
        <row r="4464">
          <cell r="A4464" t="str">
            <v>75212</v>
          </cell>
        </row>
        <row r="4465">
          <cell r="A4465" t="str">
            <v>75214</v>
          </cell>
        </row>
        <row r="4466">
          <cell r="A4466" t="str">
            <v>75215</v>
          </cell>
        </row>
        <row r="4467">
          <cell r="A4467" t="str">
            <v>75217</v>
          </cell>
        </row>
        <row r="4468">
          <cell r="A4468" t="str">
            <v>75219</v>
          </cell>
        </row>
        <row r="4469">
          <cell r="A4469" t="str">
            <v>75220</v>
          </cell>
        </row>
        <row r="4470">
          <cell r="A4470" t="str">
            <v>75225</v>
          </cell>
        </row>
        <row r="4471">
          <cell r="A4471" t="str">
            <v>75226</v>
          </cell>
        </row>
        <row r="4472">
          <cell r="A4472" t="str">
            <v>75229</v>
          </cell>
        </row>
        <row r="4473">
          <cell r="A4473" t="str">
            <v>75230</v>
          </cell>
        </row>
        <row r="4474">
          <cell r="A4474" t="str">
            <v>75230</v>
          </cell>
        </row>
        <row r="4475">
          <cell r="A4475" t="str">
            <v>75231</v>
          </cell>
        </row>
        <row r="4476">
          <cell r="A4476" t="str">
            <v>75234</v>
          </cell>
        </row>
        <row r="4477">
          <cell r="A4477" t="str">
            <v>75235</v>
          </cell>
        </row>
        <row r="4478">
          <cell r="A4478" t="str">
            <v>75236</v>
          </cell>
        </row>
        <row r="4479">
          <cell r="A4479" t="str">
            <v>75237</v>
          </cell>
        </row>
        <row r="4480">
          <cell r="A4480" t="str">
            <v>75240</v>
          </cell>
        </row>
        <row r="4481">
          <cell r="A4481" t="str">
            <v>75243</v>
          </cell>
        </row>
        <row r="4482">
          <cell r="A4482" t="str">
            <v>75244</v>
          </cell>
        </row>
        <row r="4483">
          <cell r="A4483" t="str">
            <v>75244-3646</v>
          </cell>
        </row>
        <row r="4484">
          <cell r="A4484" t="str">
            <v>75246</v>
          </cell>
        </row>
        <row r="4485">
          <cell r="A4485" t="str">
            <v>75247</v>
          </cell>
        </row>
        <row r="4486">
          <cell r="A4486" t="str">
            <v>75248</v>
          </cell>
        </row>
        <row r="4487">
          <cell r="A4487" t="str">
            <v>75251</v>
          </cell>
        </row>
        <row r="4488">
          <cell r="A4488" t="str">
            <v>75252</v>
          </cell>
        </row>
        <row r="4489">
          <cell r="A4489" t="str">
            <v>75253</v>
          </cell>
        </row>
        <row r="4490">
          <cell r="A4490" t="str">
            <v>75254</v>
          </cell>
        </row>
        <row r="4491">
          <cell r="A4491" t="str">
            <v>75265</v>
          </cell>
        </row>
        <row r="4492">
          <cell r="A4492" t="str">
            <v>75270</v>
          </cell>
        </row>
        <row r="4493">
          <cell r="A4493" t="str">
            <v>75400</v>
          </cell>
        </row>
        <row r="4494">
          <cell r="A4494" t="str">
            <v>75401</v>
          </cell>
        </row>
        <row r="4495">
          <cell r="A4495" t="str">
            <v>75402</v>
          </cell>
        </row>
        <row r="4496">
          <cell r="A4496" t="str">
            <v>75407</v>
          </cell>
        </row>
        <row r="4497">
          <cell r="A4497" t="str">
            <v>75417</v>
          </cell>
        </row>
        <row r="4498">
          <cell r="A4498" t="str">
            <v>75422</v>
          </cell>
        </row>
        <row r="4499">
          <cell r="A4499" t="str">
            <v>75425</v>
          </cell>
        </row>
        <row r="4500">
          <cell r="A4500" t="str">
            <v>75453</v>
          </cell>
        </row>
        <row r="4501">
          <cell r="A4501" t="str">
            <v>75474</v>
          </cell>
        </row>
        <row r="4502">
          <cell r="A4502" t="str">
            <v>75482</v>
          </cell>
        </row>
        <row r="4503">
          <cell r="A4503" t="str">
            <v>75570</v>
          </cell>
        </row>
        <row r="4504">
          <cell r="A4504" t="str">
            <v>75602</v>
          </cell>
        </row>
        <row r="4505">
          <cell r="A4505" t="str">
            <v>75603</v>
          </cell>
        </row>
        <row r="4506">
          <cell r="A4506" t="str">
            <v>75644</v>
          </cell>
        </row>
        <row r="4507">
          <cell r="A4507" t="str">
            <v>75662</v>
          </cell>
        </row>
        <row r="4508">
          <cell r="A4508" t="str">
            <v>75670</v>
          </cell>
        </row>
        <row r="4509">
          <cell r="A4509" t="str">
            <v>75683</v>
          </cell>
        </row>
        <row r="4510">
          <cell r="A4510" t="str">
            <v>75701</v>
          </cell>
        </row>
        <row r="4511">
          <cell r="A4511" t="str">
            <v>75702</v>
          </cell>
        </row>
        <row r="4512">
          <cell r="A4512" t="str">
            <v>75706</v>
          </cell>
        </row>
        <row r="4513">
          <cell r="A4513" t="str">
            <v>75766</v>
          </cell>
        </row>
        <row r="4514">
          <cell r="A4514" t="str">
            <v>75941</v>
          </cell>
        </row>
        <row r="4515">
          <cell r="A4515" t="str">
            <v>75951</v>
          </cell>
        </row>
        <row r="4516">
          <cell r="A4516" t="str">
            <v>75973</v>
          </cell>
        </row>
        <row r="4517">
          <cell r="A4517" t="str">
            <v>75979</v>
          </cell>
        </row>
        <row r="4518">
          <cell r="A4518" t="str">
            <v>76001</v>
          </cell>
        </row>
        <row r="4519">
          <cell r="A4519" t="str">
            <v>76004</v>
          </cell>
        </row>
        <row r="4520">
          <cell r="A4520" t="str">
            <v>76006</v>
          </cell>
        </row>
        <row r="4521">
          <cell r="A4521" t="str">
            <v>76008</v>
          </cell>
        </row>
        <row r="4522">
          <cell r="A4522" t="str">
            <v>76010</v>
          </cell>
        </row>
        <row r="4523">
          <cell r="A4523" t="str">
            <v>76011</v>
          </cell>
        </row>
        <row r="4524">
          <cell r="A4524" t="str">
            <v>76013</v>
          </cell>
        </row>
        <row r="4525">
          <cell r="A4525" t="str">
            <v>76015</v>
          </cell>
        </row>
        <row r="4526">
          <cell r="A4526" t="str">
            <v>76016</v>
          </cell>
        </row>
        <row r="4527">
          <cell r="A4527" t="str">
            <v>76017</v>
          </cell>
        </row>
        <row r="4528">
          <cell r="A4528" t="str">
            <v>76022</v>
          </cell>
        </row>
        <row r="4529">
          <cell r="A4529" t="str">
            <v>76028</v>
          </cell>
        </row>
        <row r="4530">
          <cell r="A4530" t="str">
            <v>76033</v>
          </cell>
        </row>
        <row r="4531">
          <cell r="A4531" t="str">
            <v>76034</v>
          </cell>
        </row>
        <row r="4532">
          <cell r="A4532" t="str">
            <v>76036</v>
          </cell>
        </row>
        <row r="4533">
          <cell r="A4533" t="str">
            <v>76039</v>
          </cell>
        </row>
        <row r="4534">
          <cell r="A4534" t="str">
            <v>76043</v>
          </cell>
        </row>
        <row r="4535">
          <cell r="A4535" t="str">
            <v>76051</v>
          </cell>
        </row>
        <row r="4536">
          <cell r="A4536" t="str">
            <v>76053</v>
          </cell>
        </row>
        <row r="4537">
          <cell r="A4537" t="str">
            <v>76054</v>
          </cell>
        </row>
        <row r="4538">
          <cell r="A4538" t="str">
            <v>76059</v>
          </cell>
        </row>
        <row r="4539">
          <cell r="A4539" t="str">
            <v>76063</v>
          </cell>
        </row>
        <row r="4540">
          <cell r="A4540" t="str">
            <v>76067</v>
          </cell>
        </row>
        <row r="4541">
          <cell r="A4541" t="str">
            <v>76084</v>
          </cell>
        </row>
        <row r="4542">
          <cell r="A4542" t="str">
            <v>76085</v>
          </cell>
        </row>
        <row r="4543">
          <cell r="A4543" t="str">
            <v>76086</v>
          </cell>
        </row>
        <row r="4544">
          <cell r="A4544" t="str">
            <v>76087</v>
          </cell>
        </row>
        <row r="4545">
          <cell r="A4545" t="str">
            <v>76088</v>
          </cell>
        </row>
        <row r="4546">
          <cell r="A4546" t="str">
            <v>76092</v>
          </cell>
        </row>
        <row r="4547">
          <cell r="A4547" t="str">
            <v>76102</v>
          </cell>
        </row>
        <row r="4548">
          <cell r="A4548" t="str">
            <v>761022628</v>
          </cell>
        </row>
        <row r="4549">
          <cell r="A4549" t="str">
            <v>76102-2628</v>
          </cell>
        </row>
        <row r="4550">
          <cell r="A4550" t="str">
            <v>76104</v>
          </cell>
        </row>
        <row r="4551">
          <cell r="A4551" t="str">
            <v>76106</v>
          </cell>
        </row>
        <row r="4552">
          <cell r="A4552" t="str">
            <v>76107</v>
          </cell>
        </row>
        <row r="4553">
          <cell r="A4553" t="str">
            <v>76108</v>
          </cell>
        </row>
        <row r="4554">
          <cell r="A4554" t="str">
            <v>76109</v>
          </cell>
        </row>
        <row r="4555">
          <cell r="A4555" t="str">
            <v>76114-1299</v>
          </cell>
        </row>
        <row r="4556">
          <cell r="A4556" t="str">
            <v>76117</v>
          </cell>
        </row>
        <row r="4557">
          <cell r="A4557" t="str">
            <v>76118</v>
          </cell>
        </row>
        <row r="4558">
          <cell r="A4558" t="str">
            <v>76120</v>
          </cell>
        </row>
        <row r="4559">
          <cell r="A4559" t="str">
            <v>76131</v>
          </cell>
        </row>
        <row r="4560">
          <cell r="A4560" t="str">
            <v>76132</v>
          </cell>
        </row>
        <row r="4561">
          <cell r="A4561" t="str">
            <v>76137</v>
          </cell>
        </row>
        <row r="4562">
          <cell r="A4562" t="str">
            <v>76140</v>
          </cell>
        </row>
        <row r="4563">
          <cell r="A4563" t="str">
            <v>76196</v>
          </cell>
        </row>
        <row r="4564">
          <cell r="A4564" t="str">
            <v>76201</v>
          </cell>
        </row>
        <row r="4565">
          <cell r="A4565" t="str">
            <v>76208</v>
          </cell>
        </row>
        <row r="4566">
          <cell r="A4566" t="str">
            <v>76210</v>
          </cell>
        </row>
        <row r="4567">
          <cell r="A4567" t="str">
            <v>76226</v>
          </cell>
        </row>
        <row r="4568">
          <cell r="A4568" t="str">
            <v>76234</v>
          </cell>
        </row>
        <row r="4569">
          <cell r="A4569" t="str">
            <v>76240</v>
          </cell>
        </row>
        <row r="4570">
          <cell r="A4570" t="str">
            <v>76247</v>
          </cell>
        </row>
        <row r="4571">
          <cell r="A4571" t="str">
            <v>76248</v>
          </cell>
        </row>
        <row r="4572">
          <cell r="A4572" t="str">
            <v>76249</v>
          </cell>
        </row>
        <row r="4573">
          <cell r="A4573" t="str">
            <v>76252</v>
          </cell>
        </row>
        <row r="4574">
          <cell r="A4574" t="str">
            <v>76262</v>
          </cell>
        </row>
        <row r="4575">
          <cell r="A4575" t="str">
            <v>762624302</v>
          </cell>
        </row>
        <row r="4576">
          <cell r="A4576" t="str">
            <v>76301</v>
          </cell>
        </row>
        <row r="4577">
          <cell r="A4577" t="str">
            <v>76306</v>
          </cell>
        </row>
        <row r="4578">
          <cell r="A4578" t="str">
            <v>76308</v>
          </cell>
        </row>
        <row r="4579">
          <cell r="A4579" t="str">
            <v>7631</v>
          </cell>
        </row>
        <row r="4580">
          <cell r="A4580" t="str">
            <v>76374</v>
          </cell>
        </row>
        <row r="4581">
          <cell r="A4581" t="str">
            <v>76384</v>
          </cell>
        </row>
        <row r="4582">
          <cell r="A4582" t="str">
            <v>76401</v>
          </cell>
        </row>
        <row r="4583">
          <cell r="A4583" t="str">
            <v>76504</v>
          </cell>
        </row>
        <row r="4584">
          <cell r="A4584" t="str">
            <v>76540</v>
          </cell>
        </row>
        <row r="4585">
          <cell r="A4585" t="str">
            <v>76542</v>
          </cell>
        </row>
        <row r="4586">
          <cell r="A4586" t="str">
            <v>76641</v>
          </cell>
        </row>
        <row r="4587">
          <cell r="A4587" t="str">
            <v>76643</v>
          </cell>
        </row>
        <row r="4588">
          <cell r="A4588" t="str">
            <v>76656</v>
          </cell>
        </row>
        <row r="4589">
          <cell r="A4589" t="str">
            <v>7666</v>
          </cell>
        </row>
        <row r="4590">
          <cell r="A4590" t="str">
            <v>76661</v>
          </cell>
        </row>
        <row r="4591">
          <cell r="A4591" t="str">
            <v>76667</v>
          </cell>
        </row>
        <row r="4592">
          <cell r="A4592" t="str">
            <v>76701</v>
          </cell>
        </row>
        <row r="4593">
          <cell r="A4593" t="str">
            <v>76904</v>
          </cell>
        </row>
        <row r="4594">
          <cell r="A4594" t="str">
            <v>77002</v>
          </cell>
        </row>
        <row r="4595">
          <cell r="A4595" t="str">
            <v>77002-2712</v>
          </cell>
        </row>
        <row r="4596">
          <cell r="A4596" t="str">
            <v>77003</v>
          </cell>
        </row>
        <row r="4597">
          <cell r="A4597" t="str">
            <v>77004</v>
          </cell>
        </row>
        <row r="4598">
          <cell r="A4598" t="str">
            <v>77005</v>
          </cell>
        </row>
        <row r="4599">
          <cell r="A4599" t="str">
            <v>77006</v>
          </cell>
        </row>
        <row r="4600">
          <cell r="A4600" t="str">
            <v>77007</v>
          </cell>
        </row>
        <row r="4601">
          <cell r="A4601" t="str">
            <v>77008</v>
          </cell>
        </row>
        <row r="4602">
          <cell r="A4602" t="str">
            <v>77014</v>
          </cell>
        </row>
        <row r="4603">
          <cell r="A4603" t="str">
            <v>77015</v>
          </cell>
        </row>
        <row r="4604">
          <cell r="A4604" t="str">
            <v>77018</v>
          </cell>
        </row>
        <row r="4605">
          <cell r="A4605" t="str">
            <v>77019</v>
          </cell>
        </row>
        <row r="4606">
          <cell r="A4606" t="str">
            <v>77021</v>
          </cell>
        </row>
        <row r="4607">
          <cell r="A4607" t="str">
            <v>77023</v>
          </cell>
        </row>
        <row r="4608">
          <cell r="A4608" t="str">
            <v>77024</v>
          </cell>
        </row>
        <row r="4609">
          <cell r="A4609" t="str">
            <v>77025</v>
          </cell>
        </row>
        <row r="4610">
          <cell r="A4610" t="str">
            <v>77025-1499</v>
          </cell>
        </row>
        <row r="4611">
          <cell r="A4611" t="str">
            <v>77026</v>
          </cell>
        </row>
        <row r="4612">
          <cell r="A4612" t="str">
            <v>77027</v>
          </cell>
        </row>
        <row r="4613">
          <cell r="A4613" t="str">
            <v>77029</v>
          </cell>
        </row>
        <row r="4614">
          <cell r="A4614" t="str">
            <v>77032</v>
          </cell>
        </row>
        <row r="4615">
          <cell r="A4615" t="str">
            <v>77034</v>
          </cell>
        </row>
        <row r="4616">
          <cell r="A4616" t="str">
            <v>77036</v>
          </cell>
        </row>
        <row r="4617">
          <cell r="A4617" t="str">
            <v>77037</v>
          </cell>
        </row>
        <row r="4618">
          <cell r="A4618" t="str">
            <v>77039</v>
          </cell>
        </row>
        <row r="4619">
          <cell r="A4619" t="str">
            <v>77040</v>
          </cell>
        </row>
        <row r="4620">
          <cell r="A4620" t="str">
            <v>77040</v>
          </cell>
        </row>
        <row r="4621">
          <cell r="A4621" t="str">
            <v>77041</v>
          </cell>
        </row>
        <row r="4622">
          <cell r="A4622" t="str">
            <v>77042</v>
          </cell>
        </row>
        <row r="4623">
          <cell r="A4623" t="str">
            <v>77043</v>
          </cell>
        </row>
        <row r="4624">
          <cell r="A4624" t="str">
            <v>77044</v>
          </cell>
        </row>
        <row r="4625">
          <cell r="A4625" t="str">
            <v>77046</v>
          </cell>
        </row>
        <row r="4626">
          <cell r="A4626" t="str">
            <v>77048</v>
          </cell>
        </row>
        <row r="4627">
          <cell r="A4627" t="str">
            <v>77053</v>
          </cell>
        </row>
        <row r="4628">
          <cell r="A4628" t="str">
            <v>77054</v>
          </cell>
        </row>
        <row r="4629">
          <cell r="A4629" t="str">
            <v>77055</v>
          </cell>
        </row>
        <row r="4630">
          <cell r="A4630" t="str">
            <v>77056</v>
          </cell>
        </row>
        <row r="4631">
          <cell r="A4631" t="str">
            <v>77057</v>
          </cell>
        </row>
        <row r="4632">
          <cell r="A4632" t="str">
            <v>77058</v>
          </cell>
        </row>
        <row r="4633">
          <cell r="A4633" t="str">
            <v>77059</v>
          </cell>
        </row>
        <row r="4634">
          <cell r="A4634" t="str">
            <v>77060</v>
          </cell>
        </row>
        <row r="4635">
          <cell r="A4635" t="str">
            <v>77061</v>
          </cell>
        </row>
        <row r="4636">
          <cell r="A4636" t="str">
            <v>77062</v>
          </cell>
        </row>
        <row r="4637">
          <cell r="A4637" t="str">
            <v>77063</v>
          </cell>
        </row>
        <row r="4638">
          <cell r="A4638" t="str">
            <v>77064</v>
          </cell>
        </row>
        <row r="4639">
          <cell r="A4639" t="str">
            <v>77065</v>
          </cell>
        </row>
        <row r="4640">
          <cell r="A4640" t="str">
            <v>77066</v>
          </cell>
        </row>
        <row r="4641">
          <cell r="A4641" t="str">
            <v>77067</v>
          </cell>
        </row>
        <row r="4642">
          <cell r="A4642" t="str">
            <v>77068</v>
          </cell>
        </row>
        <row r="4643">
          <cell r="A4643" t="str">
            <v>77069</v>
          </cell>
        </row>
        <row r="4644">
          <cell r="A4644" t="str">
            <v>77070</v>
          </cell>
        </row>
        <row r="4645">
          <cell r="A4645" t="str">
            <v>77074</v>
          </cell>
        </row>
        <row r="4646">
          <cell r="A4646" t="str">
            <v>77075</v>
          </cell>
        </row>
        <row r="4647">
          <cell r="A4647" t="str">
            <v>77077</v>
          </cell>
        </row>
        <row r="4648">
          <cell r="A4648" t="str">
            <v>77079</v>
          </cell>
        </row>
        <row r="4649">
          <cell r="A4649" t="str">
            <v>77080</v>
          </cell>
        </row>
        <row r="4650">
          <cell r="A4650" t="str">
            <v>77081</v>
          </cell>
        </row>
        <row r="4651">
          <cell r="A4651" t="str">
            <v>77082</v>
          </cell>
        </row>
        <row r="4652">
          <cell r="A4652" t="str">
            <v>77084</v>
          </cell>
        </row>
        <row r="4653">
          <cell r="A4653" t="str">
            <v>77087</v>
          </cell>
        </row>
        <row r="4654">
          <cell r="A4654" t="str">
            <v>77090</v>
          </cell>
        </row>
        <row r="4655">
          <cell r="A4655" t="str">
            <v>77091</v>
          </cell>
        </row>
        <row r="4656">
          <cell r="A4656" t="str">
            <v>77092</v>
          </cell>
        </row>
        <row r="4657">
          <cell r="A4657" t="str">
            <v>77096</v>
          </cell>
        </row>
        <row r="4658">
          <cell r="A4658" t="str">
            <v>77096-3907</v>
          </cell>
        </row>
        <row r="4659">
          <cell r="A4659" t="str">
            <v>77098</v>
          </cell>
        </row>
        <row r="4660">
          <cell r="A4660" t="str">
            <v>77204</v>
          </cell>
        </row>
        <row r="4661">
          <cell r="A4661" t="str">
            <v>77225</v>
          </cell>
        </row>
        <row r="4662">
          <cell r="A4662" t="str">
            <v>77240</v>
          </cell>
        </row>
        <row r="4663">
          <cell r="A4663" t="str">
            <v>77254</v>
          </cell>
        </row>
        <row r="4664">
          <cell r="A4664" t="str">
            <v>77257</v>
          </cell>
        </row>
        <row r="4665">
          <cell r="A4665" t="str">
            <v>77269</v>
          </cell>
        </row>
        <row r="4666">
          <cell r="A4666" t="str">
            <v>77275</v>
          </cell>
        </row>
        <row r="4667">
          <cell r="A4667" t="str">
            <v>77289</v>
          </cell>
        </row>
        <row r="4668">
          <cell r="A4668" t="str">
            <v>77302</v>
          </cell>
        </row>
        <row r="4669">
          <cell r="A4669" t="str">
            <v>77303</v>
          </cell>
        </row>
        <row r="4670">
          <cell r="A4670" t="str">
            <v>77338</v>
          </cell>
        </row>
        <row r="4671">
          <cell r="A4671" t="str">
            <v>77339</v>
          </cell>
        </row>
        <row r="4672">
          <cell r="A4672" t="str">
            <v>77340</v>
          </cell>
        </row>
        <row r="4673">
          <cell r="A4673" t="str">
            <v>77353</v>
          </cell>
        </row>
        <row r="4674">
          <cell r="A4674" t="str">
            <v>77354</v>
          </cell>
        </row>
        <row r="4675">
          <cell r="A4675" t="str">
            <v>77355</v>
          </cell>
        </row>
        <row r="4676">
          <cell r="A4676" t="str">
            <v>77356</v>
          </cell>
        </row>
        <row r="4677">
          <cell r="A4677" t="str">
            <v>77362</v>
          </cell>
        </row>
        <row r="4678">
          <cell r="A4678" t="str">
            <v>77375</v>
          </cell>
        </row>
        <row r="4679">
          <cell r="A4679" t="str">
            <v>77378</v>
          </cell>
        </row>
        <row r="4680">
          <cell r="A4680" t="str">
            <v>77379</v>
          </cell>
        </row>
        <row r="4681">
          <cell r="A4681" t="str">
            <v>77380</v>
          </cell>
        </row>
        <row r="4682">
          <cell r="A4682" t="str">
            <v>77381</v>
          </cell>
        </row>
        <row r="4683">
          <cell r="A4683" t="str">
            <v>77382</v>
          </cell>
        </row>
        <row r="4684">
          <cell r="A4684" t="str">
            <v>77385</v>
          </cell>
        </row>
        <row r="4685">
          <cell r="A4685" t="str">
            <v>77386</v>
          </cell>
        </row>
        <row r="4686">
          <cell r="A4686" t="str">
            <v>77388</v>
          </cell>
        </row>
        <row r="4687">
          <cell r="A4687" t="str">
            <v>77389</v>
          </cell>
        </row>
        <row r="4688">
          <cell r="A4688" t="str">
            <v>77401</v>
          </cell>
        </row>
        <row r="4689">
          <cell r="A4689" t="str">
            <v>77429</v>
          </cell>
        </row>
        <row r="4690">
          <cell r="A4690" t="str">
            <v>77434</v>
          </cell>
        </row>
        <row r="4691">
          <cell r="A4691" t="str">
            <v>77437</v>
          </cell>
        </row>
        <row r="4692">
          <cell r="A4692" t="str">
            <v>77446</v>
          </cell>
        </row>
        <row r="4693">
          <cell r="A4693" t="str">
            <v>77448</v>
          </cell>
        </row>
        <row r="4694">
          <cell r="A4694" t="str">
            <v>77450</v>
          </cell>
        </row>
        <row r="4695">
          <cell r="A4695" t="str">
            <v>77465</v>
          </cell>
        </row>
        <row r="4696">
          <cell r="A4696" t="str">
            <v>77469</v>
          </cell>
        </row>
        <row r="4697">
          <cell r="A4697" t="str">
            <v>77471</v>
          </cell>
        </row>
        <row r="4698">
          <cell r="A4698" t="str">
            <v>77474</v>
          </cell>
        </row>
        <row r="4699">
          <cell r="A4699" t="str">
            <v>77477</v>
          </cell>
        </row>
        <row r="4700">
          <cell r="A4700" t="str">
            <v>77478</v>
          </cell>
        </row>
        <row r="4701">
          <cell r="A4701" t="str">
            <v>77479</v>
          </cell>
        </row>
        <row r="4702">
          <cell r="A4702" t="str">
            <v>77487</v>
          </cell>
        </row>
        <row r="4703">
          <cell r="A4703" t="str">
            <v>77494</v>
          </cell>
        </row>
        <row r="4704">
          <cell r="A4704" t="str">
            <v>77502</v>
          </cell>
        </row>
        <row r="4705">
          <cell r="A4705" t="str">
            <v>77504</v>
          </cell>
        </row>
        <row r="4706">
          <cell r="A4706" t="str">
            <v>77506</v>
          </cell>
        </row>
        <row r="4707">
          <cell r="A4707" t="str">
            <v>77530</v>
          </cell>
        </row>
        <row r="4708">
          <cell r="A4708" t="str">
            <v>77530</v>
          </cell>
        </row>
        <row r="4709">
          <cell r="A4709" t="str">
            <v>77536</v>
          </cell>
        </row>
        <row r="4710">
          <cell r="A4710" t="str">
            <v>77541</v>
          </cell>
        </row>
        <row r="4711">
          <cell r="A4711" t="str">
            <v>77546</v>
          </cell>
        </row>
        <row r="4712">
          <cell r="A4712" t="str">
            <v>77550</v>
          </cell>
        </row>
        <row r="4713">
          <cell r="A4713" t="str">
            <v>77551</v>
          </cell>
        </row>
        <row r="4714">
          <cell r="A4714" t="str">
            <v>77568</v>
          </cell>
        </row>
        <row r="4715">
          <cell r="A4715" t="str">
            <v>77571</v>
          </cell>
        </row>
        <row r="4716">
          <cell r="A4716" t="str">
            <v>77581</v>
          </cell>
        </row>
        <row r="4717">
          <cell r="A4717" t="str">
            <v>77584</v>
          </cell>
        </row>
        <row r="4718">
          <cell r="A4718" t="str">
            <v>77630</v>
          </cell>
        </row>
        <row r="4719">
          <cell r="A4719" t="str">
            <v>77701</v>
          </cell>
        </row>
        <row r="4720">
          <cell r="A4720" t="str">
            <v>77702</v>
          </cell>
        </row>
        <row r="4721">
          <cell r="A4721" t="str">
            <v>77705</v>
          </cell>
        </row>
        <row r="4722">
          <cell r="A4722" t="str">
            <v>77706</v>
          </cell>
        </row>
        <row r="4723">
          <cell r="A4723" t="str">
            <v>77710</v>
          </cell>
        </row>
        <row r="4724">
          <cell r="A4724" t="str">
            <v>77713</v>
          </cell>
        </row>
        <row r="4725">
          <cell r="A4725" t="str">
            <v>77808</v>
          </cell>
        </row>
        <row r="4726">
          <cell r="A4726" t="str">
            <v>77833</v>
          </cell>
        </row>
        <row r="4727">
          <cell r="A4727" t="str">
            <v>77836</v>
          </cell>
        </row>
        <row r="4728">
          <cell r="A4728" t="str">
            <v>77901</v>
          </cell>
        </row>
        <row r="4729">
          <cell r="A4729" t="str">
            <v>77904</v>
          </cell>
        </row>
        <row r="4730">
          <cell r="A4730" t="str">
            <v>77905</v>
          </cell>
        </row>
        <row r="4731">
          <cell r="A4731" t="str">
            <v>77964</v>
          </cell>
        </row>
        <row r="4732">
          <cell r="A4732" t="str">
            <v>77975</v>
          </cell>
        </row>
        <row r="4733">
          <cell r="A4733" t="str">
            <v>77979</v>
          </cell>
        </row>
        <row r="4734">
          <cell r="A4734" t="str">
            <v>78006</v>
          </cell>
        </row>
        <row r="4735">
          <cell r="A4735" t="str">
            <v>78040</v>
          </cell>
        </row>
        <row r="4736">
          <cell r="A4736" t="str">
            <v>78041</v>
          </cell>
        </row>
        <row r="4737">
          <cell r="A4737" t="str">
            <v>78042</v>
          </cell>
        </row>
        <row r="4738">
          <cell r="A4738" t="str">
            <v>78043</v>
          </cell>
        </row>
        <row r="4739">
          <cell r="A4739" t="str">
            <v>78045</v>
          </cell>
        </row>
        <row r="4740">
          <cell r="A4740" t="str">
            <v>78108</v>
          </cell>
        </row>
        <row r="4741">
          <cell r="A4741" t="str">
            <v>78114</v>
          </cell>
        </row>
        <row r="4742">
          <cell r="A4742" t="str">
            <v>78130</v>
          </cell>
        </row>
        <row r="4743">
          <cell r="A4743" t="str">
            <v>78148</v>
          </cell>
        </row>
        <row r="4744">
          <cell r="A4744" t="str">
            <v>78150</v>
          </cell>
        </row>
        <row r="4745">
          <cell r="A4745" t="str">
            <v>78154</v>
          </cell>
        </row>
        <row r="4746">
          <cell r="A4746" t="str">
            <v>78155</v>
          </cell>
        </row>
        <row r="4747">
          <cell r="A4747" t="str">
            <v>78201</v>
          </cell>
        </row>
        <row r="4748">
          <cell r="A4748" t="str">
            <v>78203</v>
          </cell>
        </row>
        <row r="4749">
          <cell r="A4749" t="str">
            <v>78204</v>
          </cell>
        </row>
        <row r="4750">
          <cell r="A4750" t="str">
            <v>78205</v>
          </cell>
        </row>
        <row r="4751">
          <cell r="A4751" t="str">
            <v>78207</v>
          </cell>
        </row>
        <row r="4752">
          <cell r="A4752" t="str">
            <v>78208</v>
          </cell>
        </row>
        <row r="4753">
          <cell r="A4753" t="str">
            <v>78209</v>
          </cell>
        </row>
        <row r="4754">
          <cell r="A4754" t="str">
            <v>78210</v>
          </cell>
        </row>
        <row r="4755">
          <cell r="A4755" t="str">
            <v>78212</v>
          </cell>
        </row>
        <row r="4756">
          <cell r="A4756" t="str">
            <v>78213</v>
          </cell>
        </row>
        <row r="4757">
          <cell r="A4757" t="str">
            <v>78214</v>
          </cell>
        </row>
        <row r="4758">
          <cell r="A4758" t="str">
            <v>78215</v>
          </cell>
        </row>
        <row r="4759">
          <cell r="A4759" t="str">
            <v>78216</v>
          </cell>
        </row>
        <row r="4760">
          <cell r="A4760" t="str">
            <v>78217</v>
          </cell>
        </row>
        <row r="4761">
          <cell r="A4761" t="str">
            <v>78218</v>
          </cell>
        </row>
        <row r="4762">
          <cell r="A4762" t="str">
            <v>78219</v>
          </cell>
        </row>
        <row r="4763">
          <cell r="A4763" t="str">
            <v>78221</v>
          </cell>
        </row>
        <row r="4764">
          <cell r="A4764" t="str">
            <v>78224</v>
          </cell>
        </row>
        <row r="4765">
          <cell r="A4765" t="str">
            <v>78228</v>
          </cell>
        </row>
        <row r="4766">
          <cell r="A4766" t="str">
            <v>78229</v>
          </cell>
        </row>
        <row r="4767">
          <cell r="A4767" t="str">
            <v>78230</v>
          </cell>
        </row>
        <row r="4768">
          <cell r="A4768" t="str">
            <v>78230-1053</v>
          </cell>
        </row>
        <row r="4769">
          <cell r="A4769" t="str">
            <v>78231</v>
          </cell>
        </row>
        <row r="4770">
          <cell r="A4770" t="str">
            <v>78232</v>
          </cell>
        </row>
        <row r="4771">
          <cell r="A4771" t="str">
            <v>78233</v>
          </cell>
        </row>
        <row r="4772">
          <cell r="A4772" t="str">
            <v>78236</v>
          </cell>
        </row>
        <row r="4773">
          <cell r="A4773" t="str">
            <v>78240</v>
          </cell>
        </row>
        <row r="4774">
          <cell r="A4774" t="str">
            <v>78245</v>
          </cell>
        </row>
        <row r="4775">
          <cell r="A4775" t="str">
            <v>78247</v>
          </cell>
        </row>
        <row r="4776">
          <cell r="A4776" t="str">
            <v>78248</v>
          </cell>
        </row>
        <row r="4777">
          <cell r="A4777" t="str">
            <v>78248-1220</v>
          </cell>
        </row>
        <row r="4778">
          <cell r="A4778" t="str">
            <v>78249</v>
          </cell>
        </row>
        <row r="4779">
          <cell r="A4779" t="str">
            <v>78258</v>
          </cell>
        </row>
        <row r="4780">
          <cell r="A4780" t="str">
            <v>78260</v>
          </cell>
        </row>
        <row r="4781">
          <cell r="A4781" t="str">
            <v>78288</v>
          </cell>
        </row>
        <row r="4782">
          <cell r="A4782" t="str">
            <v>78332</v>
          </cell>
        </row>
        <row r="4783">
          <cell r="A4783" t="str">
            <v>78344</v>
          </cell>
        </row>
        <row r="4784">
          <cell r="A4784" t="str">
            <v>78363</v>
          </cell>
        </row>
        <row r="4785">
          <cell r="A4785" t="str">
            <v>78373</v>
          </cell>
        </row>
        <row r="4786">
          <cell r="A4786" t="str">
            <v>78408</v>
          </cell>
        </row>
        <row r="4787">
          <cell r="A4787" t="str">
            <v>78411</v>
          </cell>
        </row>
        <row r="4788">
          <cell r="A4788" t="str">
            <v>78415</v>
          </cell>
        </row>
        <row r="4789">
          <cell r="A4789" t="str">
            <v>78416</v>
          </cell>
        </row>
        <row r="4790">
          <cell r="A4790" t="str">
            <v>78503</v>
          </cell>
        </row>
        <row r="4791">
          <cell r="A4791" t="str">
            <v>78503</v>
          </cell>
        </row>
        <row r="4792">
          <cell r="A4792" t="str">
            <v>78504</v>
          </cell>
        </row>
        <row r="4793">
          <cell r="A4793" t="str">
            <v>78520</v>
          </cell>
        </row>
        <row r="4794">
          <cell r="A4794" t="str">
            <v>78521</v>
          </cell>
        </row>
        <row r="4795">
          <cell r="A4795" t="str">
            <v>78539</v>
          </cell>
        </row>
        <row r="4796">
          <cell r="A4796" t="str">
            <v>78552</v>
          </cell>
        </row>
        <row r="4797">
          <cell r="A4797" t="str">
            <v>78577</v>
          </cell>
        </row>
        <row r="4798">
          <cell r="A4798" t="str">
            <v>78583</v>
          </cell>
        </row>
        <row r="4799">
          <cell r="A4799" t="str">
            <v>78610</v>
          </cell>
        </row>
        <row r="4800">
          <cell r="A4800" t="str">
            <v>78611</v>
          </cell>
        </row>
        <row r="4801">
          <cell r="A4801" t="str">
            <v>78613</v>
          </cell>
        </row>
        <row r="4802">
          <cell r="A4802" t="str">
            <v>78624</v>
          </cell>
        </row>
        <row r="4803">
          <cell r="A4803" t="str">
            <v>78626</v>
          </cell>
        </row>
        <row r="4804">
          <cell r="A4804" t="str">
            <v>78628</v>
          </cell>
        </row>
        <row r="4805">
          <cell r="A4805" t="str">
            <v>78629</v>
          </cell>
        </row>
        <row r="4806">
          <cell r="A4806" t="str">
            <v>78633</v>
          </cell>
        </row>
        <row r="4807">
          <cell r="A4807" t="str">
            <v>78640</v>
          </cell>
        </row>
        <row r="4808">
          <cell r="A4808" t="str">
            <v>78641</v>
          </cell>
        </row>
        <row r="4809">
          <cell r="A4809" t="str">
            <v>78644</v>
          </cell>
        </row>
        <row r="4810">
          <cell r="A4810" t="str">
            <v>78645</v>
          </cell>
        </row>
        <row r="4811">
          <cell r="A4811" t="str">
            <v>78653</v>
          </cell>
        </row>
        <row r="4812">
          <cell r="A4812" t="str">
            <v>78660</v>
          </cell>
        </row>
        <row r="4813">
          <cell r="A4813" t="str">
            <v>78664</v>
          </cell>
        </row>
        <row r="4814">
          <cell r="A4814" t="str">
            <v>78665</v>
          </cell>
        </row>
        <row r="4815">
          <cell r="A4815" t="str">
            <v>78665</v>
          </cell>
        </row>
        <row r="4816">
          <cell r="A4816" t="str">
            <v>78666</v>
          </cell>
        </row>
        <row r="4817">
          <cell r="A4817" t="str">
            <v>78681</v>
          </cell>
        </row>
        <row r="4818">
          <cell r="A4818" t="str">
            <v>78682</v>
          </cell>
        </row>
        <row r="4819">
          <cell r="A4819" t="str">
            <v>78701</v>
          </cell>
        </row>
        <row r="4820">
          <cell r="A4820" t="str">
            <v>78701</v>
          </cell>
        </row>
        <row r="4821">
          <cell r="A4821" t="str">
            <v>78702</v>
          </cell>
        </row>
        <row r="4822">
          <cell r="A4822" t="str">
            <v>78703</v>
          </cell>
        </row>
        <row r="4823">
          <cell r="A4823" t="str">
            <v>78704</v>
          </cell>
        </row>
        <row r="4824">
          <cell r="A4824" t="str">
            <v>78705</v>
          </cell>
        </row>
        <row r="4825">
          <cell r="A4825" t="str">
            <v>78708</v>
          </cell>
        </row>
        <row r="4826">
          <cell r="A4826" t="str">
            <v>78711</v>
          </cell>
        </row>
        <row r="4827">
          <cell r="A4827" t="str">
            <v>78714</v>
          </cell>
        </row>
        <row r="4828">
          <cell r="A4828" t="str">
            <v>78724</v>
          </cell>
        </row>
        <row r="4829">
          <cell r="A4829" t="str">
            <v>78726</v>
          </cell>
        </row>
        <row r="4830">
          <cell r="A4830" t="str">
            <v>78727</v>
          </cell>
        </row>
        <row r="4831">
          <cell r="A4831" t="str">
            <v>78729</v>
          </cell>
        </row>
        <row r="4832">
          <cell r="A4832" t="str">
            <v>78730</v>
          </cell>
        </row>
        <row r="4833">
          <cell r="A4833" t="str">
            <v>78731</v>
          </cell>
        </row>
        <row r="4834">
          <cell r="A4834" t="str">
            <v>78732</v>
          </cell>
        </row>
        <row r="4835">
          <cell r="A4835" t="str">
            <v>78734</v>
          </cell>
        </row>
        <row r="4836">
          <cell r="A4836" t="str">
            <v>78735</v>
          </cell>
        </row>
        <row r="4837">
          <cell r="A4837" t="str">
            <v>78736</v>
          </cell>
        </row>
        <row r="4838">
          <cell r="A4838" t="str">
            <v>78737</v>
          </cell>
        </row>
        <row r="4839">
          <cell r="A4839" t="str">
            <v>78738</v>
          </cell>
        </row>
        <row r="4840">
          <cell r="A4840" t="str">
            <v>78739</v>
          </cell>
        </row>
        <row r="4841">
          <cell r="A4841" t="str">
            <v>78741</v>
          </cell>
        </row>
        <row r="4842">
          <cell r="A4842" t="str">
            <v>78744</v>
          </cell>
        </row>
        <row r="4843">
          <cell r="A4843" t="str">
            <v>78746</v>
          </cell>
        </row>
        <row r="4844">
          <cell r="A4844" t="str">
            <v>78748</v>
          </cell>
        </row>
        <row r="4845">
          <cell r="A4845" t="str">
            <v>78749</v>
          </cell>
        </row>
        <row r="4846">
          <cell r="A4846" t="str">
            <v>78750</v>
          </cell>
        </row>
        <row r="4847">
          <cell r="A4847" t="str">
            <v>78751</v>
          </cell>
        </row>
        <row r="4848">
          <cell r="A4848" t="str">
            <v>78752</v>
          </cell>
        </row>
        <row r="4849">
          <cell r="A4849" t="str">
            <v>78754</v>
          </cell>
        </row>
        <row r="4850">
          <cell r="A4850" t="str">
            <v>78755</v>
          </cell>
        </row>
        <row r="4851">
          <cell r="A4851" t="str">
            <v>78756</v>
          </cell>
        </row>
        <row r="4852">
          <cell r="A4852" t="str">
            <v>78757</v>
          </cell>
        </row>
        <row r="4853">
          <cell r="A4853" t="str">
            <v>787577591</v>
          </cell>
        </row>
        <row r="4854">
          <cell r="A4854" t="str">
            <v>78758</v>
          </cell>
        </row>
        <row r="4855">
          <cell r="A4855" t="str">
            <v>78759</v>
          </cell>
        </row>
        <row r="4856">
          <cell r="A4856" t="str">
            <v>78763</v>
          </cell>
        </row>
        <row r="4857">
          <cell r="A4857" t="str">
            <v>78801</v>
          </cell>
        </row>
        <row r="4858">
          <cell r="A4858" t="str">
            <v>78832</v>
          </cell>
        </row>
        <row r="4859">
          <cell r="A4859" t="str">
            <v>78840</v>
          </cell>
        </row>
        <row r="4860">
          <cell r="A4860" t="str">
            <v>78852</v>
          </cell>
        </row>
        <row r="4861">
          <cell r="A4861" t="str">
            <v>7887</v>
          </cell>
        </row>
        <row r="4862">
          <cell r="A4862" t="str">
            <v>78877</v>
          </cell>
        </row>
        <row r="4863">
          <cell r="A4863" t="str">
            <v>78884</v>
          </cell>
        </row>
        <row r="4864">
          <cell r="A4864" t="str">
            <v>78944</v>
          </cell>
        </row>
        <row r="4865">
          <cell r="A4865" t="str">
            <v>79007</v>
          </cell>
        </row>
        <row r="4866">
          <cell r="A4866" t="str">
            <v>79022</v>
          </cell>
        </row>
        <row r="4867">
          <cell r="A4867" t="str">
            <v>79084</v>
          </cell>
        </row>
        <row r="4868">
          <cell r="A4868" t="str">
            <v>79101</v>
          </cell>
        </row>
        <row r="4869">
          <cell r="A4869" t="str">
            <v>79106</v>
          </cell>
        </row>
        <row r="4870">
          <cell r="A4870" t="str">
            <v>79109</v>
          </cell>
        </row>
        <row r="4871">
          <cell r="A4871" t="str">
            <v>79110</v>
          </cell>
        </row>
        <row r="4872">
          <cell r="A4872" t="str">
            <v>79124</v>
          </cell>
        </row>
        <row r="4873">
          <cell r="A4873" t="str">
            <v>79359</v>
          </cell>
        </row>
        <row r="4874">
          <cell r="A4874" t="str">
            <v>79382</v>
          </cell>
        </row>
        <row r="4875">
          <cell r="A4875" t="str">
            <v>79401</v>
          </cell>
        </row>
        <row r="4876">
          <cell r="A4876" t="str">
            <v>79413</v>
          </cell>
        </row>
        <row r="4877">
          <cell r="A4877" t="str">
            <v>79423</v>
          </cell>
        </row>
        <row r="4878">
          <cell r="A4878" t="str">
            <v>79424</v>
          </cell>
        </row>
        <row r="4879">
          <cell r="A4879" t="str">
            <v>79761</v>
          </cell>
        </row>
        <row r="4880">
          <cell r="A4880" t="str">
            <v>79766</v>
          </cell>
        </row>
        <row r="4881">
          <cell r="A4881" t="str">
            <v>79852</v>
          </cell>
        </row>
        <row r="4882">
          <cell r="A4882" t="str">
            <v>79901</v>
          </cell>
        </row>
        <row r="4883">
          <cell r="A4883" t="str">
            <v>79906</v>
          </cell>
        </row>
        <row r="4884">
          <cell r="A4884" t="str">
            <v>79907</v>
          </cell>
        </row>
        <row r="4885">
          <cell r="A4885" t="str">
            <v>79907-4214</v>
          </cell>
        </row>
        <row r="4886">
          <cell r="A4886" t="str">
            <v>79912</v>
          </cell>
        </row>
        <row r="4887">
          <cell r="A4887" t="str">
            <v>79925</v>
          </cell>
        </row>
        <row r="4888">
          <cell r="A4888" t="str">
            <v>79932</v>
          </cell>
        </row>
        <row r="4889">
          <cell r="A4889" t="str">
            <v>79935</v>
          </cell>
        </row>
        <row r="4890">
          <cell r="A4890" t="str">
            <v>80002</v>
          </cell>
        </row>
        <row r="4891">
          <cell r="A4891" t="str">
            <v>80003</v>
          </cell>
        </row>
        <row r="4892">
          <cell r="A4892" t="str">
            <v>80010</v>
          </cell>
        </row>
        <row r="4893">
          <cell r="A4893" t="str">
            <v>80011</v>
          </cell>
        </row>
        <row r="4894">
          <cell r="A4894" t="str">
            <v>80015</v>
          </cell>
        </row>
        <row r="4895">
          <cell r="A4895" t="str">
            <v>80016</v>
          </cell>
        </row>
        <row r="4896">
          <cell r="A4896" t="str">
            <v>80020</v>
          </cell>
        </row>
        <row r="4897">
          <cell r="A4897" t="str">
            <v>80021</v>
          </cell>
        </row>
        <row r="4898">
          <cell r="A4898" t="str">
            <v>80022</v>
          </cell>
        </row>
        <row r="4899">
          <cell r="A4899" t="str">
            <v>80026</v>
          </cell>
        </row>
        <row r="4900">
          <cell r="A4900" t="str">
            <v>80027</v>
          </cell>
        </row>
        <row r="4901">
          <cell r="A4901" t="str">
            <v>80028-001</v>
          </cell>
        </row>
        <row r="4902">
          <cell r="A4902" t="str">
            <v>80030</v>
          </cell>
        </row>
        <row r="4903">
          <cell r="A4903" t="str">
            <v>80031</v>
          </cell>
        </row>
        <row r="4904">
          <cell r="A4904" t="str">
            <v>80033</v>
          </cell>
        </row>
        <row r="4905">
          <cell r="A4905" t="str">
            <v>80033</v>
          </cell>
        </row>
        <row r="4906">
          <cell r="A4906" t="str">
            <v>80104</v>
          </cell>
        </row>
        <row r="4907">
          <cell r="A4907" t="str">
            <v>80109</v>
          </cell>
        </row>
        <row r="4908">
          <cell r="A4908" t="str">
            <v>80110</v>
          </cell>
        </row>
        <row r="4909">
          <cell r="A4909" t="str">
            <v>80111</v>
          </cell>
        </row>
        <row r="4910">
          <cell r="A4910" t="str">
            <v>80111-4980</v>
          </cell>
        </row>
        <row r="4911">
          <cell r="A4911" t="str">
            <v>80112</v>
          </cell>
        </row>
        <row r="4912">
          <cell r="A4912" t="str">
            <v>80113</v>
          </cell>
        </row>
        <row r="4913">
          <cell r="A4913" t="str">
            <v>80116</v>
          </cell>
        </row>
        <row r="4914">
          <cell r="A4914" t="str">
            <v>80118</v>
          </cell>
        </row>
        <row r="4915">
          <cell r="A4915" t="str">
            <v>80120</v>
          </cell>
        </row>
        <row r="4916">
          <cell r="A4916" t="str">
            <v>80121</v>
          </cell>
        </row>
        <row r="4917">
          <cell r="A4917" t="str">
            <v>80123</v>
          </cell>
        </row>
        <row r="4918">
          <cell r="A4918" t="str">
            <v>80125</v>
          </cell>
        </row>
        <row r="4919">
          <cell r="A4919" t="str">
            <v>80126</v>
          </cell>
        </row>
        <row r="4920">
          <cell r="A4920" t="str">
            <v>80129</v>
          </cell>
        </row>
        <row r="4921">
          <cell r="A4921" t="str">
            <v>80134</v>
          </cell>
        </row>
        <row r="4922">
          <cell r="A4922" t="str">
            <v>80160</v>
          </cell>
        </row>
        <row r="4923">
          <cell r="A4923" t="str">
            <v>80202</v>
          </cell>
        </row>
        <row r="4924">
          <cell r="A4924" t="str">
            <v>80202-5905</v>
          </cell>
        </row>
        <row r="4925">
          <cell r="A4925" t="str">
            <v>80203</v>
          </cell>
        </row>
        <row r="4926">
          <cell r="A4926" t="str">
            <v>80204</v>
          </cell>
        </row>
        <row r="4927">
          <cell r="A4927" t="str">
            <v>80205</v>
          </cell>
        </row>
        <row r="4928">
          <cell r="A4928" t="str">
            <v>80206</v>
          </cell>
        </row>
        <row r="4929">
          <cell r="A4929" t="str">
            <v>80210</v>
          </cell>
        </row>
        <row r="4930">
          <cell r="A4930" t="str">
            <v>80211</v>
          </cell>
        </row>
        <row r="4931">
          <cell r="A4931" t="str">
            <v>80212</v>
          </cell>
        </row>
        <row r="4932">
          <cell r="A4932" t="str">
            <v>80214</v>
          </cell>
        </row>
        <row r="4933">
          <cell r="A4933" t="str">
            <v>80215</v>
          </cell>
        </row>
        <row r="4934">
          <cell r="A4934" t="str">
            <v>80216</v>
          </cell>
        </row>
        <row r="4935">
          <cell r="A4935" t="str">
            <v>80217-3364</v>
          </cell>
        </row>
        <row r="4936">
          <cell r="A4936" t="str">
            <v>80218</v>
          </cell>
        </row>
        <row r="4937">
          <cell r="A4937" t="str">
            <v>80220</v>
          </cell>
        </row>
        <row r="4938">
          <cell r="A4938" t="str">
            <v>80221</v>
          </cell>
        </row>
        <row r="4939">
          <cell r="A4939" t="str">
            <v>80222</v>
          </cell>
        </row>
        <row r="4940">
          <cell r="A4940" t="str">
            <v>80223</v>
          </cell>
        </row>
        <row r="4941">
          <cell r="A4941" t="str">
            <v>80226</v>
          </cell>
        </row>
        <row r="4942">
          <cell r="A4942" t="str">
            <v>80228</v>
          </cell>
        </row>
        <row r="4943">
          <cell r="A4943" t="str">
            <v>80230</v>
          </cell>
        </row>
        <row r="4944">
          <cell r="A4944" t="str">
            <v>80230-6011</v>
          </cell>
        </row>
        <row r="4945">
          <cell r="A4945" t="str">
            <v>80231</v>
          </cell>
        </row>
        <row r="4946">
          <cell r="A4946" t="str">
            <v>80234</v>
          </cell>
        </row>
        <row r="4947">
          <cell r="A4947" t="str">
            <v>80235</v>
          </cell>
        </row>
        <row r="4948">
          <cell r="A4948" t="str">
            <v>80237</v>
          </cell>
        </row>
        <row r="4949">
          <cell r="A4949" t="str">
            <v>80239</v>
          </cell>
        </row>
        <row r="4950">
          <cell r="A4950" t="str">
            <v>80241</v>
          </cell>
        </row>
        <row r="4951">
          <cell r="A4951" t="str">
            <v>80246</v>
          </cell>
        </row>
        <row r="4952">
          <cell r="A4952" t="str">
            <v>80247</v>
          </cell>
        </row>
        <row r="4953">
          <cell r="A4953" t="str">
            <v>80260</v>
          </cell>
        </row>
        <row r="4954">
          <cell r="A4954" t="str">
            <v>80264</v>
          </cell>
        </row>
        <row r="4955">
          <cell r="A4955" t="str">
            <v>80290</v>
          </cell>
        </row>
        <row r="4956">
          <cell r="A4956" t="str">
            <v>80291</v>
          </cell>
        </row>
        <row r="4957">
          <cell r="A4957" t="str">
            <v>80293</v>
          </cell>
        </row>
        <row r="4958">
          <cell r="A4958" t="str">
            <v>80301</v>
          </cell>
        </row>
        <row r="4959">
          <cell r="A4959" t="str">
            <v>80302</v>
          </cell>
        </row>
        <row r="4960">
          <cell r="A4960" t="str">
            <v>80303</v>
          </cell>
        </row>
        <row r="4961">
          <cell r="A4961" t="str">
            <v>80305</v>
          </cell>
        </row>
        <row r="4962">
          <cell r="A4962" t="str">
            <v>80309</v>
          </cell>
        </row>
        <row r="4963">
          <cell r="A4963" t="str">
            <v>80401</v>
          </cell>
        </row>
        <row r="4964">
          <cell r="A4964" t="str">
            <v>80403</v>
          </cell>
        </row>
        <row r="4965">
          <cell r="A4965" t="str">
            <v>80437</v>
          </cell>
        </row>
        <row r="4966">
          <cell r="A4966" t="str">
            <v>80439</v>
          </cell>
        </row>
        <row r="4967">
          <cell r="A4967" t="str">
            <v>80443</v>
          </cell>
        </row>
        <row r="4968">
          <cell r="A4968" t="str">
            <v>80470</v>
          </cell>
        </row>
        <row r="4969">
          <cell r="A4969" t="str">
            <v>80487</v>
          </cell>
        </row>
        <row r="4970">
          <cell r="A4970" t="str">
            <v>80501</v>
          </cell>
        </row>
        <row r="4971">
          <cell r="A4971" t="str">
            <v>80503</v>
          </cell>
        </row>
        <row r="4972">
          <cell r="A4972" t="str">
            <v>80521</v>
          </cell>
        </row>
        <row r="4973">
          <cell r="A4973" t="str">
            <v>80524</v>
          </cell>
        </row>
        <row r="4974">
          <cell r="A4974" t="str">
            <v>80525</v>
          </cell>
        </row>
        <row r="4975">
          <cell r="A4975" t="str">
            <v>80526</v>
          </cell>
        </row>
        <row r="4976">
          <cell r="A4976" t="str">
            <v>80528</v>
          </cell>
        </row>
        <row r="4977">
          <cell r="A4977" t="str">
            <v>80537</v>
          </cell>
        </row>
        <row r="4978">
          <cell r="A4978" t="str">
            <v>80538</v>
          </cell>
        </row>
        <row r="4979">
          <cell r="A4979" t="str">
            <v>80550</v>
          </cell>
        </row>
        <row r="4980">
          <cell r="A4980" t="str">
            <v>80601</v>
          </cell>
        </row>
        <row r="4981">
          <cell r="A4981" t="str">
            <v>80602</v>
          </cell>
        </row>
        <row r="4982">
          <cell r="A4982" t="str">
            <v>80621</v>
          </cell>
        </row>
        <row r="4983">
          <cell r="A4983" t="str">
            <v>80634</v>
          </cell>
        </row>
        <row r="4984">
          <cell r="A4984" t="str">
            <v>80640</v>
          </cell>
        </row>
        <row r="4985">
          <cell r="A4985" t="str">
            <v>80751</v>
          </cell>
        </row>
        <row r="4986">
          <cell r="A4986" t="str">
            <v>80807</v>
          </cell>
        </row>
        <row r="4987">
          <cell r="A4987" t="str">
            <v>80821</v>
          </cell>
        </row>
        <row r="4988">
          <cell r="A4988" t="str">
            <v>80901</v>
          </cell>
        </row>
        <row r="4989">
          <cell r="A4989" t="str">
            <v>80903</v>
          </cell>
        </row>
        <row r="4990">
          <cell r="A4990" t="str">
            <v>80904</v>
          </cell>
        </row>
        <row r="4991">
          <cell r="A4991" t="str">
            <v>80906</v>
          </cell>
        </row>
        <row r="4992">
          <cell r="A4992" t="str">
            <v>80907</v>
          </cell>
        </row>
        <row r="4993">
          <cell r="A4993" t="str">
            <v>80908</v>
          </cell>
        </row>
        <row r="4994">
          <cell r="A4994" t="str">
            <v>80909</v>
          </cell>
        </row>
        <row r="4995">
          <cell r="A4995" t="str">
            <v>80915</v>
          </cell>
        </row>
        <row r="4996">
          <cell r="A4996" t="str">
            <v>80918</v>
          </cell>
        </row>
        <row r="4997">
          <cell r="A4997" t="str">
            <v>80919</v>
          </cell>
        </row>
        <row r="4998">
          <cell r="A4998" t="str">
            <v>80920</v>
          </cell>
        </row>
        <row r="4999">
          <cell r="A4999" t="str">
            <v>80921</v>
          </cell>
        </row>
        <row r="5000">
          <cell r="A5000" t="str">
            <v>80934</v>
          </cell>
        </row>
        <row r="5001">
          <cell r="A5001" t="str">
            <v>81001</v>
          </cell>
        </row>
        <row r="5002">
          <cell r="A5002" t="str">
            <v>81003</v>
          </cell>
        </row>
        <row r="5003">
          <cell r="A5003" t="str">
            <v>81006</v>
          </cell>
        </row>
        <row r="5004">
          <cell r="A5004" t="str">
            <v>81007</v>
          </cell>
        </row>
        <row r="5005">
          <cell r="A5005" t="str">
            <v>81008</v>
          </cell>
        </row>
        <row r="5006">
          <cell r="A5006" t="str">
            <v>81050</v>
          </cell>
        </row>
        <row r="5007">
          <cell r="A5007" t="str">
            <v>81082</v>
          </cell>
        </row>
        <row r="5008">
          <cell r="A5008" t="str">
            <v>81212</v>
          </cell>
        </row>
        <row r="5009">
          <cell r="A5009" t="str">
            <v>81301</v>
          </cell>
        </row>
        <row r="5010">
          <cell r="A5010" t="str">
            <v>81321</v>
          </cell>
        </row>
        <row r="5011">
          <cell r="A5011" t="str">
            <v>81321-2002</v>
          </cell>
        </row>
        <row r="5012">
          <cell r="A5012" t="str">
            <v>81435</v>
          </cell>
        </row>
        <row r="5013">
          <cell r="A5013" t="str">
            <v>81501</v>
          </cell>
        </row>
        <row r="5014">
          <cell r="A5014" t="str">
            <v>81506</v>
          </cell>
        </row>
        <row r="5015">
          <cell r="A5015" t="str">
            <v>81601</v>
          </cell>
        </row>
        <row r="5016">
          <cell r="A5016" t="str">
            <v>81611-1577</v>
          </cell>
        </row>
        <row r="5017">
          <cell r="A5017" t="str">
            <v>81620</v>
          </cell>
        </row>
        <row r="5018">
          <cell r="A5018" t="str">
            <v>81631</v>
          </cell>
        </row>
        <row r="5019">
          <cell r="A5019" t="str">
            <v>81657</v>
          </cell>
        </row>
        <row r="5020">
          <cell r="A5020" t="str">
            <v>82001</v>
          </cell>
        </row>
        <row r="5021">
          <cell r="A5021" t="str">
            <v>82007</v>
          </cell>
        </row>
        <row r="5022">
          <cell r="A5022" t="str">
            <v>82401</v>
          </cell>
        </row>
        <row r="5023">
          <cell r="A5023" t="str">
            <v>82414</v>
          </cell>
        </row>
        <row r="5024">
          <cell r="A5024" t="str">
            <v>82435</v>
          </cell>
        </row>
        <row r="5025">
          <cell r="A5025" t="str">
            <v>82501</v>
          </cell>
        </row>
        <row r="5026">
          <cell r="A5026" t="str">
            <v>82602</v>
          </cell>
        </row>
        <row r="5027">
          <cell r="A5027" t="str">
            <v>82801</v>
          </cell>
        </row>
        <row r="5028">
          <cell r="A5028" t="str">
            <v>82901</v>
          </cell>
        </row>
        <row r="5029">
          <cell r="A5029" t="str">
            <v>83001</v>
          </cell>
        </row>
        <row r="5030">
          <cell r="A5030" t="str">
            <v>83318</v>
          </cell>
        </row>
        <row r="5031">
          <cell r="A5031" t="str">
            <v>83330</v>
          </cell>
        </row>
        <row r="5032">
          <cell r="A5032" t="str">
            <v>83672</v>
          </cell>
        </row>
        <row r="5033">
          <cell r="A5033" t="str">
            <v>83702</v>
          </cell>
        </row>
        <row r="5034">
          <cell r="A5034" t="str">
            <v>83704</v>
          </cell>
        </row>
        <row r="5035">
          <cell r="A5035" t="str">
            <v>83705</v>
          </cell>
        </row>
        <row r="5036">
          <cell r="A5036" t="str">
            <v>83706</v>
          </cell>
        </row>
        <row r="5037">
          <cell r="A5037" t="str">
            <v>83814</v>
          </cell>
        </row>
        <row r="5038">
          <cell r="A5038" t="str">
            <v>83854</v>
          </cell>
        </row>
        <row r="5039">
          <cell r="A5039" t="str">
            <v>83856</v>
          </cell>
        </row>
        <row r="5040">
          <cell r="A5040" t="str">
            <v>83864</v>
          </cell>
        </row>
        <row r="5041">
          <cell r="A5041" t="str">
            <v>84004</v>
          </cell>
        </row>
        <row r="5042">
          <cell r="A5042" t="str">
            <v>84010</v>
          </cell>
        </row>
        <row r="5043">
          <cell r="A5043" t="str">
            <v>84017</v>
          </cell>
        </row>
        <row r="5044">
          <cell r="A5044" t="str">
            <v>84020</v>
          </cell>
        </row>
        <row r="5045">
          <cell r="A5045" t="str">
            <v>84022</v>
          </cell>
        </row>
        <row r="5046">
          <cell r="A5046" t="str">
            <v>84025</v>
          </cell>
        </row>
        <row r="5047">
          <cell r="A5047" t="str">
            <v>84037</v>
          </cell>
        </row>
        <row r="5048">
          <cell r="A5048" t="str">
            <v>84041</v>
          </cell>
        </row>
        <row r="5049">
          <cell r="A5049" t="str">
            <v>84042</v>
          </cell>
        </row>
        <row r="5050">
          <cell r="A5050" t="str">
            <v>84043</v>
          </cell>
        </row>
        <row r="5051">
          <cell r="A5051" t="str">
            <v>84044</v>
          </cell>
        </row>
        <row r="5052">
          <cell r="A5052" t="str">
            <v>84047</v>
          </cell>
        </row>
        <row r="5053">
          <cell r="A5053" t="str">
            <v>84054</v>
          </cell>
        </row>
        <row r="5054">
          <cell r="A5054" t="str">
            <v>84057</v>
          </cell>
        </row>
        <row r="5055">
          <cell r="A5055" t="str">
            <v>84058</v>
          </cell>
        </row>
        <row r="5056">
          <cell r="A5056" t="str">
            <v>84060</v>
          </cell>
        </row>
        <row r="5057">
          <cell r="A5057" t="str">
            <v>84062</v>
          </cell>
        </row>
        <row r="5058">
          <cell r="A5058" t="str">
            <v>84064</v>
          </cell>
        </row>
        <row r="5059">
          <cell r="A5059" t="str">
            <v>84065</v>
          </cell>
        </row>
        <row r="5060">
          <cell r="A5060" t="str">
            <v>84070</v>
          </cell>
        </row>
        <row r="5061">
          <cell r="A5061" t="str">
            <v>84070-2998</v>
          </cell>
        </row>
        <row r="5062">
          <cell r="A5062" t="str">
            <v>84074</v>
          </cell>
        </row>
        <row r="5063">
          <cell r="A5063" t="str">
            <v>84084</v>
          </cell>
        </row>
        <row r="5064">
          <cell r="A5064" t="str">
            <v>84088</v>
          </cell>
        </row>
        <row r="5065">
          <cell r="A5065" t="str">
            <v>84094</v>
          </cell>
        </row>
        <row r="5066">
          <cell r="A5066" t="str">
            <v>84095</v>
          </cell>
        </row>
        <row r="5067">
          <cell r="A5067" t="str">
            <v>84096</v>
          </cell>
        </row>
        <row r="5068">
          <cell r="A5068" t="str">
            <v>84097</v>
          </cell>
        </row>
        <row r="5069">
          <cell r="A5069" t="str">
            <v>84098</v>
          </cell>
        </row>
        <row r="5070">
          <cell r="A5070" t="str">
            <v>84101</v>
          </cell>
        </row>
        <row r="5071">
          <cell r="A5071" t="str">
            <v>84102</v>
          </cell>
        </row>
        <row r="5072">
          <cell r="A5072" t="str">
            <v>84103</v>
          </cell>
        </row>
        <row r="5073">
          <cell r="A5073" t="str">
            <v>84104</v>
          </cell>
        </row>
        <row r="5074">
          <cell r="A5074" t="str">
            <v>84106</v>
          </cell>
        </row>
        <row r="5075">
          <cell r="A5075" t="str">
            <v>84107</v>
          </cell>
        </row>
        <row r="5076">
          <cell r="A5076" t="str">
            <v>84108</v>
          </cell>
        </row>
        <row r="5077">
          <cell r="A5077" t="str">
            <v>84109</v>
          </cell>
        </row>
        <row r="5078">
          <cell r="A5078" t="str">
            <v>84111</v>
          </cell>
        </row>
        <row r="5079">
          <cell r="A5079" t="str">
            <v>84114</v>
          </cell>
        </row>
        <row r="5080">
          <cell r="A5080" t="str">
            <v>84114-0102</v>
          </cell>
        </row>
        <row r="5081">
          <cell r="A5081" t="str">
            <v>84115</v>
          </cell>
        </row>
        <row r="5082">
          <cell r="A5082" t="str">
            <v>84116</v>
          </cell>
        </row>
        <row r="5083">
          <cell r="A5083" t="str">
            <v>84117</v>
          </cell>
        </row>
        <row r="5084">
          <cell r="A5084" t="str">
            <v>84118</v>
          </cell>
        </row>
        <row r="5085">
          <cell r="A5085" t="str">
            <v>84120</v>
          </cell>
        </row>
        <row r="5086">
          <cell r="A5086" t="str">
            <v>84120-8207</v>
          </cell>
        </row>
        <row r="5087">
          <cell r="A5087" t="str">
            <v>84121</v>
          </cell>
        </row>
        <row r="5088">
          <cell r="A5088" t="str">
            <v>84123</v>
          </cell>
        </row>
        <row r="5089">
          <cell r="A5089" t="str">
            <v>84128</v>
          </cell>
        </row>
        <row r="5090">
          <cell r="A5090" t="str">
            <v>84190</v>
          </cell>
        </row>
        <row r="5091">
          <cell r="A5091" t="str">
            <v>84319</v>
          </cell>
        </row>
        <row r="5092">
          <cell r="A5092" t="str">
            <v>84321</v>
          </cell>
        </row>
        <row r="5093">
          <cell r="A5093" t="str">
            <v>84332</v>
          </cell>
        </row>
        <row r="5094">
          <cell r="A5094" t="str">
            <v>84335</v>
          </cell>
        </row>
        <row r="5095">
          <cell r="A5095" t="str">
            <v>84341</v>
          </cell>
        </row>
        <row r="5096">
          <cell r="A5096" t="str">
            <v>84401</v>
          </cell>
        </row>
        <row r="5097">
          <cell r="A5097" t="str">
            <v>84601</v>
          </cell>
        </row>
        <row r="5098">
          <cell r="A5098" t="str">
            <v>84602</v>
          </cell>
        </row>
        <row r="5099">
          <cell r="A5099" t="str">
            <v>84604</v>
          </cell>
        </row>
        <row r="5100">
          <cell r="A5100" t="str">
            <v>84642</v>
          </cell>
        </row>
        <row r="5101">
          <cell r="A5101" t="str">
            <v>84653</v>
          </cell>
        </row>
        <row r="5102">
          <cell r="A5102" t="str">
            <v>84710</v>
          </cell>
        </row>
        <row r="5103">
          <cell r="A5103" t="str">
            <v>84714</v>
          </cell>
        </row>
        <row r="5104">
          <cell r="A5104" t="str">
            <v>84714-5197</v>
          </cell>
        </row>
        <row r="5105">
          <cell r="A5105" t="str">
            <v>85003</v>
          </cell>
        </row>
        <row r="5106">
          <cell r="A5106" t="str">
            <v>85004</v>
          </cell>
        </row>
        <row r="5107">
          <cell r="A5107" t="str">
            <v>85007</v>
          </cell>
        </row>
        <row r="5108">
          <cell r="A5108" t="str">
            <v>85008</v>
          </cell>
        </row>
        <row r="5109">
          <cell r="A5109" t="str">
            <v>85009</v>
          </cell>
        </row>
        <row r="5110">
          <cell r="A5110" t="str">
            <v>85012</v>
          </cell>
        </row>
        <row r="5111">
          <cell r="A5111" t="str">
            <v>85013</v>
          </cell>
        </row>
        <row r="5112">
          <cell r="A5112" t="str">
            <v>85014</v>
          </cell>
        </row>
        <row r="5113">
          <cell r="A5113" t="str">
            <v>85016</v>
          </cell>
        </row>
        <row r="5114">
          <cell r="A5114" t="str">
            <v>85018</v>
          </cell>
        </row>
        <row r="5115">
          <cell r="A5115" t="str">
            <v>85018-8360</v>
          </cell>
        </row>
        <row r="5116">
          <cell r="A5116" t="str">
            <v>85019</v>
          </cell>
        </row>
        <row r="5117">
          <cell r="A5117" t="str">
            <v>85020</v>
          </cell>
        </row>
        <row r="5118">
          <cell r="A5118" t="str">
            <v>85022</v>
          </cell>
        </row>
        <row r="5119">
          <cell r="A5119" t="str">
            <v>85023</v>
          </cell>
        </row>
        <row r="5120">
          <cell r="A5120" t="str">
            <v>85027</v>
          </cell>
        </row>
        <row r="5121">
          <cell r="A5121" t="str">
            <v>85029</v>
          </cell>
        </row>
        <row r="5122">
          <cell r="A5122" t="str">
            <v>85031</v>
          </cell>
        </row>
        <row r="5123">
          <cell r="A5123" t="str">
            <v>85032</v>
          </cell>
        </row>
        <row r="5124">
          <cell r="A5124" t="str">
            <v>85034</v>
          </cell>
        </row>
        <row r="5125">
          <cell r="A5125" t="str">
            <v>85036</v>
          </cell>
        </row>
        <row r="5126">
          <cell r="A5126" t="str">
            <v>85040</v>
          </cell>
        </row>
        <row r="5127">
          <cell r="A5127" t="str">
            <v>85042</v>
          </cell>
        </row>
        <row r="5128">
          <cell r="A5128" t="str">
            <v>85043</v>
          </cell>
        </row>
        <row r="5129">
          <cell r="A5129" t="str">
            <v>85044</v>
          </cell>
        </row>
        <row r="5130">
          <cell r="A5130" t="str">
            <v>85051</v>
          </cell>
        </row>
        <row r="5131">
          <cell r="A5131" t="str">
            <v>85053</v>
          </cell>
        </row>
        <row r="5132">
          <cell r="A5132" t="str">
            <v>85085</v>
          </cell>
        </row>
        <row r="5133">
          <cell r="A5133" t="str">
            <v>85201</v>
          </cell>
        </row>
        <row r="5134">
          <cell r="A5134" t="str">
            <v>85202</v>
          </cell>
        </row>
        <row r="5135">
          <cell r="A5135" t="str">
            <v>85205</v>
          </cell>
        </row>
        <row r="5136">
          <cell r="A5136" t="str">
            <v>85210</v>
          </cell>
        </row>
        <row r="5137">
          <cell r="A5137" t="str">
            <v>85212</v>
          </cell>
        </row>
        <row r="5138">
          <cell r="A5138" t="str">
            <v>85219</v>
          </cell>
        </row>
        <row r="5139">
          <cell r="A5139" t="str">
            <v>85220</v>
          </cell>
        </row>
        <row r="5140">
          <cell r="A5140" t="str">
            <v>85224</v>
          </cell>
        </row>
        <row r="5141">
          <cell r="A5141" t="str">
            <v>85225</v>
          </cell>
        </row>
        <row r="5142">
          <cell r="A5142" t="str">
            <v>85226</v>
          </cell>
        </row>
        <row r="5143">
          <cell r="A5143" t="str">
            <v>85228</v>
          </cell>
        </row>
        <row r="5144">
          <cell r="A5144" t="str">
            <v>85228</v>
          </cell>
        </row>
        <row r="5145">
          <cell r="A5145" t="str">
            <v>85232</v>
          </cell>
        </row>
        <row r="5146">
          <cell r="A5146" t="str">
            <v>85233</v>
          </cell>
        </row>
        <row r="5147">
          <cell r="A5147" t="str">
            <v>85240</v>
          </cell>
        </row>
        <row r="5148">
          <cell r="A5148" t="str">
            <v>85242</v>
          </cell>
        </row>
        <row r="5149">
          <cell r="A5149" t="str">
            <v>85245</v>
          </cell>
        </row>
        <row r="5150">
          <cell r="A5150" t="str">
            <v>85250</v>
          </cell>
        </row>
        <row r="5151">
          <cell r="A5151" t="str">
            <v>85251</v>
          </cell>
        </row>
        <row r="5152">
          <cell r="A5152" t="str">
            <v>852511492</v>
          </cell>
        </row>
        <row r="5153">
          <cell r="A5153" t="str">
            <v>85251-1492</v>
          </cell>
        </row>
        <row r="5154">
          <cell r="A5154" t="str">
            <v>85253</v>
          </cell>
        </row>
        <row r="5155">
          <cell r="A5155" t="str">
            <v>85254</v>
          </cell>
        </row>
        <row r="5156">
          <cell r="A5156" t="str">
            <v>85255</v>
          </cell>
        </row>
        <row r="5157">
          <cell r="A5157" t="str">
            <v>85256</v>
          </cell>
        </row>
        <row r="5158">
          <cell r="A5158" t="str">
            <v>85257</v>
          </cell>
        </row>
        <row r="5159">
          <cell r="A5159" t="str">
            <v>85258</v>
          </cell>
        </row>
        <row r="5160">
          <cell r="A5160" t="str">
            <v>85260</v>
          </cell>
        </row>
        <row r="5161">
          <cell r="A5161" t="str">
            <v>85281</v>
          </cell>
        </row>
        <row r="5162">
          <cell r="A5162" t="str">
            <v>85282</v>
          </cell>
        </row>
        <row r="5163">
          <cell r="A5163" t="str">
            <v>85283</v>
          </cell>
        </row>
        <row r="5164">
          <cell r="A5164" t="str">
            <v>85296</v>
          </cell>
        </row>
        <row r="5165">
          <cell r="A5165" t="str">
            <v>85297</v>
          </cell>
        </row>
        <row r="5166">
          <cell r="A5166" t="str">
            <v>85298</v>
          </cell>
        </row>
        <row r="5167">
          <cell r="A5167" t="str">
            <v>85306</v>
          </cell>
        </row>
        <row r="5168">
          <cell r="A5168" t="str">
            <v>85310</v>
          </cell>
        </row>
        <row r="5169">
          <cell r="A5169" t="str">
            <v>85322</v>
          </cell>
        </row>
        <row r="5170">
          <cell r="A5170" t="str">
            <v>85327</v>
          </cell>
        </row>
        <row r="5171">
          <cell r="A5171" t="str">
            <v>85331</v>
          </cell>
        </row>
        <row r="5172">
          <cell r="A5172" t="str">
            <v>85333</v>
          </cell>
        </row>
        <row r="5173">
          <cell r="A5173" t="str">
            <v>85356</v>
          </cell>
        </row>
        <row r="5174">
          <cell r="A5174" t="str">
            <v>85374</v>
          </cell>
        </row>
        <row r="5175">
          <cell r="A5175" t="str">
            <v>85382</v>
          </cell>
        </row>
        <row r="5176">
          <cell r="A5176" t="str">
            <v>85383</v>
          </cell>
        </row>
        <row r="5177">
          <cell r="A5177" t="str">
            <v>85541</v>
          </cell>
        </row>
        <row r="5178">
          <cell r="A5178" t="str">
            <v>85542</v>
          </cell>
        </row>
        <row r="5179">
          <cell r="A5179" t="str">
            <v>85607</v>
          </cell>
        </row>
        <row r="5180">
          <cell r="A5180" t="str">
            <v>85613</v>
          </cell>
        </row>
        <row r="5181">
          <cell r="A5181" t="str">
            <v>85621</v>
          </cell>
        </row>
        <row r="5182">
          <cell r="A5182" t="str">
            <v>85635</v>
          </cell>
        </row>
        <row r="5183">
          <cell r="A5183" t="str">
            <v>85641</v>
          </cell>
        </row>
        <row r="5184">
          <cell r="A5184" t="str">
            <v>85650</v>
          </cell>
        </row>
        <row r="5185">
          <cell r="A5185" t="str">
            <v>85705</v>
          </cell>
        </row>
        <row r="5186">
          <cell r="A5186" t="str">
            <v>85706</v>
          </cell>
        </row>
        <row r="5187">
          <cell r="A5187" t="str">
            <v>85710</v>
          </cell>
        </row>
        <row r="5188">
          <cell r="A5188" t="str">
            <v>85710-6703</v>
          </cell>
        </row>
        <row r="5189">
          <cell r="A5189" t="str">
            <v>85711</v>
          </cell>
        </row>
        <row r="5190">
          <cell r="A5190" t="str">
            <v>85712</v>
          </cell>
        </row>
        <row r="5191">
          <cell r="A5191" t="str">
            <v>85715</v>
          </cell>
        </row>
        <row r="5192">
          <cell r="A5192" t="str">
            <v>85719</v>
          </cell>
        </row>
        <row r="5193">
          <cell r="A5193" t="str">
            <v>85741</v>
          </cell>
        </row>
        <row r="5194">
          <cell r="A5194" t="str">
            <v>85742</v>
          </cell>
        </row>
        <row r="5195">
          <cell r="A5195" t="str">
            <v>85749</v>
          </cell>
        </row>
        <row r="5196">
          <cell r="A5196" t="str">
            <v>85750</v>
          </cell>
        </row>
        <row r="5197">
          <cell r="A5197" t="str">
            <v>85901</v>
          </cell>
        </row>
        <row r="5198">
          <cell r="A5198" t="str">
            <v>85934</v>
          </cell>
        </row>
        <row r="5199">
          <cell r="A5199" t="str">
            <v>86025</v>
          </cell>
        </row>
        <row r="5200">
          <cell r="A5200" t="str">
            <v>86046</v>
          </cell>
        </row>
        <row r="5201">
          <cell r="A5201" t="str">
            <v>86301</v>
          </cell>
        </row>
        <row r="5202">
          <cell r="A5202" t="str">
            <v>86303</v>
          </cell>
        </row>
        <row r="5203">
          <cell r="A5203" t="str">
            <v>86510</v>
          </cell>
        </row>
        <row r="5204">
          <cell r="A5204" t="str">
            <v>87002</v>
          </cell>
        </row>
        <row r="5205">
          <cell r="A5205" t="str">
            <v>87101</v>
          </cell>
        </row>
        <row r="5206">
          <cell r="A5206" t="str">
            <v>87102</v>
          </cell>
        </row>
        <row r="5207">
          <cell r="A5207" t="str">
            <v>87106</v>
          </cell>
        </row>
        <row r="5208">
          <cell r="A5208" t="str">
            <v>87107</v>
          </cell>
        </row>
        <row r="5209">
          <cell r="A5209" t="str">
            <v>87108</v>
          </cell>
        </row>
        <row r="5210">
          <cell r="A5210" t="str">
            <v>87109</v>
          </cell>
        </row>
        <row r="5211">
          <cell r="A5211" t="str">
            <v>87110</v>
          </cell>
        </row>
        <row r="5212">
          <cell r="A5212" t="str">
            <v>87113</v>
          </cell>
        </row>
        <row r="5213">
          <cell r="A5213" t="str">
            <v>87121</v>
          </cell>
        </row>
        <row r="5214">
          <cell r="A5214" t="str">
            <v>87122</v>
          </cell>
        </row>
        <row r="5215">
          <cell r="A5215" t="str">
            <v>87123</v>
          </cell>
        </row>
        <row r="5216">
          <cell r="A5216" t="str">
            <v>87125</v>
          </cell>
        </row>
        <row r="5217">
          <cell r="A5217" t="str">
            <v>87401</v>
          </cell>
        </row>
        <row r="5218">
          <cell r="A5218" t="str">
            <v>87416</v>
          </cell>
        </row>
        <row r="5219">
          <cell r="A5219" t="str">
            <v>87417</v>
          </cell>
        </row>
        <row r="5220">
          <cell r="A5220" t="str">
            <v>87501</v>
          </cell>
        </row>
        <row r="5221">
          <cell r="A5221" t="str">
            <v>87502</v>
          </cell>
        </row>
        <row r="5222">
          <cell r="A5222" t="str">
            <v>87505</v>
          </cell>
        </row>
        <row r="5223">
          <cell r="A5223" t="str">
            <v>87505-3521</v>
          </cell>
        </row>
        <row r="5224">
          <cell r="A5224" t="str">
            <v>87571</v>
          </cell>
        </row>
        <row r="5225">
          <cell r="A5225" t="str">
            <v>87592</v>
          </cell>
        </row>
        <row r="5226">
          <cell r="A5226" t="str">
            <v>88001</v>
          </cell>
        </row>
        <row r="5227">
          <cell r="A5227" t="str">
            <v>88004</v>
          </cell>
        </row>
        <row r="5228">
          <cell r="A5228" t="str">
            <v>88005</v>
          </cell>
        </row>
        <row r="5229">
          <cell r="A5229" t="str">
            <v>88005-2948</v>
          </cell>
        </row>
        <row r="5230">
          <cell r="A5230" t="str">
            <v>88007</v>
          </cell>
        </row>
        <row r="5231">
          <cell r="A5231" t="str">
            <v>88011</v>
          </cell>
        </row>
        <row r="5232">
          <cell r="A5232" t="str">
            <v>88012</v>
          </cell>
        </row>
        <row r="5233">
          <cell r="A5233" t="str">
            <v>88030</v>
          </cell>
        </row>
        <row r="5234">
          <cell r="A5234" t="str">
            <v>88052</v>
          </cell>
        </row>
        <row r="5235">
          <cell r="A5235" t="str">
            <v>88101</v>
          </cell>
        </row>
        <row r="5236">
          <cell r="A5236" t="str">
            <v>88116</v>
          </cell>
        </row>
        <row r="5237">
          <cell r="A5237" t="str">
            <v>88118</v>
          </cell>
        </row>
        <row r="5238">
          <cell r="A5238" t="str">
            <v>88124</v>
          </cell>
        </row>
        <row r="5239">
          <cell r="A5239" t="str">
            <v>88301</v>
          </cell>
        </row>
        <row r="5240">
          <cell r="A5240" t="str">
            <v>88311</v>
          </cell>
        </row>
        <row r="5241">
          <cell r="A5241" t="str">
            <v>88318</v>
          </cell>
        </row>
        <row r="5242">
          <cell r="A5242" t="str">
            <v>88336</v>
          </cell>
        </row>
        <row r="5243">
          <cell r="A5243" t="str">
            <v>88345</v>
          </cell>
        </row>
        <row r="5244">
          <cell r="A5244" t="str">
            <v>89014</v>
          </cell>
        </row>
        <row r="5245">
          <cell r="A5245" t="str">
            <v>89030</v>
          </cell>
        </row>
        <row r="5246">
          <cell r="A5246" t="str">
            <v>89031</v>
          </cell>
        </row>
        <row r="5247">
          <cell r="A5247" t="str">
            <v>89032</v>
          </cell>
        </row>
        <row r="5248">
          <cell r="A5248" t="str">
            <v>89074</v>
          </cell>
        </row>
        <row r="5249">
          <cell r="A5249" t="str">
            <v>89101</v>
          </cell>
        </row>
        <row r="5250">
          <cell r="A5250" t="str">
            <v>89102</v>
          </cell>
        </row>
        <row r="5251">
          <cell r="A5251" t="str">
            <v>89103</v>
          </cell>
        </row>
        <row r="5252">
          <cell r="A5252" t="str">
            <v>89107</v>
          </cell>
        </row>
        <row r="5253">
          <cell r="A5253" t="str">
            <v>89109</v>
          </cell>
        </row>
        <row r="5254">
          <cell r="A5254" t="str">
            <v>89113</v>
          </cell>
        </row>
        <row r="5255">
          <cell r="A5255" t="str">
            <v>89117</v>
          </cell>
        </row>
        <row r="5256">
          <cell r="A5256" t="str">
            <v>89118</v>
          </cell>
        </row>
        <row r="5257">
          <cell r="A5257" t="str">
            <v>89119</v>
          </cell>
        </row>
        <row r="5258">
          <cell r="A5258" t="str">
            <v>89121</v>
          </cell>
        </row>
        <row r="5259">
          <cell r="A5259" t="str">
            <v>89123</v>
          </cell>
        </row>
        <row r="5260">
          <cell r="A5260" t="str">
            <v>89126</v>
          </cell>
        </row>
        <row r="5261">
          <cell r="A5261" t="str">
            <v>89128</v>
          </cell>
        </row>
        <row r="5262">
          <cell r="A5262" t="str">
            <v>89129</v>
          </cell>
        </row>
        <row r="5263">
          <cell r="A5263" t="str">
            <v>89130</v>
          </cell>
        </row>
        <row r="5264">
          <cell r="A5264" t="str">
            <v>89133</v>
          </cell>
        </row>
        <row r="5265">
          <cell r="A5265" t="str">
            <v>89135</v>
          </cell>
        </row>
        <row r="5266">
          <cell r="A5266" t="str">
            <v>89146</v>
          </cell>
        </row>
        <row r="5267">
          <cell r="A5267" t="str">
            <v>89147</v>
          </cell>
        </row>
        <row r="5268">
          <cell r="A5268" t="str">
            <v>89408</v>
          </cell>
        </row>
        <row r="5269">
          <cell r="A5269" t="str">
            <v>89410</v>
          </cell>
        </row>
        <row r="5270">
          <cell r="A5270" t="str">
            <v>89420</v>
          </cell>
        </row>
        <row r="5271">
          <cell r="A5271" t="str">
            <v>89431</v>
          </cell>
        </row>
        <row r="5272">
          <cell r="A5272" t="str">
            <v>89451</v>
          </cell>
        </row>
        <row r="5273">
          <cell r="A5273" t="str">
            <v>89501</v>
          </cell>
        </row>
        <row r="5274">
          <cell r="A5274" t="str">
            <v>89502</v>
          </cell>
        </row>
        <row r="5275">
          <cell r="A5275" t="str">
            <v>89502</v>
          </cell>
        </row>
        <row r="5276">
          <cell r="A5276" t="str">
            <v>89504</v>
          </cell>
        </row>
        <row r="5277">
          <cell r="A5277" t="str">
            <v>89509</v>
          </cell>
        </row>
        <row r="5278">
          <cell r="A5278" t="str">
            <v>89511</v>
          </cell>
        </row>
        <row r="5279">
          <cell r="A5279" t="str">
            <v>89512</v>
          </cell>
        </row>
        <row r="5280">
          <cell r="A5280" t="str">
            <v>89519</v>
          </cell>
        </row>
        <row r="5281">
          <cell r="A5281" t="str">
            <v>89521</v>
          </cell>
        </row>
        <row r="5282">
          <cell r="A5282" t="str">
            <v>89815</v>
          </cell>
        </row>
        <row r="5283">
          <cell r="A5283" t="str">
            <v>90001</v>
          </cell>
        </row>
        <row r="5284">
          <cell r="A5284" t="str">
            <v>90004</v>
          </cell>
        </row>
        <row r="5285">
          <cell r="A5285" t="str">
            <v>90005</v>
          </cell>
        </row>
        <row r="5286">
          <cell r="A5286" t="str">
            <v>90006</v>
          </cell>
        </row>
        <row r="5287">
          <cell r="A5287" t="str">
            <v>90007</v>
          </cell>
        </row>
        <row r="5288">
          <cell r="A5288" t="str">
            <v>90010</v>
          </cell>
        </row>
        <row r="5289">
          <cell r="A5289" t="str">
            <v>90012</v>
          </cell>
        </row>
        <row r="5290">
          <cell r="A5290" t="str">
            <v>90014</v>
          </cell>
        </row>
        <row r="5291">
          <cell r="A5291" t="str">
            <v>90015</v>
          </cell>
        </row>
        <row r="5292">
          <cell r="A5292" t="str">
            <v>90017</v>
          </cell>
        </row>
        <row r="5293">
          <cell r="A5293" t="str">
            <v>90019</v>
          </cell>
        </row>
        <row r="5294">
          <cell r="A5294" t="str">
            <v>90021</v>
          </cell>
        </row>
        <row r="5295">
          <cell r="A5295" t="str">
            <v>90023</v>
          </cell>
        </row>
        <row r="5296">
          <cell r="A5296" t="str">
            <v>90024</v>
          </cell>
        </row>
        <row r="5297">
          <cell r="A5297" t="str">
            <v>90025</v>
          </cell>
        </row>
        <row r="5298">
          <cell r="A5298" t="str">
            <v>90026</v>
          </cell>
        </row>
        <row r="5299">
          <cell r="A5299" t="str">
            <v>90027</v>
          </cell>
        </row>
        <row r="5300">
          <cell r="A5300" t="str">
            <v>90028</v>
          </cell>
        </row>
        <row r="5301">
          <cell r="A5301" t="str">
            <v>90033</v>
          </cell>
        </row>
        <row r="5302">
          <cell r="A5302" t="str">
            <v>90034</v>
          </cell>
        </row>
        <row r="5303">
          <cell r="A5303" t="str">
            <v>90034-6060</v>
          </cell>
        </row>
        <row r="5304">
          <cell r="A5304" t="str">
            <v>90035</v>
          </cell>
        </row>
        <row r="5305">
          <cell r="A5305" t="str">
            <v>90036</v>
          </cell>
        </row>
        <row r="5306">
          <cell r="A5306" t="str">
            <v>90037</v>
          </cell>
        </row>
        <row r="5307">
          <cell r="A5307" t="str">
            <v>90038</v>
          </cell>
        </row>
        <row r="5308">
          <cell r="A5308" t="str">
            <v>90040</v>
          </cell>
        </row>
        <row r="5309">
          <cell r="A5309" t="str">
            <v>90045</v>
          </cell>
        </row>
        <row r="5310">
          <cell r="A5310" t="str">
            <v>90046</v>
          </cell>
        </row>
        <row r="5311">
          <cell r="A5311" t="str">
            <v>90048</v>
          </cell>
        </row>
        <row r="5312">
          <cell r="A5312" t="str">
            <v>90049</v>
          </cell>
        </row>
        <row r="5313">
          <cell r="A5313" t="str">
            <v>90057</v>
          </cell>
        </row>
        <row r="5314">
          <cell r="A5314" t="str">
            <v>90058</v>
          </cell>
        </row>
        <row r="5315">
          <cell r="A5315" t="str">
            <v>90061</v>
          </cell>
        </row>
        <row r="5316">
          <cell r="A5316" t="str">
            <v>90064</v>
          </cell>
        </row>
        <row r="5317">
          <cell r="A5317" t="str">
            <v>90065</v>
          </cell>
        </row>
        <row r="5318">
          <cell r="A5318" t="str">
            <v>90065-1406</v>
          </cell>
        </row>
        <row r="5319">
          <cell r="A5319" t="str">
            <v>90067</v>
          </cell>
        </row>
        <row r="5320">
          <cell r="A5320" t="str">
            <v>90068</v>
          </cell>
        </row>
        <row r="5321">
          <cell r="A5321" t="str">
            <v>90069</v>
          </cell>
        </row>
        <row r="5322">
          <cell r="A5322" t="str">
            <v>90071</v>
          </cell>
        </row>
        <row r="5323">
          <cell r="A5323" t="str">
            <v>90076</v>
          </cell>
        </row>
        <row r="5324">
          <cell r="A5324" t="str">
            <v>90095</v>
          </cell>
        </row>
        <row r="5325">
          <cell r="A5325" t="str">
            <v>90201</v>
          </cell>
        </row>
        <row r="5326">
          <cell r="A5326" t="str">
            <v>90210</v>
          </cell>
        </row>
        <row r="5327">
          <cell r="A5327" t="str">
            <v>90211</v>
          </cell>
        </row>
        <row r="5328">
          <cell r="A5328" t="str">
            <v>90212</v>
          </cell>
        </row>
        <row r="5329">
          <cell r="A5329" t="str">
            <v>90220</v>
          </cell>
        </row>
        <row r="5330">
          <cell r="A5330" t="str">
            <v>90230</v>
          </cell>
        </row>
        <row r="5331">
          <cell r="A5331" t="str">
            <v>90232</v>
          </cell>
        </row>
        <row r="5332">
          <cell r="A5332" t="str">
            <v>90241</v>
          </cell>
        </row>
        <row r="5333">
          <cell r="A5333" t="str">
            <v>90245</v>
          </cell>
        </row>
        <row r="5334">
          <cell r="A5334" t="str">
            <v>90245-4741</v>
          </cell>
        </row>
        <row r="5335">
          <cell r="A5335" t="str">
            <v>90248</v>
          </cell>
        </row>
        <row r="5336">
          <cell r="A5336" t="str">
            <v>90250</v>
          </cell>
        </row>
        <row r="5337">
          <cell r="A5337" t="str">
            <v>90254</v>
          </cell>
        </row>
        <row r="5338">
          <cell r="A5338" t="str">
            <v>90255</v>
          </cell>
        </row>
        <row r="5339">
          <cell r="A5339" t="str">
            <v>90260</v>
          </cell>
        </row>
        <row r="5340">
          <cell r="A5340" t="str">
            <v>90261</v>
          </cell>
        </row>
        <row r="5341">
          <cell r="A5341" t="str">
            <v>90262</v>
          </cell>
        </row>
        <row r="5342">
          <cell r="A5342" t="str">
            <v>90266</v>
          </cell>
        </row>
        <row r="5343">
          <cell r="A5343" t="str">
            <v>90270</v>
          </cell>
        </row>
        <row r="5344">
          <cell r="A5344" t="str">
            <v>90272</v>
          </cell>
        </row>
        <row r="5345">
          <cell r="A5345" t="str">
            <v>90274</v>
          </cell>
        </row>
        <row r="5346">
          <cell r="A5346" t="str">
            <v>90277</v>
          </cell>
        </row>
        <row r="5347">
          <cell r="A5347" t="str">
            <v>90278</v>
          </cell>
        </row>
        <row r="5348">
          <cell r="A5348" t="str">
            <v>90280</v>
          </cell>
        </row>
        <row r="5349">
          <cell r="A5349" t="str">
            <v>90291</v>
          </cell>
        </row>
        <row r="5350">
          <cell r="A5350" t="str">
            <v>90293</v>
          </cell>
        </row>
        <row r="5351">
          <cell r="A5351" t="str">
            <v>90302</v>
          </cell>
        </row>
        <row r="5352">
          <cell r="A5352" t="str">
            <v>90303</v>
          </cell>
        </row>
        <row r="5353">
          <cell r="A5353" t="str">
            <v>90305</v>
          </cell>
        </row>
        <row r="5354">
          <cell r="A5354" t="str">
            <v>90401</v>
          </cell>
        </row>
        <row r="5355">
          <cell r="A5355" t="str">
            <v>90403</v>
          </cell>
        </row>
        <row r="5356">
          <cell r="A5356" t="str">
            <v>90404</v>
          </cell>
        </row>
        <row r="5357">
          <cell r="A5357" t="str">
            <v>90405</v>
          </cell>
        </row>
        <row r="5358">
          <cell r="A5358" t="str">
            <v>90501</v>
          </cell>
        </row>
        <row r="5359">
          <cell r="A5359" t="str">
            <v>90502</v>
          </cell>
        </row>
        <row r="5360">
          <cell r="A5360" t="str">
            <v>90503</v>
          </cell>
        </row>
        <row r="5361">
          <cell r="A5361" t="str">
            <v>90504</v>
          </cell>
        </row>
        <row r="5362">
          <cell r="A5362" t="str">
            <v>90505</v>
          </cell>
        </row>
        <row r="5363">
          <cell r="A5363" t="str">
            <v>90601</v>
          </cell>
        </row>
        <row r="5364">
          <cell r="A5364" t="str">
            <v>90630</v>
          </cell>
        </row>
        <row r="5365">
          <cell r="A5365" t="str">
            <v>90631</v>
          </cell>
        </row>
        <row r="5366">
          <cell r="A5366" t="str">
            <v>90640</v>
          </cell>
        </row>
        <row r="5367">
          <cell r="A5367" t="str">
            <v>90650</v>
          </cell>
        </row>
        <row r="5368">
          <cell r="A5368" t="str">
            <v>90670</v>
          </cell>
        </row>
        <row r="5369">
          <cell r="A5369" t="str">
            <v>90701</v>
          </cell>
        </row>
        <row r="5370">
          <cell r="A5370" t="str">
            <v>90703</v>
          </cell>
        </row>
        <row r="5371">
          <cell r="A5371" t="str">
            <v>90706</v>
          </cell>
        </row>
        <row r="5372">
          <cell r="A5372" t="str">
            <v>90744</v>
          </cell>
        </row>
        <row r="5373">
          <cell r="A5373" t="str">
            <v>90745</v>
          </cell>
        </row>
        <row r="5374">
          <cell r="A5374" t="str">
            <v>90746</v>
          </cell>
        </row>
        <row r="5375">
          <cell r="A5375" t="str">
            <v>90755</v>
          </cell>
        </row>
        <row r="5376">
          <cell r="A5376" t="str">
            <v>90803</v>
          </cell>
        </row>
        <row r="5377">
          <cell r="A5377" t="str">
            <v>90805</v>
          </cell>
        </row>
        <row r="5378">
          <cell r="A5378" t="str">
            <v>90806</v>
          </cell>
        </row>
        <row r="5379">
          <cell r="A5379" t="str">
            <v>90806-2613</v>
          </cell>
        </row>
        <row r="5380">
          <cell r="A5380" t="str">
            <v>90807</v>
          </cell>
        </row>
        <row r="5381">
          <cell r="A5381" t="str">
            <v>90813</v>
          </cell>
        </row>
        <row r="5382">
          <cell r="A5382" t="str">
            <v>90815</v>
          </cell>
        </row>
        <row r="5383">
          <cell r="A5383" t="str">
            <v>90822</v>
          </cell>
        </row>
        <row r="5384">
          <cell r="A5384" t="str">
            <v>90895</v>
          </cell>
        </row>
        <row r="5385">
          <cell r="A5385" t="str">
            <v>91006</v>
          </cell>
        </row>
        <row r="5386">
          <cell r="A5386" t="str">
            <v>91010</v>
          </cell>
        </row>
        <row r="5387">
          <cell r="A5387" t="str">
            <v>91011</v>
          </cell>
        </row>
        <row r="5388">
          <cell r="A5388" t="str">
            <v>91016</v>
          </cell>
        </row>
        <row r="5389">
          <cell r="A5389" t="str">
            <v>91030</v>
          </cell>
        </row>
        <row r="5390">
          <cell r="A5390" t="str">
            <v>91066</v>
          </cell>
        </row>
        <row r="5391">
          <cell r="A5391" t="str">
            <v>91101</v>
          </cell>
        </row>
        <row r="5392">
          <cell r="A5392" t="str">
            <v>91104</v>
          </cell>
        </row>
        <row r="5393">
          <cell r="A5393" t="str">
            <v>91105</v>
          </cell>
        </row>
        <row r="5394">
          <cell r="A5394" t="str">
            <v>91106</v>
          </cell>
        </row>
        <row r="5395">
          <cell r="A5395" t="str">
            <v>91107</v>
          </cell>
        </row>
        <row r="5396">
          <cell r="A5396" t="str">
            <v>91202</v>
          </cell>
        </row>
        <row r="5397">
          <cell r="A5397" t="str">
            <v>91203</v>
          </cell>
        </row>
        <row r="5398">
          <cell r="A5398" t="str">
            <v>91204</v>
          </cell>
        </row>
        <row r="5399">
          <cell r="A5399" t="str">
            <v>91205</v>
          </cell>
        </row>
        <row r="5400">
          <cell r="A5400" t="str">
            <v>91206</v>
          </cell>
        </row>
        <row r="5401">
          <cell r="A5401" t="str">
            <v>91208</v>
          </cell>
        </row>
        <row r="5402">
          <cell r="A5402" t="str">
            <v>91301</v>
          </cell>
        </row>
        <row r="5403">
          <cell r="A5403" t="str">
            <v>91301</v>
          </cell>
        </row>
        <row r="5404">
          <cell r="A5404" t="str">
            <v>91302</v>
          </cell>
        </row>
        <row r="5405">
          <cell r="A5405" t="str">
            <v>91304</v>
          </cell>
        </row>
        <row r="5406">
          <cell r="A5406" t="str">
            <v>91306</v>
          </cell>
        </row>
        <row r="5407">
          <cell r="A5407" t="str">
            <v>91307</v>
          </cell>
        </row>
        <row r="5408">
          <cell r="A5408" t="str">
            <v>91311</v>
          </cell>
        </row>
        <row r="5409">
          <cell r="A5409" t="str">
            <v>91316</v>
          </cell>
        </row>
        <row r="5410">
          <cell r="A5410" t="str">
            <v>91320</v>
          </cell>
        </row>
        <row r="5411">
          <cell r="A5411" t="str">
            <v>91321</v>
          </cell>
        </row>
        <row r="5412">
          <cell r="A5412" t="str">
            <v>91324</v>
          </cell>
        </row>
        <row r="5413">
          <cell r="A5413" t="str">
            <v>91325</v>
          </cell>
        </row>
        <row r="5414">
          <cell r="A5414" t="str">
            <v>91327</v>
          </cell>
        </row>
        <row r="5415">
          <cell r="A5415" t="str">
            <v>91331</v>
          </cell>
        </row>
        <row r="5416">
          <cell r="A5416" t="str">
            <v>91335</v>
          </cell>
        </row>
        <row r="5417">
          <cell r="A5417" t="str">
            <v>91343</v>
          </cell>
        </row>
        <row r="5418">
          <cell r="A5418" t="str">
            <v>91344</v>
          </cell>
        </row>
        <row r="5419">
          <cell r="A5419" t="str">
            <v>91350</v>
          </cell>
        </row>
        <row r="5420">
          <cell r="A5420" t="str">
            <v>91352</v>
          </cell>
        </row>
        <row r="5421">
          <cell r="A5421" t="str">
            <v>91354</v>
          </cell>
        </row>
        <row r="5422">
          <cell r="A5422" t="str">
            <v>91355</v>
          </cell>
        </row>
        <row r="5423">
          <cell r="A5423" t="str">
            <v>91355-1703</v>
          </cell>
        </row>
        <row r="5424">
          <cell r="A5424" t="str">
            <v>91356</v>
          </cell>
        </row>
        <row r="5425">
          <cell r="A5425" t="str">
            <v>91360</v>
          </cell>
        </row>
        <row r="5426">
          <cell r="A5426" t="str">
            <v>91361</v>
          </cell>
        </row>
        <row r="5427">
          <cell r="A5427" t="str">
            <v>91362</v>
          </cell>
        </row>
        <row r="5428">
          <cell r="A5428" t="str">
            <v>91367</v>
          </cell>
        </row>
        <row r="5429">
          <cell r="A5429" t="str">
            <v>91381</v>
          </cell>
        </row>
        <row r="5430">
          <cell r="A5430" t="str">
            <v>91390</v>
          </cell>
        </row>
        <row r="5431">
          <cell r="A5431" t="str">
            <v>91401</v>
          </cell>
        </row>
        <row r="5432">
          <cell r="A5432" t="str">
            <v>91402</v>
          </cell>
        </row>
        <row r="5433">
          <cell r="A5433" t="str">
            <v>91405</v>
          </cell>
        </row>
        <row r="5434">
          <cell r="A5434" t="str">
            <v>91406</v>
          </cell>
        </row>
        <row r="5435">
          <cell r="A5435" t="str">
            <v>91411</v>
          </cell>
        </row>
        <row r="5436">
          <cell r="A5436" t="str">
            <v>91436</v>
          </cell>
        </row>
        <row r="5437">
          <cell r="A5437" t="str">
            <v>91502</v>
          </cell>
        </row>
        <row r="5438">
          <cell r="A5438" t="str">
            <v>91504</v>
          </cell>
        </row>
        <row r="5439">
          <cell r="A5439" t="str">
            <v>91505</v>
          </cell>
        </row>
        <row r="5440">
          <cell r="A5440" t="str">
            <v>91601</v>
          </cell>
        </row>
        <row r="5441">
          <cell r="A5441" t="str">
            <v>91604</v>
          </cell>
        </row>
        <row r="5442">
          <cell r="A5442" t="str">
            <v>91608</v>
          </cell>
        </row>
        <row r="5443">
          <cell r="A5443" t="str">
            <v>91702</v>
          </cell>
        </row>
        <row r="5444">
          <cell r="A5444" t="str">
            <v>91706</v>
          </cell>
        </row>
        <row r="5445">
          <cell r="A5445" t="str">
            <v>91708</v>
          </cell>
        </row>
        <row r="5446">
          <cell r="A5446" t="str">
            <v>91709</v>
          </cell>
        </row>
        <row r="5447">
          <cell r="A5447" t="str">
            <v>91710</v>
          </cell>
        </row>
        <row r="5448">
          <cell r="A5448" t="str">
            <v>91711</v>
          </cell>
        </row>
        <row r="5449">
          <cell r="A5449" t="str">
            <v>91723</v>
          </cell>
        </row>
        <row r="5450">
          <cell r="A5450" t="str">
            <v>91730</v>
          </cell>
        </row>
        <row r="5451">
          <cell r="A5451" t="str">
            <v>91731</v>
          </cell>
        </row>
        <row r="5452">
          <cell r="A5452" t="str">
            <v>91733</v>
          </cell>
        </row>
        <row r="5453">
          <cell r="A5453" t="str">
            <v>91741</v>
          </cell>
        </row>
        <row r="5454">
          <cell r="A5454" t="str">
            <v>91744</v>
          </cell>
        </row>
        <row r="5455">
          <cell r="A5455" t="str">
            <v>91745</v>
          </cell>
        </row>
        <row r="5456">
          <cell r="A5456" t="str">
            <v>91746</v>
          </cell>
        </row>
        <row r="5457">
          <cell r="A5457" t="str">
            <v>91748</v>
          </cell>
        </row>
        <row r="5458">
          <cell r="A5458" t="str">
            <v>91749</v>
          </cell>
        </row>
        <row r="5459">
          <cell r="A5459" t="str">
            <v>91750</v>
          </cell>
        </row>
        <row r="5460">
          <cell r="A5460" t="str">
            <v>91752</v>
          </cell>
        </row>
        <row r="5461">
          <cell r="A5461" t="str">
            <v>91754</v>
          </cell>
        </row>
        <row r="5462">
          <cell r="A5462" t="str">
            <v>91761</v>
          </cell>
        </row>
        <row r="5463">
          <cell r="A5463" t="str">
            <v>91762</v>
          </cell>
        </row>
        <row r="5464">
          <cell r="A5464" t="str">
            <v>91763</v>
          </cell>
        </row>
        <row r="5465">
          <cell r="A5465" t="str">
            <v>91764</v>
          </cell>
        </row>
        <row r="5466">
          <cell r="A5466" t="str">
            <v>91765</v>
          </cell>
        </row>
        <row r="5467">
          <cell r="A5467" t="str">
            <v>91767</v>
          </cell>
        </row>
        <row r="5468">
          <cell r="A5468" t="str">
            <v>91768</v>
          </cell>
        </row>
        <row r="5469">
          <cell r="A5469" t="str">
            <v>91770</v>
          </cell>
        </row>
        <row r="5470">
          <cell r="A5470" t="str">
            <v>91773</v>
          </cell>
        </row>
        <row r="5471">
          <cell r="A5471" t="str">
            <v>91786</v>
          </cell>
        </row>
        <row r="5472">
          <cell r="A5472" t="str">
            <v>91789</v>
          </cell>
        </row>
        <row r="5473">
          <cell r="A5473" t="str">
            <v>91790</v>
          </cell>
        </row>
        <row r="5474">
          <cell r="A5474" t="str">
            <v>91791</v>
          </cell>
        </row>
        <row r="5475">
          <cell r="A5475" t="str">
            <v>91792</v>
          </cell>
        </row>
        <row r="5476">
          <cell r="A5476" t="str">
            <v>91793</v>
          </cell>
        </row>
        <row r="5477">
          <cell r="A5477" t="str">
            <v>91801</v>
          </cell>
        </row>
        <row r="5478">
          <cell r="A5478" t="str">
            <v>91899</v>
          </cell>
        </row>
        <row r="5479">
          <cell r="A5479" t="str">
            <v>91908</v>
          </cell>
        </row>
        <row r="5480">
          <cell r="A5480" t="str">
            <v>91910</v>
          </cell>
        </row>
        <row r="5481">
          <cell r="A5481" t="str">
            <v>91913</v>
          </cell>
        </row>
        <row r="5482">
          <cell r="A5482" t="str">
            <v>91915</v>
          </cell>
        </row>
        <row r="5483">
          <cell r="A5483" t="str">
            <v>91942</v>
          </cell>
        </row>
        <row r="5484">
          <cell r="A5484" t="str">
            <v>92007</v>
          </cell>
        </row>
        <row r="5485">
          <cell r="A5485" t="str">
            <v>92008</v>
          </cell>
        </row>
        <row r="5486">
          <cell r="A5486" t="str">
            <v>92009</v>
          </cell>
        </row>
        <row r="5487">
          <cell r="A5487" t="str">
            <v>92011</v>
          </cell>
        </row>
        <row r="5488">
          <cell r="A5488" t="str">
            <v>92014</v>
          </cell>
        </row>
        <row r="5489">
          <cell r="A5489" t="str">
            <v>92020</v>
          </cell>
        </row>
        <row r="5490">
          <cell r="A5490" t="str">
            <v>92024</v>
          </cell>
        </row>
        <row r="5491">
          <cell r="A5491" t="str">
            <v>92025</v>
          </cell>
        </row>
        <row r="5492">
          <cell r="A5492" t="str">
            <v>92026</v>
          </cell>
        </row>
        <row r="5493">
          <cell r="A5493" t="str">
            <v>92029</v>
          </cell>
        </row>
        <row r="5494">
          <cell r="A5494" t="str">
            <v>92037</v>
          </cell>
        </row>
        <row r="5495">
          <cell r="A5495" t="str">
            <v>92040</v>
          </cell>
        </row>
        <row r="5496">
          <cell r="A5496" t="str">
            <v>92054</v>
          </cell>
        </row>
        <row r="5497">
          <cell r="A5497" t="str">
            <v>92055</v>
          </cell>
        </row>
        <row r="5498">
          <cell r="A5498" t="str">
            <v>92056</v>
          </cell>
        </row>
        <row r="5499">
          <cell r="A5499" t="str">
            <v>92064</v>
          </cell>
        </row>
        <row r="5500">
          <cell r="A5500" t="str">
            <v>92069</v>
          </cell>
        </row>
        <row r="5501">
          <cell r="A5501" t="str">
            <v>92078</v>
          </cell>
        </row>
        <row r="5502">
          <cell r="A5502" t="str">
            <v>92081</v>
          </cell>
        </row>
        <row r="5503">
          <cell r="A5503" t="str">
            <v>92083</v>
          </cell>
        </row>
        <row r="5504">
          <cell r="A5504" t="str">
            <v>92084</v>
          </cell>
        </row>
        <row r="5505">
          <cell r="A5505" t="str">
            <v>92093</v>
          </cell>
        </row>
        <row r="5506">
          <cell r="A5506" t="str">
            <v>92096</v>
          </cell>
        </row>
        <row r="5507">
          <cell r="A5507" t="str">
            <v>92101</v>
          </cell>
        </row>
        <row r="5508">
          <cell r="A5508" t="str">
            <v>92102</v>
          </cell>
        </row>
        <row r="5509">
          <cell r="A5509" t="str">
            <v>92105</v>
          </cell>
        </row>
        <row r="5510">
          <cell r="A5510" t="str">
            <v>92106</v>
          </cell>
        </row>
        <row r="5511">
          <cell r="A5511" t="str">
            <v>92107</v>
          </cell>
        </row>
        <row r="5512">
          <cell r="A5512" t="str">
            <v>92108</v>
          </cell>
        </row>
        <row r="5513">
          <cell r="A5513" t="str">
            <v>92109</v>
          </cell>
        </row>
        <row r="5514">
          <cell r="A5514" t="str">
            <v>92110</v>
          </cell>
        </row>
        <row r="5515">
          <cell r="A5515" t="str">
            <v>92111</v>
          </cell>
        </row>
        <row r="5516">
          <cell r="A5516" t="str">
            <v>92113</v>
          </cell>
        </row>
        <row r="5517">
          <cell r="A5517" t="str">
            <v>92115</v>
          </cell>
        </row>
        <row r="5518">
          <cell r="A5518" t="str">
            <v>92117</v>
          </cell>
        </row>
        <row r="5519">
          <cell r="A5519" t="str">
            <v>92119</v>
          </cell>
        </row>
        <row r="5520">
          <cell r="A5520" t="str">
            <v>92120</v>
          </cell>
        </row>
        <row r="5521">
          <cell r="A5521" t="str">
            <v>92121</v>
          </cell>
        </row>
        <row r="5522">
          <cell r="A5522" t="str">
            <v>92123</v>
          </cell>
        </row>
        <row r="5523">
          <cell r="A5523" t="str">
            <v>92124</v>
          </cell>
        </row>
        <row r="5524">
          <cell r="A5524" t="str">
            <v>92126</v>
          </cell>
        </row>
        <row r="5525">
          <cell r="A5525" t="str">
            <v>92128</v>
          </cell>
        </row>
        <row r="5526">
          <cell r="A5526" t="str">
            <v>92130</v>
          </cell>
        </row>
        <row r="5527">
          <cell r="A5527" t="str">
            <v>92131</v>
          </cell>
        </row>
        <row r="5528">
          <cell r="A5528" t="str">
            <v>92154</v>
          </cell>
        </row>
        <row r="5529">
          <cell r="A5529" t="str">
            <v>92175</v>
          </cell>
        </row>
        <row r="5530">
          <cell r="A5530" t="str">
            <v>92191</v>
          </cell>
        </row>
        <row r="5531">
          <cell r="A5531" t="str">
            <v>92231</v>
          </cell>
        </row>
        <row r="5532">
          <cell r="A5532" t="str">
            <v>92234</v>
          </cell>
        </row>
        <row r="5533">
          <cell r="A5533" t="str">
            <v>92240</v>
          </cell>
        </row>
        <row r="5534">
          <cell r="A5534" t="str">
            <v>92253</v>
          </cell>
        </row>
        <row r="5535">
          <cell r="A5535" t="str">
            <v>92264</v>
          </cell>
        </row>
        <row r="5536">
          <cell r="A5536" t="str">
            <v>92278</v>
          </cell>
        </row>
        <row r="5537">
          <cell r="A5537" t="str">
            <v>92335</v>
          </cell>
        </row>
        <row r="5538">
          <cell r="A5538" t="str">
            <v>92345</v>
          </cell>
        </row>
        <row r="5539">
          <cell r="A5539" t="str">
            <v>92346</v>
          </cell>
        </row>
        <row r="5540">
          <cell r="A5540" t="str">
            <v>92354</v>
          </cell>
        </row>
        <row r="5541">
          <cell r="A5541" t="str">
            <v>92359</v>
          </cell>
        </row>
        <row r="5542">
          <cell r="A5542" t="str">
            <v>92395</v>
          </cell>
        </row>
        <row r="5543">
          <cell r="A5543" t="str">
            <v>92418</v>
          </cell>
        </row>
        <row r="5544">
          <cell r="A5544" t="str">
            <v>92501</v>
          </cell>
        </row>
        <row r="5545">
          <cell r="A5545" t="str">
            <v>92502</v>
          </cell>
        </row>
        <row r="5546">
          <cell r="A5546" t="str">
            <v>92504</v>
          </cell>
        </row>
        <row r="5547">
          <cell r="A5547" t="str">
            <v>92506</v>
          </cell>
        </row>
        <row r="5548">
          <cell r="A5548" t="str">
            <v>92507</v>
          </cell>
        </row>
        <row r="5549">
          <cell r="A5549" t="str">
            <v>92548</v>
          </cell>
        </row>
        <row r="5550">
          <cell r="A5550" t="str">
            <v>92562</v>
          </cell>
        </row>
        <row r="5551">
          <cell r="A5551" t="str">
            <v>92563</v>
          </cell>
        </row>
        <row r="5552">
          <cell r="A5552" t="str">
            <v>92583</v>
          </cell>
        </row>
        <row r="5553">
          <cell r="A5553" t="str">
            <v>92584</v>
          </cell>
        </row>
        <row r="5554">
          <cell r="A5554" t="str">
            <v>92590</v>
          </cell>
        </row>
        <row r="5555">
          <cell r="A5555" t="str">
            <v>92591</v>
          </cell>
        </row>
        <row r="5556">
          <cell r="A5556" t="str">
            <v>92592</v>
          </cell>
        </row>
        <row r="5557">
          <cell r="A5557" t="str">
            <v>92595</v>
          </cell>
        </row>
        <row r="5558">
          <cell r="A5558" t="str">
            <v>92602</v>
          </cell>
        </row>
        <row r="5559">
          <cell r="A5559" t="str">
            <v>92606</v>
          </cell>
        </row>
        <row r="5560">
          <cell r="A5560" t="str">
            <v>92610</v>
          </cell>
        </row>
        <row r="5561">
          <cell r="A5561" t="str">
            <v>92612</v>
          </cell>
        </row>
        <row r="5562">
          <cell r="A5562" t="str">
            <v>92614</v>
          </cell>
        </row>
        <row r="5563">
          <cell r="A5563" t="str">
            <v>92618</v>
          </cell>
        </row>
        <row r="5564">
          <cell r="A5564" t="str">
            <v>92619</v>
          </cell>
        </row>
        <row r="5565">
          <cell r="A5565" t="str">
            <v>92620</v>
          </cell>
        </row>
        <row r="5566">
          <cell r="A5566" t="str">
            <v>92625</v>
          </cell>
        </row>
        <row r="5567">
          <cell r="A5567" t="str">
            <v>92626</v>
          </cell>
        </row>
        <row r="5568">
          <cell r="A5568" t="str">
            <v>92627</v>
          </cell>
        </row>
        <row r="5569">
          <cell r="A5569" t="str">
            <v>92629</v>
          </cell>
        </row>
        <row r="5570">
          <cell r="A5570" t="str">
            <v>92630</v>
          </cell>
        </row>
        <row r="5571">
          <cell r="A5571" t="str">
            <v>92646</v>
          </cell>
        </row>
        <row r="5572">
          <cell r="A5572" t="str">
            <v>92647</v>
          </cell>
        </row>
        <row r="5573">
          <cell r="A5573" t="str">
            <v>92648</v>
          </cell>
        </row>
        <row r="5574">
          <cell r="A5574" t="str">
            <v>92649</v>
          </cell>
        </row>
        <row r="5575">
          <cell r="A5575" t="str">
            <v>92651</v>
          </cell>
        </row>
        <row r="5576">
          <cell r="A5576" t="str">
            <v>92653</v>
          </cell>
        </row>
        <row r="5577">
          <cell r="A5577" t="str">
            <v>92656</v>
          </cell>
        </row>
        <row r="5578">
          <cell r="A5578" t="str">
            <v>92660</v>
          </cell>
        </row>
        <row r="5579">
          <cell r="A5579" t="str">
            <v>92675</v>
          </cell>
        </row>
        <row r="5580">
          <cell r="A5580" t="str">
            <v>92683</v>
          </cell>
        </row>
        <row r="5581">
          <cell r="A5581" t="str">
            <v>92688</v>
          </cell>
        </row>
        <row r="5582">
          <cell r="A5582" t="str">
            <v>92691</v>
          </cell>
        </row>
        <row r="5583">
          <cell r="A5583" t="str">
            <v>92692</v>
          </cell>
        </row>
        <row r="5584">
          <cell r="A5584" t="str">
            <v>92694</v>
          </cell>
        </row>
        <row r="5585">
          <cell r="A5585" t="str">
            <v>92701</v>
          </cell>
        </row>
        <row r="5586">
          <cell r="A5586" t="str">
            <v>92704</v>
          </cell>
        </row>
        <row r="5587">
          <cell r="A5587" t="str">
            <v>92705</v>
          </cell>
        </row>
        <row r="5588">
          <cell r="A5588" t="str">
            <v>92707</v>
          </cell>
        </row>
        <row r="5589">
          <cell r="A5589" t="str">
            <v>92708</v>
          </cell>
        </row>
        <row r="5590">
          <cell r="A5590" t="str">
            <v>92780</v>
          </cell>
        </row>
        <row r="5591">
          <cell r="A5591" t="str">
            <v>92801</v>
          </cell>
        </row>
        <row r="5592">
          <cell r="A5592" t="str">
            <v>92802</v>
          </cell>
        </row>
        <row r="5593">
          <cell r="A5593" t="str">
            <v>92803</v>
          </cell>
        </row>
        <row r="5594">
          <cell r="A5594" t="str">
            <v>92806</v>
          </cell>
        </row>
        <row r="5595">
          <cell r="A5595" t="str">
            <v>92807</v>
          </cell>
        </row>
        <row r="5596">
          <cell r="A5596" t="str">
            <v>92821</v>
          </cell>
        </row>
        <row r="5597">
          <cell r="A5597" t="str">
            <v>92831</v>
          </cell>
        </row>
        <row r="5598">
          <cell r="A5598" t="str">
            <v>92833</v>
          </cell>
        </row>
        <row r="5599">
          <cell r="A5599" t="str">
            <v>92841</v>
          </cell>
        </row>
        <row r="5600">
          <cell r="A5600" t="str">
            <v>92843</v>
          </cell>
        </row>
        <row r="5601">
          <cell r="A5601" t="str">
            <v>92844</v>
          </cell>
        </row>
        <row r="5602">
          <cell r="A5602" t="str">
            <v>92863</v>
          </cell>
        </row>
        <row r="5603">
          <cell r="A5603" t="str">
            <v>92866</v>
          </cell>
        </row>
        <row r="5604">
          <cell r="A5604" t="str">
            <v>92867</v>
          </cell>
        </row>
        <row r="5605">
          <cell r="A5605" t="str">
            <v>92868</v>
          </cell>
        </row>
        <row r="5606">
          <cell r="A5606" t="str">
            <v>92870</v>
          </cell>
        </row>
        <row r="5607">
          <cell r="A5607" t="str">
            <v>92880</v>
          </cell>
        </row>
        <row r="5608">
          <cell r="A5608" t="str">
            <v>92881</v>
          </cell>
        </row>
        <row r="5609">
          <cell r="A5609" t="str">
            <v>92881-3373</v>
          </cell>
        </row>
        <row r="5610">
          <cell r="A5610" t="str">
            <v>92882</v>
          </cell>
        </row>
        <row r="5611">
          <cell r="A5611" t="str">
            <v>92883</v>
          </cell>
        </row>
        <row r="5612">
          <cell r="A5612" t="str">
            <v>92887</v>
          </cell>
        </row>
        <row r="5613">
          <cell r="A5613" t="str">
            <v>93003</v>
          </cell>
        </row>
        <row r="5614">
          <cell r="A5614" t="str">
            <v>930035562</v>
          </cell>
        </row>
        <row r="5615">
          <cell r="A5615" t="str">
            <v>93003-5562</v>
          </cell>
        </row>
        <row r="5616">
          <cell r="A5616" t="str">
            <v>93004</v>
          </cell>
        </row>
        <row r="5617">
          <cell r="A5617" t="str">
            <v>93010</v>
          </cell>
        </row>
        <row r="5618">
          <cell r="A5618" t="str">
            <v>93010-7940</v>
          </cell>
        </row>
        <row r="5619">
          <cell r="A5619" t="str">
            <v>93012</v>
          </cell>
        </row>
        <row r="5620">
          <cell r="A5620" t="str">
            <v>93013</v>
          </cell>
        </row>
        <row r="5621">
          <cell r="A5621" t="str">
            <v>93021</v>
          </cell>
        </row>
        <row r="5622">
          <cell r="A5622" t="str">
            <v>93023</v>
          </cell>
        </row>
        <row r="5623">
          <cell r="A5623" t="str">
            <v>93024</v>
          </cell>
        </row>
        <row r="5624">
          <cell r="A5624" t="str">
            <v>93030</v>
          </cell>
        </row>
        <row r="5625">
          <cell r="A5625" t="str">
            <v>93063</v>
          </cell>
        </row>
        <row r="5626">
          <cell r="A5626" t="str">
            <v>93065</v>
          </cell>
        </row>
        <row r="5627">
          <cell r="A5627" t="str">
            <v>93101</v>
          </cell>
        </row>
        <row r="5628">
          <cell r="A5628" t="str">
            <v>93105</v>
          </cell>
        </row>
        <row r="5629">
          <cell r="A5629" t="str">
            <v>93108</v>
          </cell>
        </row>
        <row r="5630">
          <cell r="A5630" t="str">
            <v>93117</v>
          </cell>
        </row>
        <row r="5631">
          <cell r="A5631" t="str">
            <v>93263</v>
          </cell>
        </row>
        <row r="5632">
          <cell r="A5632" t="str">
            <v>93277</v>
          </cell>
        </row>
        <row r="5633">
          <cell r="A5633" t="str">
            <v>93308</v>
          </cell>
        </row>
        <row r="5634">
          <cell r="A5634" t="str">
            <v>93309</v>
          </cell>
        </row>
        <row r="5635">
          <cell r="A5635" t="str">
            <v>93314</v>
          </cell>
        </row>
        <row r="5636">
          <cell r="A5636" t="str">
            <v>93401</v>
          </cell>
        </row>
        <row r="5637">
          <cell r="A5637" t="str">
            <v>93405</v>
          </cell>
        </row>
        <row r="5638">
          <cell r="A5638" t="str">
            <v>93427</v>
          </cell>
        </row>
        <row r="5639">
          <cell r="A5639" t="str">
            <v>93436</v>
          </cell>
        </row>
        <row r="5640">
          <cell r="A5640" t="str">
            <v>93441</v>
          </cell>
        </row>
        <row r="5641">
          <cell r="A5641" t="str">
            <v>93444</v>
          </cell>
        </row>
        <row r="5642">
          <cell r="A5642" t="str">
            <v>93446</v>
          </cell>
        </row>
        <row r="5643">
          <cell r="A5643" t="str">
            <v>93454</v>
          </cell>
        </row>
        <row r="5644">
          <cell r="A5644" t="str">
            <v>93455</v>
          </cell>
        </row>
        <row r="5645">
          <cell r="A5645" t="str">
            <v>93514</v>
          </cell>
        </row>
        <row r="5646">
          <cell r="A5646" t="str">
            <v>93612</v>
          </cell>
        </row>
        <row r="5647">
          <cell r="A5647" t="str">
            <v>93637</v>
          </cell>
        </row>
        <row r="5648">
          <cell r="A5648" t="str">
            <v>93644</v>
          </cell>
        </row>
        <row r="5649">
          <cell r="A5649" t="str">
            <v>93702</v>
          </cell>
        </row>
        <row r="5650">
          <cell r="A5650" t="str">
            <v>93703</v>
          </cell>
        </row>
        <row r="5651">
          <cell r="A5651" t="str">
            <v>93720</v>
          </cell>
        </row>
        <row r="5652">
          <cell r="A5652" t="str">
            <v>93722</v>
          </cell>
        </row>
        <row r="5653">
          <cell r="A5653" t="str">
            <v>93725</v>
          </cell>
        </row>
        <row r="5654">
          <cell r="A5654" t="str">
            <v>93726</v>
          </cell>
        </row>
        <row r="5655">
          <cell r="A5655" t="str">
            <v>93813</v>
          </cell>
        </row>
        <row r="5656">
          <cell r="A5656" t="str">
            <v>93868</v>
          </cell>
        </row>
        <row r="5657">
          <cell r="A5657" t="str">
            <v>93901</v>
          </cell>
        </row>
        <row r="5658">
          <cell r="A5658" t="str">
            <v>93908</v>
          </cell>
        </row>
        <row r="5659">
          <cell r="A5659" t="str">
            <v>93940</v>
          </cell>
        </row>
        <row r="5660">
          <cell r="A5660" t="str">
            <v>94005</v>
          </cell>
        </row>
        <row r="5661">
          <cell r="A5661" t="str">
            <v>94010</v>
          </cell>
        </row>
        <row r="5662">
          <cell r="A5662" t="str">
            <v>94025</v>
          </cell>
        </row>
        <row r="5663">
          <cell r="A5663" t="str">
            <v>94035</v>
          </cell>
        </row>
        <row r="5664">
          <cell r="A5664" t="str">
            <v>94040</v>
          </cell>
        </row>
        <row r="5665">
          <cell r="A5665" t="str">
            <v>94041</v>
          </cell>
        </row>
        <row r="5666">
          <cell r="A5666" t="str">
            <v>94043</v>
          </cell>
        </row>
        <row r="5667">
          <cell r="A5667" t="str">
            <v>94044</v>
          </cell>
        </row>
        <row r="5668">
          <cell r="A5668" t="str">
            <v>94061</v>
          </cell>
        </row>
        <row r="5669">
          <cell r="A5669" t="str">
            <v>94063</v>
          </cell>
        </row>
        <row r="5670">
          <cell r="A5670" t="str">
            <v>94065</v>
          </cell>
        </row>
        <row r="5671">
          <cell r="A5671" t="str">
            <v>94066</v>
          </cell>
        </row>
        <row r="5672">
          <cell r="A5672" t="str">
            <v>94070</v>
          </cell>
        </row>
        <row r="5673">
          <cell r="A5673" t="str">
            <v>94080</v>
          </cell>
        </row>
        <row r="5674">
          <cell r="A5674" t="str">
            <v>94085</v>
          </cell>
        </row>
        <row r="5675">
          <cell r="A5675" t="str">
            <v>94086</v>
          </cell>
        </row>
        <row r="5676">
          <cell r="A5676" t="str">
            <v>94087</v>
          </cell>
        </row>
        <row r="5677">
          <cell r="A5677" t="str">
            <v>94089</v>
          </cell>
        </row>
        <row r="5678">
          <cell r="A5678" t="str">
            <v>94102</v>
          </cell>
        </row>
        <row r="5679">
          <cell r="A5679" t="str">
            <v>94103</v>
          </cell>
        </row>
        <row r="5680">
          <cell r="A5680" t="str">
            <v>94104</v>
          </cell>
        </row>
        <row r="5681">
          <cell r="A5681" t="str">
            <v>94105</v>
          </cell>
        </row>
        <row r="5682">
          <cell r="A5682" t="str">
            <v>94107</v>
          </cell>
        </row>
        <row r="5683">
          <cell r="A5683" t="str">
            <v>94108</v>
          </cell>
        </row>
        <row r="5684">
          <cell r="A5684" t="str">
            <v>94109</v>
          </cell>
        </row>
        <row r="5685">
          <cell r="A5685" t="str">
            <v>94110</v>
          </cell>
        </row>
        <row r="5686">
          <cell r="A5686" t="str">
            <v>94111</v>
          </cell>
        </row>
        <row r="5687">
          <cell r="A5687" t="str">
            <v>94117</v>
          </cell>
        </row>
        <row r="5688">
          <cell r="A5688" t="str">
            <v>94118</v>
          </cell>
        </row>
        <row r="5689">
          <cell r="A5689" t="str">
            <v>94124</v>
          </cell>
        </row>
        <row r="5690">
          <cell r="A5690" t="str">
            <v>94128</v>
          </cell>
        </row>
        <row r="5691">
          <cell r="A5691" t="str">
            <v>94132</v>
          </cell>
        </row>
        <row r="5692">
          <cell r="A5692" t="str">
            <v>94133</v>
          </cell>
        </row>
        <row r="5693">
          <cell r="A5693" t="str">
            <v>94134</v>
          </cell>
        </row>
        <row r="5694">
          <cell r="A5694" t="str">
            <v>94301</v>
          </cell>
        </row>
        <row r="5695">
          <cell r="A5695" t="str">
            <v>94303</v>
          </cell>
        </row>
        <row r="5696">
          <cell r="A5696" t="str">
            <v>94304</v>
          </cell>
        </row>
        <row r="5697">
          <cell r="A5697" t="str">
            <v>94305</v>
          </cell>
        </row>
        <row r="5698">
          <cell r="A5698" t="str">
            <v>94306</v>
          </cell>
        </row>
        <row r="5699">
          <cell r="A5699" t="str">
            <v>94401</v>
          </cell>
        </row>
        <row r="5700">
          <cell r="A5700" t="str">
            <v>94402</v>
          </cell>
        </row>
        <row r="5701">
          <cell r="A5701" t="str">
            <v>94403</v>
          </cell>
        </row>
        <row r="5702">
          <cell r="A5702" t="str">
            <v>94404</v>
          </cell>
        </row>
        <row r="5703">
          <cell r="A5703" t="str">
            <v>94506</v>
          </cell>
        </row>
        <row r="5704">
          <cell r="A5704" t="str">
            <v>94507</v>
          </cell>
        </row>
        <row r="5705">
          <cell r="A5705" t="str">
            <v>94510</v>
          </cell>
        </row>
        <row r="5706">
          <cell r="A5706" t="str">
            <v>94513</v>
          </cell>
        </row>
        <row r="5707">
          <cell r="A5707" t="str">
            <v>94517</v>
          </cell>
        </row>
        <row r="5708">
          <cell r="A5708" t="str">
            <v>94520</v>
          </cell>
        </row>
        <row r="5709">
          <cell r="A5709" t="str">
            <v>94523</v>
          </cell>
        </row>
        <row r="5710">
          <cell r="A5710" t="str">
            <v>94530</v>
          </cell>
        </row>
        <row r="5711">
          <cell r="A5711" t="str">
            <v>94533</v>
          </cell>
        </row>
        <row r="5712">
          <cell r="A5712" t="str">
            <v>94534</v>
          </cell>
        </row>
        <row r="5713">
          <cell r="A5713" t="str">
            <v>94538</v>
          </cell>
        </row>
        <row r="5714">
          <cell r="A5714" t="str">
            <v>94539</v>
          </cell>
        </row>
        <row r="5715">
          <cell r="A5715" t="str">
            <v>94541</v>
          </cell>
        </row>
        <row r="5716">
          <cell r="A5716" t="str">
            <v>94544</v>
          </cell>
        </row>
        <row r="5717">
          <cell r="A5717" t="str">
            <v>94545</v>
          </cell>
        </row>
        <row r="5718">
          <cell r="A5718" t="str">
            <v>94547</v>
          </cell>
        </row>
        <row r="5719">
          <cell r="A5719" t="str">
            <v>94551</v>
          </cell>
        </row>
        <row r="5720">
          <cell r="A5720" t="str">
            <v>94552</v>
          </cell>
        </row>
        <row r="5721">
          <cell r="A5721" t="str">
            <v>94553</v>
          </cell>
        </row>
        <row r="5722">
          <cell r="A5722" t="str">
            <v>94555</v>
          </cell>
        </row>
        <row r="5723">
          <cell r="A5723" t="str">
            <v>94559</v>
          </cell>
        </row>
        <row r="5724">
          <cell r="A5724" t="str">
            <v>94560</v>
          </cell>
        </row>
        <row r="5725">
          <cell r="A5725" t="str">
            <v>94563</v>
          </cell>
        </row>
        <row r="5726">
          <cell r="A5726" t="str">
            <v>94565</v>
          </cell>
        </row>
        <row r="5727">
          <cell r="A5727" t="str">
            <v>94566</v>
          </cell>
        </row>
        <row r="5728">
          <cell r="A5728" t="str">
            <v>94568</v>
          </cell>
        </row>
        <row r="5729">
          <cell r="A5729" t="str">
            <v>94571</v>
          </cell>
        </row>
        <row r="5730">
          <cell r="A5730" t="str">
            <v>94574</v>
          </cell>
        </row>
        <row r="5731">
          <cell r="A5731" t="str">
            <v>94577</v>
          </cell>
        </row>
        <row r="5732">
          <cell r="A5732" t="str">
            <v>94583</v>
          </cell>
        </row>
        <row r="5733">
          <cell r="A5733" t="str">
            <v>94587</v>
          </cell>
        </row>
        <row r="5734">
          <cell r="A5734" t="str">
            <v>94588</v>
          </cell>
        </row>
        <row r="5735">
          <cell r="A5735" t="str">
            <v>94592</v>
          </cell>
        </row>
        <row r="5736">
          <cell r="A5736" t="str">
            <v>94596</v>
          </cell>
        </row>
        <row r="5737">
          <cell r="A5737" t="str">
            <v>94598</v>
          </cell>
        </row>
        <row r="5738">
          <cell r="A5738" t="str">
            <v>94602</v>
          </cell>
        </row>
        <row r="5739">
          <cell r="A5739" t="str">
            <v>94603</v>
          </cell>
        </row>
        <row r="5740">
          <cell r="A5740" t="str">
            <v>94607</v>
          </cell>
        </row>
        <row r="5741">
          <cell r="A5741" t="str">
            <v>94608</v>
          </cell>
        </row>
        <row r="5742">
          <cell r="A5742" t="str">
            <v>94610</v>
          </cell>
        </row>
        <row r="5743">
          <cell r="A5743" t="str">
            <v>94612</v>
          </cell>
        </row>
        <row r="5744">
          <cell r="A5744" t="str">
            <v>94621</v>
          </cell>
        </row>
        <row r="5745">
          <cell r="A5745" t="str">
            <v>94705</v>
          </cell>
        </row>
        <row r="5746">
          <cell r="A5746" t="str">
            <v>94710</v>
          </cell>
        </row>
        <row r="5747">
          <cell r="A5747" t="str">
            <v>94804</v>
          </cell>
        </row>
        <row r="5748">
          <cell r="A5748" t="str">
            <v>94806</v>
          </cell>
        </row>
        <row r="5749">
          <cell r="A5749" t="str">
            <v>94920</v>
          </cell>
        </row>
        <row r="5750">
          <cell r="A5750" t="str">
            <v>94939</v>
          </cell>
        </row>
        <row r="5751">
          <cell r="A5751" t="str">
            <v>94941</v>
          </cell>
        </row>
        <row r="5752">
          <cell r="A5752" t="str">
            <v>94945</v>
          </cell>
        </row>
        <row r="5753">
          <cell r="A5753" t="str">
            <v>94949</v>
          </cell>
        </row>
        <row r="5754">
          <cell r="A5754" t="str">
            <v>94952</v>
          </cell>
        </row>
        <row r="5755">
          <cell r="A5755" t="str">
            <v>94954</v>
          </cell>
        </row>
        <row r="5756">
          <cell r="A5756" t="str">
            <v>94965</v>
          </cell>
        </row>
        <row r="5757">
          <cell r="A5757" t="str">
            <v>95002</v>
          </cell>
        </row>
        <row r="5758">
          <cell r="A5758" t="str">
            <v>95003</v>
          </cell>
        </row>
        <row r="5759">
          <cell r="A5759" t="str">
            <v>95008</v>
          </cell>
        </row>
        <row r="5760">
          <cell r="A5760" t="str">
            <v>95008-6901</v>
          </cell>
        </row>
        <row r="5761">
          <cell r="A5761" t="str">
            <v>95014</v>
          </cell>
        </row>
        <row r="5762">
          <cell r="A5762" t="str">
            <v>95023</v>
          </cell>
        </row>
        <row r="5763">
          <cell r="A5763" t="str">
            <v>95032</v>
          </cell>
        </row>
        <row r="5764">
          <cell r="A5764" t="str">
            <v>95033</v>
          </cell>
        </row>
        <row r="5765">
          <cell r="A5765" t="str">
            <v>95035</v>
          </cell>
        </row>
        <row r="5766">
          <cell r="A5766" t="str">
            <v>95035-5325</v>
          </cell>
        </row>
        <row r="5767">
          <cell r="A5767" t="str">
            <v>95035-7 421</v>
          </cell>
        </row>
        <row r="5768">
          <cell r="A5768" t="str">
            <v>95050</v>
          </cell>
        </row>
        <row r="5769">
          <cell r="A5769" t="str">
            <v>95051</v>
          </cell>
        </row>
        <row r="5770">
          <cell r="A5770" t="str">
            <v>95053</v>
          </cell>
        </row>
        <row r="5771">
          <cell r="A5771" t="str">
            <v>95054</v>
          </cell>
        </row>
        <row r="5772">
          <cell r="A5772" t="str">
            <v>95060</v>
          </cell>
        </row>
        <row r="5773">
          <cell r="A5773" t="str">
            <v>95066</v>
          </cell>
        </row>
        <row r="5774">
          <cell r="A5774" t="str">
            <v>95073</v>
          </cell>
        </row>
        <row r="5775">
          <cell r="A5775" t="str">
            <v>95077</v>
          </cell>
        </row>
        <row r="5776">
          <cell r="A5776" t="str">
            <v>95110</v>
          </cell>
        </row>
        <row r="5777">
          <cell r="A5777" t="str">
            <v>95112</v>
          </cell>
        </row>
        <row r="5778">
          <cell r="A5778" t="str">
            <v>95112-4615</v>
          </cell>
        </row>
        <row r="5779">
          <cell r="A5779" t="str">
            <v>95113</v>
          </cell>
        </row>
        <row r="5780">
          <cell r="A5780" t="str">
            <v>95117</v>
          </cell>
        </row>
        <row r="5781">
          <cell r="A5781" t="str">
            <v>95118</v>
          </cell>
        </row>
        <row r="5782">
          <cell r="A5782" t="str">
            <v>95119</v>
          </cell>
        </row>
        <row r="5783">
          <cell r="A5783" t="str">
            <v>95120</v>
          </cell>
        </row>
        <row r="5784">
          <cell r="A5784" t="str">
            <v>95121</v>
          </cell>
        </row>
        <row r="5785">
          <cell r="A5785" t="str">
            <v>95124</v>
          </cell>
        </row>
        <row r="5786">
          <cell r="A5786" t="str">
            <v>95125</v>
          </cell>
        </row>
        <row r="5787">
          <cell r="A5787" t="str">
            <v>95126</v>
          </cell>
        </row>
        <row r="5788">
          <cell r="A5788" t="str">
            <v>95128</v>
          </cell>
        </row>
        <row r="5789">
          <cell r="A5789" t="str">
            <v>95129</v>
          </cell>
        </row>
        <row r="5790">
          <cell r="A5790" t="str">
            <v>95131</v>
          </cell>
        </row>
        <row r="5791">
          <cell r="A5791" t="str">
            <v>95131-1820</v>
          </cell>
        </row>
        <row r="5792">
          <cell r="A5792" t="str">
            <v>95134</v>
          </cell>
        </row>
        <row r="5793">
          <cell r="A5793" t="str">
            <v>95136</v>
          </cell>
        </row>
        <row r="5794">
          <cell r="A5794" t="str">
            <v>95148</v>
          </cell>
        </row>
        <row r="5795">
          <cell r="A5795" t="str">
            <v>95196</v>
          </cell>
        </row>
        <row r="5796">
          <cell r="A5796" t="str">
            <v>95202</v>
          </cell>
        </row>
        <row r="5797">
          <cell r="A5797" t="str">
            <v>95211</v>
          </cell>
        </row>
        <row r="5798">
          <cell r="A5798" t="str">
            <v>95219</v>
          </cell>
        </row>
        <row r="5799">
          <cell r="A5799" t="str">
            <v>95242</v>
          </cell>
        </row>
        <row r="5800">
          <cell r="A5800" t="str">
            <v>95334</v>
          </cell>
        </row>
        <row r="5801">
          <cell r="A5801" t="str">
            <v>95336</v>
          </cell>
        </row>
        <row r="5802">
          <cell r="A5802" t="str">
            <v>95355</v>
          </cell>
        </row>
        <row r="5803">
          <cell r="A5803" t="str">
            <v>95356</v>
          </cell>
        </row>
        <row r="5804">
          <cell r="A5804" t="str">
            <v>95357</v>
          </cell>
        </row>
        <row r="5805">
          <cell r="A5805" t="str">
            <v>95358</v>
          </cell>
        </row>
        <row r="5806">
          <cell r="A5806" t="str">
            <v>95380</v>
          </cell>
        </row>
        <row r="5807">
          <cell r="A5807" t="str">
            <v>95403</v>
          </cell>
        </row>
        <row r="5808">
          <cell r="A5808" t="str">
            <v>95404</v>
          </cell>
        </row>
        <row r="5809">
          <cell r="A5809" t="str">
            <v>95407</v>
          </cell>
        </row>
        <row r="5810">
          <cell r="A5810" t="str">
            <v>95482</v>
          </cell>
        </row>
        <row r="5811">
          <cell r="A5811" t="str">
            <v>95492</v>
          </cell>
        </row>
        <row r="5812">
          <cell r="A5812" t="str">
            <v>95521</v>
          </cell>
        </row>
        <row r="5813">
          <cell r="A5813" t="str">
            <v>95602</v>
          </cell>
        </row>
        <row r="5814">
          <cell r="A5814" t="str">
            <v>95603</v>
          </cell>
        </row>
        <row r="5815">
          <cell r="A5815" t="str">
            <v>95605</v>
          </cell>
        </row>
        <row r="5816">
          <cell r="A5816" t="str">
            <v>95608</v>
          </cell>
        </row>
        <row r="5817">
          <cell r="A5817" t="str">
            <v>95610</v>
          </cell>
        </row>
        <row r="5818">
          <cell r="A5818" t="str">
            <v>95616</v>
          </cell>
        </row>
        <row r="5819">
          <cell r="A5819" t="str">
            <v>95618</v>
          </cell>
        </row>
        <row r="5820">
          <cell r="A5820" t="str">
            <v>95620</v>
          </cell>
        </row>
        <row r="5821">
          <cell r="A5821" t="str">
            <v>95624</v>
          </cell>
        </row>
        <row r="5822">
          <cell r="A5822" t="str">
            <v>95628</v>
          </cell>
        </row>
        <row r="5823">
          <cell r="A5823" t="str">
            <v>95630</v>
          </cell>
        </row>
        <row r="5824">
          <cell r="A5824" t="str">
            <v>95632</v>
          </cell>
        </row>
        <row r="5825">
          <cell r="A5825" t="str">
            <v>95650</v>
          </cell>
        </row>
        <row r="5826">
          <cell r="A5826" t="str">
            <v>95652</v>
          </cell>
        </row>
        <row r="5827">
          <cell r="A5827" t="str">
            <v>95660</v>
          </cell>
        </row>
        <row r="5828">
          <cell r="A5828" t="str">
            <v>95661</v>
          </cell>
        </row>
        <row r="5829">
          <cell r="A5829" t="str">
            <v>95670</v>
          </cell>
        </row>
        <row r="5830">
          <cell r="A5830" t="str">
            <v>95678</v>
          </cell>
        </row>
        <row r="5831">
          <cell r="A5831" t="str">
            <v>95682</v>
          </cell>
        </row>
        <row r="5832">
          <cell r="A5832" t="str">
            <v>95688</v>
          </cell>
        </row>
        <row r="5833">
          <cell r="A5833" t="str">
            <v>95728</v>
          </cell>
        </row>
        <row r="5834">
          <cell r="A5834" t="str">
            <v>95742</v>
          </cell>
        </row>
        <row r="5835">
          <cell r="A5835" t="str">
            <v>95746</v>
          </cell>
        </row>
        <row r="5836">
          <cell r="A5836" t="str">
            <v>95747</v>
          </cell>
        </row>
        <row r="5837">
          <cell r="A5837" t="str">
            <v>95765</v>
          </cell>
        </row>
        <row r="5838">
          <cell r="A5838" t="str">
            <v>95776</v>
          </cell>
        </row>
        <row r="5839">
          <cell r="A5839" t="str">
            <v>95812</v>
          </cell>
        </row>
        <row r="5840">
          <cell r="A5840" t="str">
            <v>95814</v>
          </cell>
        </row>
        <row r="5841">
          <cell r="A5841" t="str">
            <v>95815</v>
          </cell>
        </row>
        <row r="5842">
          <cell r="A5842" t="str">
            <v>95816</v>
          </cell>
        </row>
        <row r="5843">
          <cell r="A5843" t="str">
            <v>95818</v>
          </cell>
        </row>
        <row r="5844">
          <cell r="A5844" t="str">
            <v>95818-1730</v>
          </cell>
        </row>
        <row r="5845">
          <cell r="A5845" t="str">
            <v>95819</v>
          </cell>
        </row>
        <row r="5846">
          <cell r="A5846" t="str">
            <v>95820</v>
          </cell>
        </row>
        <row r="5847">
          <cell r="A5847" t="str">
            <v>95821</v>
          </cell>
        </row>
        <row r="5848">
          <cell r="A5848" t="str">
            <v>95825</v>
          </cell>
        </row>
        <row r="5849">
          <cell r="A5849" t="str">
            <v>95826</v>
          </cell>
        </row>
        <row r="5850">
          <cell r="A5850" t="str">
            <v>95827</v>
          </cell>
        </row>
        <row r="5851">
          <cell r="A5851" t="str">
            <v>95828</v>
          </cell>
        </row>
        <row r="5852">
          <cell r="A5852" t="str">
            <v>95829</v>
          </cell>
        </row>
        <row r="5853">
          <cell r="A5853" t="str">
            <v>95833</v>
          </cell>
        </row>
        <row r="5854">
          <cell r="A5854" t="str">
            <v>95833-4235</v>
          </cell>
        </row>
        <row r="5855">
          <cell r="A5855" t="str">
            <v>95834</v>
          </cell>
        </row>
        <row r="5856">
          <cell r="A5856" t="str">
            <v>95834-1901</v>
          </cell>
        </row>
        <row r="5857">
          <cell r="A5857" t="str">
            <v>95835</v>
          </cell>
        </row>
        <row r="5858">
          <cell r="A5858" t="str">
            <v>95842</v>
          </cell>
        </row>
        <row r="5859">
          <cell r="A5859" t="str">
            <v>95847</v>
          </cell>
        </row>
        <row r="5860">
          <cell r="A5860" t="str">
            <v>95864</v>
          </cell>
        </row>
        <row r="5861">
          <cell r="A5861" t="str">
            <v>95926</v>
          </cell>
        </row>
        <row r="5862">
          <cell r="A5862" t="str">
            <v>95945</v>
          </cell>
        </row>
        <row r="5863">
          <cell r="A5863" t="str">
            <v>95966</v>
          </cell>
        </row>
        <row r="5864">
          <cell r="A5864" t="str">
            <v>95971</v>
          </cell>
        </row>
        <row r="5865">
          <cell r="A5865" t="str">
            <v>95991</v>
          </cell>
        </row>
        <row r="5866">
          <cell r="A5866" t="str">
            <v>96001</v>
          </cell>
        </row>
        <row r="5867">
          <cell r="A5867" t="str">
            <v>96003</v>
          </cell>
        </row>
        <row r="5868">
          <cell r="A5868" t="str">
            <v>96161</v>
          </cell>
        </row>
        <row r="5869">
          <cell r="A5869" t="str">
            <v>96701</v>
          </cell>
        </row>
        <row r="5870">
          <cell r="A5870" t="str">
            <v>96712</v>
          </cell>
        </row>
        <row r="5871">
          <cell r="A5871" t="str">
            <v>96713</v>
          </cell>
        </row>
        <row r="5872">
          <cell r="A5872" t="str">
            <v>96720</v>
          </cell>
        </row>
        <row r="5873">
          <cell r="A5873" t="str">
            <v>96722</v>
          </cell>
        </row>
        <row r="5874">
          <cell r="A5874" t="str">
            <v>96732</v>
          </cell>
        </row>
        <row r="5875">
          <cell r="A5875" t="str">
            <v>96734</v>
          </cell>
        </row>
        <row r="5876">
          <cell r="A5876" t="str">
            <v>96740</v>
          </cell>
        </row>
        <row r="5877">
          <cell r="A5877" t="str">
            <v>96740-2637</v>
          </cell>
        </row>
        <row r="5878">
          <cell r="A5878" t="str">
            <v>96741</v>
          </cell>
        </row>
        <row r="5879">
          <cell r="A5879" t="str">
            <v>96744</v>
          </cell>
        </row>
        <row r="5880">
          <cell r="A5880" t="str">
            <v>96781</v>
          </cell>
        </row>
        <row r="5881">
          <cell r="A5881" t="str">
            <v>96782</v>
          </cell>
        </row>
        <row r="5882">
          <cell r="A5882" t="str">
            <v>96784</v>
          </cell>
        </row>
        <row r="5883">
          <cell r="A5883" t="str">
            <v>96786</v>
          </cell>
        </row>
        <row r="5884">
          <cell r="A5884" t="str">
            <v>96792</v>
          </cell>
        </row>
        <row r="5885">
          <cell r="A5885" t="str">
            <v>96793</v>
          </cell>
        </row>
        <row r="5886">
          <cell r="A5886" t="str">
            <v>96797</v>
          </cell>
        </row>
        <row r="5887">
          <cell r="A5887" t="str">
            <v>96813</v>
          </cell>
        </row>
        <row r="5888">
          <cell r="A5888" t="str">
            <v>96813-3407</v>
          </cell>
        </row>
        <row r="5889">
          <cell r="A5889" t="str">
            <v>96813-5417</v>
          </cell>
        </row>
        <row r="5890">
          <cell r="A5890" t="str">
            <v>96814</v>
          </cell>
        </row>
        <row r="5891">
          <cell r="A5891" t="str">
            <v>96815</v>
          </cell>
        </row>
        <row r="5892">
          <cell r="A5892" t="str">
            <v>96816</v>
          </cell>
        </row>
        <row r="5893">
          <cell r="A5893" t="str">
            <v>96817</v>
          </cell>
        </row>
        <row r="5894">
          <cell r="A5894" t="str">
            <v>96819</v>
          </cell>
        </row>
        <row r="5895">
          <cell r="A5895" t="str">
            <v>96821</v>
          </cell>
        </row>
        <row r="5896">
          <cell r="A5896" t="str">
            <v>96822</v>
          </cell>
        </row>
        <row r="5897">
          <cell r="A5897" t="str">
            <v>96828</v>
          </cell>
        </row>
        <row r="5898">
          <cell r="A5898" t="str">
            <v>96847</v>
          </cell>
        </row>
        <row r="5899">
          <cell r="A5899" t="str">
            <v>96848</v>
          </cell>
        </row>
        <row r="5900">
          <cell r="A5900" t="str">
            <v>96861</v>
          </cell>
        </row>
        <row r="5901">
          <cell r="A5901" t="str">
            <v>96921</v>
          </cell>
        </row>
        <row r="5902">
          <cell r="A5902" t="str">
            <v>97004</v>
          </cell>
        </row>
        <row r="5903">
          <cell r="A5903" t="str">
            <v>97005</v>
          </cell>
        </row>
        <row r="5904">
          <cell r="A5904" t="str">
            <v>97006</v>
          </cell>
        </row>
        <row r="5905">
          <cell r="A5905" t="str">
            <v>97008</v>
          </cell>
        </row>
        <row r="5906">
          <cell r="A5906" t="str">
            <v>97013</v>
          </cell>
        </row>
        <row r="5907">
          <cell r="A5907" t="str">
            <v>97015</v>
          </cell>
        </row>
        <row r="5908">
          <cell r="A5908" t="str">
            <v>97020</v>
          </cell>
        </row>
        <row r="5909">
          <cell r="A5909" t="str">
            <v>97031</v>
          </cell>
        </row>
        <row r="5910">
          <cell r="A5910" t="str">
            <v>97035</v>
          </cell>
        </row>
        <row r="5911">
          <cell r="A5911" t="str">
            <v>97056</v>
          </cell>
        </row>
        <row r="5912">
          <cell r="A5912" t="str">
            <v>97060</v>
          </cell>
        </row>
        <row r="5913">
          <cell r="A5913" t="str">
            <v>97062</v>
          </cell>
        </row>
        <row r="5914">
          <cell r="A5914" t="str">
            <v>97070</v>
          </cell>
        </row>
        <row r="5915">
          <cell r="A5915" t="str">
            <v>97071</v>
          </cell>
        </row>
        <row r="5916">
          <cell r="A5916" t="str">
            <v>97076</v>
          </cell>
        </row>
        <row r="5917">
          <cell r="A5917" t="str">
            <v>97113</v>
          </cell>
        </row>
        <row r="5918">
          <cell r="A5918" t="str">
            <v>97116</v>
          </cell>
        </row>
        <row r="5919">
          <cell r="A5919" t="str">
            <v>97121</v>
          </cell>
        </row>
        <row r="5920">
          <cell r="A5920" t="str">
            <v>97123</v>
          </cell>
        </row>
        <row r="5921">
          <cell r="A5921" t="str">
            <v>97124</v>
          </cell>
        </row>
        <row r="5922">
          <cell r="A5922" t="str">
            <v>97128</v>
          </cell>
        </row>
        <row r="5923">
          <cell r="A5923" t="str">
            <v>97132</v>
          </cell>
        </row>
        <row r="5924">
          <cell r="A5924" t="str">
            <v>97135</v>
          </cell>
        </row>
        <row r="5925">
          <cell r="A5925" t="str">
            <v>97137</v>
          </cell>
        </row>
        <row r="5926">
          <cell r="A5926" t="str">
            <v>97140</v>
          </cell>
        </row>
        <row r="5927">
          <cell r="A5927" t="str">
            <v>97201</v>
          </cell>
        </row>
        <row r="5928">
          <cell r="A5928" t="str">
            <v>97202</v>
          </cell>
        </row>
        <row r="5929">
          <cell r="A5929" t="str">
            <v>97203</v>
          </cell>
        </row>
        <row r="5930">
          <cell r="A5930" t="str">
            <v>97204</v>
          </cell>
        </row>
        <row r="5931">
          <cell r="A5931" t="str">
            <v>97205</v>
          </cell>
        </row>
        <row r="5932">
          <cell r="A5932" t="str">
            <v>97206</v>
          </cell>
        </row>
        <row r="5933">
          <cell r="A5933" t="str">
            <v>97207</v>
          </cell>
        </row>
        <row r="5934">
          <cell r="A5934" t="str">
            <v>97208</v>
          </cell>
        </row>
        <row r="5935">
          <cell r="A5935" t="str">
            <v>97209</v>
          </cell>
        </row>
        <row r="5936">
          <cell r="A5936" t="str">
            <v>97209-4127</v>
          </cell>
        </row>
        <row r="5937">
          <cell r="A5937" t="str">
            <v>97210</v>
          </cell>
        </row>
        <row r="5938">
          <cell r="A5938" t="str">
            <v>97210-1536</v>
          </cell>
        </row>
        <row r="5939">
          <cell r="A5939" t="str">
            <v>972103090</v>
          </cell>
        </row>
        <row r="5940">
          <cell r="A5940" t="str">
            <v>97210-3090</v>
          </cell>
        </row>
        <row r="5941">
          <cell r="A5941" t="str">
            <v>97210-3091</v>
          </cell>
        </row>
        <row r="5942">
          <cell r="A5942" t="str">
            <v>97210-3092</v>
          </cell>
        </row>
        <row r="5943">
          <cell r="A5943" t="str">
            <v>97211</v>
          </cell>
        </row>
        <row r="5944">
          <cell r="A5944" t="str">
            <v>97211-1948</v>
          </cell>
        </row>
        <row r="5945">
          <cell r="A5945" t="str">
            <v>97213</v>
          </cell>
        </row>
        <row r="5946">
          <cell r="A5946" t="str">
            <v>97214</v>
          </cell>
        </row>
        <row r="5947">
          <cell r="A5947" t="str">
            <v>97215</v>
          </cell>
        </row>
        <row r="5948">
          <cell r="A5948" t="str">
            <v>97216</v>
          </cell>
        </row>
        <row r="5949">
          <cell r="A5949" t="str">
            <v>97217</v>
          </cell>
        </row>
        <row r="5950">
          <cell r="A5950" t="str">
            <v>97218</v>
          </cell>
        </row>
        <row r="5951">
          <cell r="A5951" t="str">
            <v>97220</v>
          </cell>
        </row>
        <row r="5952">
          <cell r="A5952" t="str">
            <v>97222</v>
          </cell>
        </row>
        <row r="5953">
          <cell r="A5953" t="str">
            <v>97223</v>
          </cell>
        </row>
        <row r="5954">
          <cell r="A5954" t="str">
            <v>97223-5403</v>
          </cell>
        </row>
        <row r="5955">
          <cell r="A5955" t="str">
            <v>97224</v>
          </cell>
        </row>
        <row r="5956">
          <cell r="A5956" t="str">
            <v>97225</v>
          </cell>
        </row>
        <row r="5957">
          <cell r="A5957" t="str">
            <v>97229</v>
          </cell>
        </row>
        <row r="5958">
          <cell r="A5958" t="str">
            <v>97232</v>
          </cell>
        </row>
        <row r="5959">
          <cell r="A5959" t="str">
            <v>97239</v>
          </cell>
        </row>
        <row r="5960">
          <cell r="A5960" t="str">
            <v>97258</v>
          </cell>
        </row>
        <row r="5961">
          <cell r="A5961" t="str">
            <v>97296</v>
          </cell>
        </row>
        <row r="5962">
          <cell r="A5962" t="str">
            <v>97301</v>
          </cell>
        </row>
        <row r="5963">
          <cell r="A5963" t="str">
            <v>97302</v>
          </cell>
        </row>
        <row r="5964">
          <cell r="A5964" t="str">
            <v>97303</v>
          </cell>
        </row>
        <row r="5965">
          <cell r="A5965" t="str">
            <v>97304</v>
          </cell>
        </row>
        <row r="5966">
          <cell r="A5966" t="str">
            <v>97309</v>
          </cell>
        </row>
        <row r="5967">
          <cell r="A5967" t="str">
            <v>97321</v>
          </cell>
        </row>
        <row r="5968">
          <cell r="A5968" t="str">
            <v>97322</v>
          </cell>
        </row>
        <row r="5969">
          <cell r="A5969" t="str">
            <v>97330</v>
          </cell>
        </row>
        <row r="5970">
          <cell r="A5970" t="str">
            <v>97338</v>
          </cell>
        </row>
        <row r="5971">
          <cell r="A5971" t="str">
            <v>97339</v>
          </cell>
        </row>
        <row r="5972">
          <cell r="A5972" t="str">
            <v>97351</v>
          </cell>
        </row>
        <row r="5973">
          <cell r="A5973" t="str">
            <v>97352</v>
          </cell>
        </row>
        <row r="5974">
          <cell r="A5974" t="str">
            <v>97361</v>
          </cell>
        </row>
        <row r="5975">
          <cell r="A5975" t="str">
            <v>97365</v>
          </cell>
        </row>
        <row r="5976">
          <cell r="A5976" t="str">
            <v>97367</v>
          </cell>
        </row>
        <row r="5977">
          <cell r="A5977" t="str">
            <v>97367-5094</v>
          </cell>
        </row>
        <row r="5978">
          <cell r="A5978" t="str">
            <v>97383</v>
          </cell>
        </row>
        <row r="5979">
          <cell r="A5979" t="str">
            <v>97401</v>
          </cell>
        </row>
        <row r="5980">
          <cell r="A5980" t="str">
            <v>97402</v>
          </cell>
        </row>
        <row r="5981">
          <cell r="A5981" t="str">
            <v>97413</v>
          </cell>
        </row>
        <row r="5982">
          <cell r="A5982" t="str">
            <v>97424</v>
          </cell>
        </row>
        <row r="5983">
          <cell r="A5983" t="str">
            <v>97448</v>
          </cell>
        </row>
        <row r="5984">
          <cell r="A5984" t="str">
            <v>97501</v>
          </cell>
        </row>
        <row r="5985">
          <cell r="A5985" t="str">
            <v>97520</v>
          </cell>
        </row>
        <row r="5986">
          <cell r="A5986" t="str">
            <v>97603</v>
          </cell>
        </row>
        <row r="5987">
          <cell r="A5987" t="str">
            <v>97701</v>
          </cell>
        </row>
        <row r="5988">
          <cell r="A5988" t="str">
            <v>97801</v>
          </cell>
        </row>
        <row r="5989">
          <cell r="A5989" t="str">
            <v>97828</v>
          </cell>
        </row>
        <row r="5990">
          <cell r="A5990" t="str">
            <v>98001</v>
          </cell>
        </row>
        <row r="5991">
          <cell r="A5991" t="str">
            <v>98003</v>
          </cell>
        </row>
        <row r="5992">
          <cell r="A5992" t="str">
            <v>98004</v>
          </cell>
        </row>
        <row r="5993">
          <cell r="A5993" t="str">
            <v>98005</v>
          </cell>
        </row>
        <row r="5994">
          <cell r="A5994" t="str">
            <v>98005-1516</v>
          </cell>
        </row>
        <row r="5995">
          <cell r="A5995" t="str">
            <v>98006</v>
          </cell>
        </row>
        <row r="5996">
          <cell r="A5996" t="str">
            <v>98007</v>
          </cell>
        </row>
        <row r="5997">
          <cell r="A5997" t="str">
            <v>98010</v>
          </cell>
        </row>
        <row r="5998">
          <cell r="A5998" t="str">
            <v>98011</v>
          </cell>
        </row>
        <row r="5999">
          <cell r="A5999" t="str">
            <v>98012</v>
          </cell>
        </row>
        <row r="6000">
          <cell r="A6000" t="str">
            <v>98021</v>
          </cell>
        </row>
        <row r="6001">
          <cell r="A6001" t="str">
            <v>98027</v>
          </cell>
        </row>
        <row r="6002">
          <cell r="A6002" t="str">
            <v>98031</v>
          </cell>
        </row>
        <row r="6003">
          <cell r="A6003" t="str">
            <v>98032</v>
          </cell>
        </row>
        <row r="6004">
          <cell r="A6004" t="str">
            <v>98033</v>
          </cell>
        </row>
        <row r="6005">
          <cell r="A6005" t="str">
            <v>98034</v>
          </cell>
        </row>
        <row r="6006">
          <cell r="A6006" t="str">
            <v>98040</v>
          </cell>
        </row>
        <row r="6007">
          <cell r="A6007" t="str">
            <v>98043</v>
          </cell>
        </row>
        <row r="6008">
          <cell r="A6008" t="str">
            <v>98052</v>
          </cell>
        </row>
        <row r="6009">
          <cell r="A6009" t="str">
            <v>98053</v>
          </cell>
        </row>
        <row r="6010">
          <cell r="A6010" t="str">
            <v>98055</v>
          </cell>
        </row>
        <row r="6011">
          <cell r="A6011" t="str">
            <v>98056</v>
          </cell>
        </row>
        <row r="6012">
          <cell r="A6012" t="str">
            <v>98057</v>
          </cell>
        </row>
        <row r="6013">
          <cell r="A6013" t="str">
            <v>98072</v>
          </cell>
        </row>
        <row r="6014">
          <cell r="A6014" t="str">
            <v>98074</v>
          </cell>
        </row>
        <row r="6015">
          <cell r="A6015" t="str">
            <v>98101</v>
          </cell>
        </row>
        <row r="6016">
          <cell r="A6016" t="str">
            <v>98102</v>
          </cell>
        </row>
        <row r="6017">
          <cell r="A6017" t="str">
            <v>98103</v>
          </cell>
        </row>
        <row r="6018">
          <cell r="A6018" t="str">
            <v>98104</v>
          </cell>
        </row>
        <row r="6019">
          <cell r="A6019" t="str">
            <v>98105</v>
          </cell>
        </row>
        <row r="6020">
          <cell r="A6020" t="str">
            <v>98106</v>
          </cell>
        </row>
        <row r="6021">
          <cell r="A6021" t="str">
            <v>98108</v>
          </cell>
        </row>
        <row r="6022">
          <cell r="A6022" t="str">
            <v>98109</v>
          </cell>
        </row>
        <row r="6023">
          <cell r="A6023" t="str">
            <v>98115</v>
          </cell>
        </row>
        <row r="6024">
          <cell r="A6024" t="str">
            <v>98118</v>
          </cell>
        </row>
        <row r="6025">
          <cell r="A6025" t="str">
            <v>98119</v>
          </cell>
        </row>
        <row r="6026">
          <cell r="A6026" t="str">
            <v>98121</v>
          </cell>
        </row>
        <row r="6027">
          <cell r="A6027" t="str">
            <v>98122</v>
          </cell>
        </row>
        <row r="6028">
          <cell r="A6028" t="str">
            <v>98124</v>
          </cell>
        </row>
        <row r="6029">
          <cell r="A6029" t="str">
            <v>98125</v>
          </cell>
        </row>
        <row r="6030">
          <cell r="A6030" t="str">
            <v>98131</v>
          </cell>
        </row>
        <row r="6031">
          <cell r="A6031" t="str">
            <v>98133</v>
          </cell>
        </row>
        <row r="6032">
          <cell r="A6032" t="str">
            <v>98134</v>
          </cell>
        </row>
        <row r="6033">
          <cell r="A6033" t="str">
            <v>98144</v>
          </cell>
        </row>
        <row r="6034">
          <cell r="A6034" t="str">
            <v>98146</v>
          </cell>
        </row>
        <row r="6035">
          <cell r="A6035" t="str">
            <v>98166</v>
          </cell>
        </row>
        <row r="6036">
          <cell r="A6036" t="str">
            <v>98168</v>
          </cell>
        </row>
        <row r="6037">
          <cell r="A6037" t="str">
            <v>98178</v>
          </cell>
        </row>
        <row r="6038">
          <cell r="A6038" t="str">
            <v>98188</v>
          </cell>
        </row>
        <row r="6039">
          <cell r="A6039" t="str">
            <v>98203</v>
          </cell>
        </row>
        <row r="6040">
          <cell r="A6040" t="str">
            <v>98204</v>
          </cell>
        </row>
        <row r="6041">
          <cell r="A6041" t="str">
            <v>98206</v>
          </cell>
        </row>
        <row r="6042">
          <cell r="A6042" t="str">
            <v>98221</v>
          </cell>
        </row>
        <row r="6043">
          <cell r="A6043" t="str">
            <v>98225</v>
          </cell>
        </row>
        <row r="6044">
          <cell r="A6044" t="str">
            <v>98226</v>
          </cell>
        </row>
        <row r="6045">
          <cell r="A6045" t="str">
            <v>98230</v>
          </cell>
        </row>
        <row r="6046">
          <cell r="A6046" t="str">
            <v>98233</v>
          </cell>
        </row>
        <row r="6047">
          <cell r="A6047" t="str">
            <v>98248</v>
          </cell>
        </row>
        <row r="6048">
          <cell r="A6048" t="str">
            <v>98250</v>
          </cell>
        </row>
        <row r="6049">
          <cell r="A6049" t="str">
            <v>98272</v>
          </cell>
        </row>
        <row r="6050">
          <cell r="A6050" t="str">
            <v>98273</v>
          </cell>
        </row>
        <row r="6051">
          <cell r="A6051" t="str">
            <v>98275</v>
          </cell>
        </row>
        <row r="6052">
          <cell r="A6052" t="str">
            <v>98290</v>
          </cell>
        </row>
        <row r="6053">
          <cell r="A6053" t="str">
            <v>98310</v>
          </cell>
        </row>
        <row r="6054">
          <cell r="A6054" t="str">
            <v>98312</v>
          </cell>
        </row>
        <row r="6055">
          <cell r="A6055" t="str">
            <v>98312-3542</v>
          </cell>
        </row>
        <row r="6056">
          <cell r="A6056" t="str">
            <v>98345</v>
          </cell>
        </row>
        <row r="6057">
          <cell r="A6057" t="str">
            <v>98346</v>
          </cell>
        </row>
        <row r="6058">
          <cell r="A6058" t="str">
            <v>98365</v>
          </cell>
        </row>
        <row r="6059">
          <cell r="A6059" t="str">
            <v>98371</v>
          </cell>
        </row>
        <row r="6060">
          <cell r="A6060" t="str">
            <v>98382</v>
          </cell>
        </row>
        <row r="6061">
          <cell r="A6061" t="str">
            <v>98402</v>
          </cell>
        </row>
        <row r="6062">
          <cell r="A6062" t="str">
            <v>98409</v>
          </cell>
        </row>
        <row r="6063">
          <cell r="A6063" t="str">
            <v>98446</v>
          </cell>
        </row>
        <row r="6064">
          <cell r="A6064" t="str">
            <v>98501</v>
          </cell>
        </row>
        <row r="6065">
          <cell r="A6065" t="str">
            <v>98505</v>
          </cell>
        </row>
        <row r="6066">
          <cell r="A6066" t="str">
            <v>98520</v>
          </cell>
        </row>
        <row r="6067">
          <cell r="A6067" t="str">
            <v>98531</v>
          </cell>
        </row>
        <row r="6068">
          <cell r="A6068" t="str">
            <v>98537</v>
          </cell>
        </row>
        <row r="6069">
          <cell r="A6069" t="str">
            <v>98569</v>
          </cell>
        </row>
        <row r="6070">
          <cell r="A6070" t="str">
            <v>98579</v>
          </cell>
        </row>
        <row r="6071">
          <cell r="A6071" t="str">
            <v>98584</v>
          </cell>
        </row>
        <row r="6072">
          <cell r="A6072" t="str">
            <v>98596</v>
          </cell>
        </row>
        <row r="6073">
          <cell r="A6073" t="str">
            <v>98626</v>
          </cell>
        </row>
        <row r="6074">
          <cell r="A6074" t="str">
            <v>98642</v>
          </cell>
        </row>
        <row r="6075">
          <cell r="A6075" t="str">
            <v>98660</v>
          </cell>
        </row>
        <row r="6076">
          <cell r="A6076" t="str">
            <v>98661</v>
          </cell>
        </row>
        <row r="6077">
          <cell r="A6077" t="str">
            <v>98665</v>
          </cell>
        </row>
        <row r="6078">
          <cell r="A6078" t="str">
            <v>98672</v>
          </cell>
        </row>
        <row r="6079">
          <cell r="A6079" t="str">
            <v>98684</v>
          </cell>
        </row>
        <row r="6080">
          <cell r="A6080" t="str">
            <v>98687</v>
          </cell>
        </row>
        <row r="6081">
          <cell r="A6081" t="str">
            <v>98801</v>
          </cell>
        </row>
        <row r="6082">
          <cell r="A6082" t="str">
            <v>98802</v>
          </cell>
        </row>
        <row r="6083">
          <cell r="A6083" t="str">
            <v>98815</v>
          </cell>
        </row>
        <row r="6084">
          <cell r="A6084" t="str">
            <v>98855</v>
          </cell>
        </row>
        <row r="6085">
          <cell r="A6085" t="str">
            <v>98901</v>
          </cell>
        </row>
        <row r="6086">
          <cell r="A6086" t="str">
            <v>98902</v>
          </cell>
        </row>
        <row r="6087">
          <cell r="A6087" t="str">
            <v>98909</v>
          </cell>
        </row>
        <row r="6088">
          <cell r="A6088" t="str">
            <v>98926</v>
          </cell>
        </row>
        <row r="6089">
          <cell r="A6089" t="str">
            <v>98935</v>
          </cell>
        </row>
        <row r="6090">
          <cell r="A6090" t="str">
            <v>98946</v>
          </cell>
        </row>
        <row r="6091">
          <cell r="A6091" t="str">
            <v>99019</v>
          </cell>
        </row>
        <row r="6092">
          <cell r="A6092" t="str">
            <v>99040</v>
          </cell>
        </row>
        <row r="6093">
          <cell r="A6093" t="str">
            <v>99111</v>
          </cell>
        </row>
        <row r="6094">
          <cell r="A6094" t="str">
            <v>99201</v>
          </cell>
        </row>
        <row r="6095">
          <cell r="A6095" t="str">
            <v>99202</v>
          </cell>
        </row>
        <row r="6096">
          <cell r="A6096" t="str">
            <v>99206</v>
          </cell>
        </row>
        <row r="6097">
          <cell r="A6097" t="str">
            <v>99206-4933</v>
          </cell>
        </row>
        <row r="6098">
          <cell r="A6098" t="str">
            <v>99220-3727</v>
          </cell>
        </row>
        <row r="6099">
          <cell r="A6099" t="str">
            <v>99258</v>
          </cell>
        </row>
        <row r="6100">
          <cell r="A6100" t="str">
            <v>99301</v>
          </cell>
        </row>
        <row r="6101">
          <cell r="A6101" t="str">
            <v>99326</v>
          </cell>
        </row>
        <row r="6102">
          <cell r="A6102" t="str">
            <v>99336</v>
          </cell>
        </row>
        <row r="6103">
          <cell r="A6103" t="str">
            <v>99352</v>
          </cell>
        </row>
        <row r="6104">
          <cell r="A6104" t="str">
            <v>99354</v>
          </cell>
        </row>
        <row r="6105">
          <cell r="A6105" t="str">
            <v>99517</v>
          </cell>
        </row>
        <row r="6106">
          <cell r="A6106" t="str">
            <v>99518</v>
          </cell>
        </row>
        <row r="6107">
          <cell r="A6107" t="str">
            <v>99645</v>
          </cell>
        </row>
        <row r="6108">
          <cell r="A6108" t="str">
            <v>99654</v>
          </cell>
        </row>
        <row r="6109">
          <cell r="A6109" t="str">
            <v>99801</v>
          </cell>
        </row>
        <row r="6110">
          <cell r="A6110" t="str">
            <v>A0P 1E0</v>
          </cell>
        </row>
        <row r="6111">
          <cell r="A6111" t="str">
            <v>ANZ-DUNKIN</v>
          </cell>
        </row>
        <row r="6112">
          <cell r="A6112" t="str">
            <v>ANZ-ERIC</v>
          </cell>
        </row>
        <row r="6113">
          <cell r="A6113" t="str">
            <v>B11103</v>
          </cell>
        </row>
        <row r="6114">
          <cell r="A6114" t="str">
            <v>B4A 0C1</v>
          </cell>
        </row>
        <row r="6115">
          <cell r="A6115" t="str">
            <v>BLANK</v>
          </cell>
        </row>
        <row r="6116">
          <cell r="A6116" t="str">
            <v>BLANK</v>
          </cell>
        </row>
        <row r="6117">
          <cell r="A6117" t="str">
            <v>E2E 0C6</v>
          </cell>
        </row>
        <row r="6118">
          <cell r="A6118" t="str">
            <v>E7L 1B2</v>
          </cell>
        </row>
        <row r="6119">
          <cell r="A6119" t="str">
            <v>EL7 1B2</v>
          </cell>
        </row>
        <row r="6120">
          <cell r="A6120" t="str">
            <v>FEDERALCG</v>
          </cell>
        </row>
        <row r="6121">
          <cell r="A6121" t="str">
            <v>FEDERALDG</v>
          </cell>
        </row>
        <row r="6122">
          <cell r="A6122" t="str">
            <v>FEDERALGL</v>
          </cell>
        </row>
        <row r="6123">
          <cell r="A6123" t="str">
            <v>FEDERALGS</v>
          </cell>
        </row>
        <row r="6124">
          <cell r="A6124" t="str">
            <v>FEDERALGT</v>
          </cell>
        </row>
        <row r="6125">
          <cell r="A6125" t="str">
            <v>FEDERALJL</v>
          </cell>
        </row>
        <row r="6126">
          <cell r="A6126" t="str">
            <v>FEDERALMZ</v>
          </cell>
        </row>
        <row r="6127">
          <cell r="A6127" t="str">
            <v>FEDERALRJ</v>
          </cell>
        </row>
        <row r="6128">
          <cell r="A6128" t="str">
            <v>FEDERALSK</v>
          </cell>
        </row>
        <row r="6129">
          <cell r="A6129" t="str">
            <v>G0A 4V0</v>
          </cell>
        </row>
        <row r="6130">
          <cell r="A6130" t="str">
            <v>G0G 1P0</v>
          </cell>
        </row>
        <row r="6131">
          <cell r="A6131" t="str">
            <v>G0M 1P0</v>
          </cell>
        </row>
        <row r="6132">
          <cell r="A6132" t="str">
            <v>G0N 1E0</v>
          </cell>
        </row>
        <row r="6133">
          <cell r="A6133" t="str">
            <v>G0N 1S0</v>
          </cell>
        </row>
        <row r="6134">
          <cell r="A6134" t="str">
            <v>G0P 1A0</v>
          </cell>
        </row>
        <row r="6135">
          <cell r="A6135" t="str">
            <v>G0R 1Y0</v>
          </cell>
        </row>
        <row r="6136">
          <cell r="A6136" t="str">
            <v>G0R 3X0</v>
          </cell>
        </row>
        <row r="6137">
          <cell r="A6137" t="str">
            <v>G0S 2J0</v>
          </cell>
        </row>
        <row r="6138">
          <cell r="A6138" t="str">
            <v>G0S 2V0</v>
          </cell>
        </row>
        <row r="6139">
          <cell r="A6139" t="str">
            <v>G0S 3G0</v>
          </cell>
        </row>
        <row r="6140">
          <cell r="A6140" t="str">
            <v>G0S2A0</v>
          </cell>
        </row>
        <row r="6141">
          <cell r="A6141" t="str">
            <v>G0T 1K0</v>
          </cell>
        </row>
        <row r="6142">
          <cell r="A6142" t="str">
            <v>G0V 1L0</v>
          </cell>
        </row>
        <row r="6143">
          <cell r="A6143" t="str">
            <v>G14 ODT</v>
          </cell>
        </row>
        <row r="6144">
          <cell r="A6144" t="str">
            <v>G1A 1A3</v>
          </cell>
        </row>
        <row r="6145">
          <cell r="A6145" t="str">
            <v>G1B 1J7</v>
          </cell>
        </row>
        <row r="6146">
          <cell r="A6146" t="str">
            <v>G1C 1C1</v>
          </cell>
        </row>
        <row r="6147">
          <cell r="A6147" t="str">
            <v>G1C 1P3</v>
          </cell>
        </row>
        <row r="6148">
          <cell r="A6148" t="str">
            <v>G1C 3S2</v>
          </cell>
        </row>
        <row r="6149">
          <cell r="A6149" t="str">
            <v>G1C 5C4</v>
          </cell>
        </row>
        <row r="6150">
          <cell r="A6150" t="str">
            <v>G1C 5R9</v>
          </cell>
        </row>
        <row r="6151">
          <cell r="A6151" t="str">
            <v>G1C 5S7</v>
          </cell>
        </row>
        <row r="6152">
          <cell r="A6152" t="str">
            <v>G1E 1B3</v>
          </cell>
        </row>
        <row r="6153">
          <cell r="A6153" t="str">
            <v>G1E 3M5</v>
          </cell>
        </row>
        <row r="6154">
          <cell r="A6154" t="str">
            <v>G1G 1K8</v>
          </cell>
        </row>
        <row r="6155">
          <cell r="A6155" t="str">
            <v>G1G 3Z8</v>
          </cell>
        </row>
        <row r="6156">
          <cell r="A6156" t="str">
            <v>G1H 5J2</v>
          </cell>
        </row>
        <row r="6157">
          <cell r="A6157" t="str">
            <v>G1H 5V5</v>
          </cell>
        </row>
        <row r="6158">
          <cell r="A6158" t="str">
            <v>G1H 6R1</v>
          </cell>
        </row>
        <row r="6159">
          <cell r="A6159" t="str">
            <v>G1J 1Z4</v>
          </cell>
        </row>
        <row r="6160">
          <cell r="A6160" t="str">
            <v>G1J 2G3</v>
          </cell>
        </row>
        <row r="6161">
          <cell r="A6161" t="str">
            <v>G1J 5B9</v>
          </cell>
        </row>
        <row r="6162">
          <cell r="A6162" t="str">
            <v>G1J 5L5</v>
          </cell>
        </row>
        <row r="6163">
          <cell r="A6163" t="str">
            <v>G1J1Z4</v>
          </cell>
        </row>
        <row r="6164">
          <cell r="A6164" t="str">
            <v>G1K 3H1</v>
          </cell>
        </row>
        <row r="6165">
          <cell r="A6165" t="str">
            <v>G1K 4J9</v>
          </cell>
        </row>
        <row r="6166">
          <cell r="A6166" t="str">
            <v>G1K 5Y3</v>
          </cell>
        </row>
        <row r="6167">
          <cell r="A6167" t="str">
            <v>G1K 7P4</v>
          </cell>
        </row>
        <row r="6168">
          <cell r="A6168" t="str">
            <v>G1K 7Y7</v>
          </cell>
        </row>
        <row r="6169">
          <cell r="A6169" t="str">
            <v>G1K 8G3</v>
          </cell>
        </row>
        <row r="6170">
          <cell r="A6170" t="str">
            <v>G1K 9E7</v>
          </cell>
        </row>
        <row r="6171">
          <cell r="A6171" t="str">
            <v>G1K 9H7</v>
          </cell>
        </row>
        <row r="6172">
          <cell r="A6172" t="str">
            <v>G1M 1B4</v>
          </cell>
        </row>
        <row r="6173">
          <cell r="A6173" t="str">
            <v>G1M 2X9</v>
          </cell>
        </row>
        <row r="6174">
          <cell r="A6174" t="str">
            <v>G1M 3G2</v>
          </cell>
        </row>
        <row r="6175">
          <cell r="A6175" t="str">
            <v>G1N 2G5</v>
          </cell>
        </row>
        <row r="6176">
          <cell r="A6176" t="str">
            <v>G1N 3Y5</v>
          </cell>
        </row>
        <row r="6177">
          <cell r="A6177" t="str">
            <v>G1N 3Y7</v>
          </cell>
        </row>
        <row r="6178">
          <cell r="A6178" t="str">
            <v>G1N 3Z7</v>
          </cell>
        </row>
        <row r="6179">
          <cell r="A6179" t="str">
            <v>G1N 4B8</v>
          </cell>
        </row>
        <row r="6180">
          <cell r="A6180" t="str">
            <v>G1N 4G9</v>
          </cell>
        </row>
        <row r="6181">
          <cell r="A6181" t="str">
            <v>G1N 4L5</v>
          </cell>
        </row>
        <row r="6182">
          <cell r="A6182" t="str">
            <v>G1N 4N6</v>
          </cell>
        </row>
        <row r="6183">
          <cell r="A6183" t="str">
            <v>G1P 0A4</v>
          </cell>
        </row>
        <row r="6184">
          <cell r="A6184" t="str">
            <v>G1P 3X1</v>
          </cell>
        </row>
        <row r="6185">
          <cell r="A6185" t="str">
            <v>G1P 4R1</v>
          </cell>
        </row>
        <row r="6186">
          <cell r="A6186" t="str">
            <v>G1P 4S4</v>
          </cell>
        </row>
        <row r="6187">
          <cell r="A6187" t="str">
            <v>G1R 4M8</v>
          </cell>
        </row>
        <row r="6188">
          <cell r="A6188" t="str">
            <v>G1R 4X6</v>
          </cell>
        </row>
        <row r="6189">
          <cell r="A6189" t="str">
            <v>G1R 5N5</v>
          </cell>
        </row>
        <row r="6190">
          <cell r="A6190" t="str">
            <v>G1R 5R4</v>
          </cell>
        </row>
        <row r="6191">
          <cell r="A6191" t="str">
            <v>G1R 5R9</v>
          </cell>
        </row>
        <row r="6192">
          <cell r="A6192" t="str">
            <v>G1R 5T4</v>
          </cell>
        </row>
        <row r="6193">
          <cell r="A6193" t="str">
            <v>G1R 5V7</v>
          </cell>
        </row>
        <row r="6194">
          <cell r="A6194" t="str">
            <v>G1R 5Z3</v>
          </cell>
        </row>
        <row r="6195">
          <cell r="A6195" t="str">
            <v>G1S 1C1</v>
          </cell>
        </row>
        <row r="6196">
          <cell r="A6196" t="str">
            <v>G1S 1T2</v>
          </cell>
        </row>
        <row r="6197">
          <cell r="A6197" t="str">
            <v>G1S 4N5</v>
          </cell>
        </row>
        <row r="6198">
          <cell r="A6198" t="str">
            <v>G1S 4Y5</v>
          </cell>
        </row>
        <row r="6199">
          <cell r="A6199" t="str">
            <v>G1V 0A6</v>
          </cell>
        </row>
        <row r="6200">
          <cell r="A6200" t="str">
            <v>G1V 1T3</v>
          </cell>
        </row>
        <row r="6201">
          <cell r="A6201" t="str">
            <v>G1V 2M2</v>
          </cell>
        </row>
        <row r="6202">
          <cell r="A6202" t="str">
            <v>G1V 4C7</v>
          </cell>
        </row>
        <row r="6203">
          <cell r="A6203" t="str">
            <v>G1V 4E2</v>
          </cell>
        </row>
        <row r="6204">
          <cell r="A6204" t="str">
            <v>G1V 4G5</v>
          </cell>
        </row>
        <row r="6205">
          <cell r="A6205" t="str">
            <v>G1V 4K2</v>
          </cell>
        </row>
        <row r="6206">
          <cell r="A6206" t="str">
            <v>G1V 4M3</v>
          </cell>
        </row>
        <row r="6207">
          <cell r="A6207" t="str">
            <v>G1V 4T2</v>
          </cell>
        </row>
        <row r="6208">
          <cell r="A6208" t="str">
            <v>G1V 4W2</v>
          </cell>
        </row>
        <row r="6209">
          <cell r="A6209" t="str">
            <v>G1V 4X6</v>
          </cell>
        </row>
        <row r="6210">
          <cell r="A6210" t="str">
            <v>G1V 5C1</v>
          </cell>
        </row>
        <row r="6211">
          <cell r="A6211" t="str">
            <v>G1V 5T4</v>
          </cell>
        </row>
        <row r="6212">
          <cell r="A6212" t="str">
            <v>G1V4G2</v>
          </cell>
        </row>
        <row r="6213">
          <cell r="A6213" t="str">
            <v>G1W 2L4</v>
          </cell>
        </row>
        <row r="6214">
          <cell r="A6214" t="str">
            <v>G1X 3W3</v>
          </cell>
        </row>
        <row r="6215">
          <cell r="A6215" t="str">
            <v>G1X 3Y5</v>
          </cell>
        </row>
        <row r="6216">
          <cell r="A6216" t="str">
            <v>G1X 3Z6</v>
          </cell>
        </row>
        <row r="6217">
          <cell r="A6217" t="str">
            <v>G2A 5G5</v>
          </cell>
        </row>
        <row r="6218">
          <cell r="A6218" t="str">
            <v>G2B 3W7</v>
          </cell>
        </row>
        <row r="6219">
          <cell r="A6219" t="str">
            <v>G2C 1X8</v>
          </cell>
        </row>
        <row r="6220">
          <cell r="A6220" t="str">
            <v>G2E 1Z6</v>
          </cell>
        </row>
        <row r="6221">
          <cell r="A6221" t="str">
            <v>G2E 5G5</v>
          </cell>
        </row>
        <row r="6222">
          <cell r="A6222" t="str">
            <v>G2G 1G6</v>
          </cell>
        </row>
        <row r="6223">
          <cell r="A6223" t="str">
            <v>G2G 2S5</v>
          </cell>
        </row>
        <row r="6224">
          <cell r="A6224" t="str">
            <v>G2G2S5</v>
          </cell>
        </row>
        <row r="6225">
          <cell r="A6225" t="str">
            <v>G2J 0B4</v>
          </cell>
        </row>
        <row r="6226">
          <cell r="A6226" t="str">
            <v>G2J 1A5</v>
          </cell>
        </row>
        <row r="6227">
          <cell r="A6227" t="str">
            <v>G2J 1E3</v>
          </cell>
        </row>
        <row r="6228">
          <cell r="A6228" t="str">
            <v>G2J 1N4</v>
          </cell>
        </row>
        <row r="6229">
          <cell r="A6229" t="str">
            <v>G2K 1S9</v>
          </cell>
        </row>
        <row r="6230">
          <cell r="A6230" t="str">
            <v>G2K 2B4</v>
          </cell>
        </row>
        <row r="6231">
          <cell r="A6231" t="str">
            <v>G2K 2C9</v>
          </cell>
        </row>
        <row r="6232">
          <cell r="A6232" t="str">
            <v>G2K 2K8</v>
          </cell>
        </row>
        <row r="6233">
          <cell r="A6233" t="str">
            <v>G3A 1B1</v>
          </cell>
        </row>
        <row r="6234">
          <cell r="A6234" t="str">
            <v>G3A 1B3</v>
          </cell>
        </row>
        <row r="6235">
          <cell r="A6235" t="str">
            <v>G3A 1W8</v>
          </cell>
        </row>
        <row r="6236">
          <cell r="A6236" t="str">
            <v>G3A 2E3</v>
          </cell>
        </row>
        <row r="6237">
          <cell r="A6237" t="str">
            <v>G3A 2E6</v>
          </cell>
        </row>
        <row r="6238">
          <cell r="A6238" t="str">
            <v>G3E 1Z3</v>
          </cell>
        </row>
        <row r="6239">
          <cell r="A6239" t="str">
            <v>G4R 2Z1</v>
          </cell>
        </row>
        <row r="6240">
          <cell r="A6240" t="str">
            <v>G5C 2B2</v>
          </cell>
        </row>
        <row r="6241">
          <cell r="A6241" t="str">
            <v>G5L 2T5</v>
          </cell>
        </row>
        <row r="6242">
          <cell r="A6242" t="str">
            <v>G5L 5T1</v>
          </cell>
        </row>
        <row r="6243">
          <cell r="A6243" t="str">
            <v>G5V 1P1</v>
          </cell>
        </row>
        <row r="6244">
          <cell r="A6244" t="str">
            <v>G5V 3R8</v>
          </cell>
        </row>
        <row r="6245">
          <cell r="A6245" t="str">
            <v>G5X 2T1</v>
          </cell>
        </row>
        <row r="6246">
          <cell r="A6246" t="str">
            <v>G5Y 1R7</v>
          </cell>
        </row>
        <row r="6247">
          <cell r="A6247" t="str">
            <v>G5Y 1W6</v>
          </cell>
        </row>
        <row r="6248">
          <cell r="A6248" t="str">
            <v>G5Y 2W8</v>
          </cell>
        </row>
        <row r="6249">
          <cell r="A6249" t="str">
            <v>G5Y 5B7</v>
          </cell>
        </row>
        <row r="6250">
          <cell r="A6250" t="str">
            <v>G5Y 8G2</v>
          </cell>
        </row>
        <row r="6251">
          <cell r="A6251" t="str">
            <v>G5Y 8J7</v>
          </cell>
        </row>
        <row r="6252">
          <cell r="A6252" t="str">
            <v>G5Z 1H6</v>
          </cell>
        </row>
        <row r="6253">
          <cell r="A6253" t="str">
            <v>G6A 1A1</v>
          </cell>
        </row>
        <row r="6254">
          <cell r="A6254" t="str">
            <v>G6A 1K5</v>
          </cell>
        </row>
        <row r="6255">
          <cell r="A6255" t="str">
            <v>G6A 1L6</v>
          </cell>
        </row>
        <row r="6256">
          <cell r="A6256" t="str">
            <v>G6E 1G8</v>
          </cell>
        </row>
        <row r="6257">
          <cell r="A6257" t="str">
            <v>G6E 3K9</v>
          </cell>
        </row>
        <row r="6258">
          <cell r="A6258" t="str">
            <v>G6E 3Z3</v>
          </cell>
        </row>
        <row r="6259">
          <cell r="A6259" t="str">
            <v>G6G 1J4</v>
          </cell>
        </row>
        <row r="6260">
          <cell r="A6260" t="str">
            <v>G6G 1N1</v>
          </cell>
        </row>
        <row r="6261">
          <cell r="A6261" t="str">
            <v>G6G 5R7</v>
          </cell>
        </row>
        <row r="6262">
          <cell r="A6262" t="str">
            <v>G6G 5T3</v>
          </cell>
        </row>
        <row r="6263">
          <cell r="A6263" t="str">
            <v>G6G 6P6</v>
          </cell>
        </row>
        <row r="6264">
          <cell r="A6264" t="str">
            <v>G6G 7P1</v>
          </cell>
        </row>
        <row r="6265">
          <cell r="A6265" t="str">
            <v>G6H 2M9</v>
          </cell>
        </row>
        <row r="6266">
          <cell r="A6266" t="str">
            <v>G6H2M9</v>
          </cell>
        </row>
        <row r="6267">
          <cell r="A6267" t="str">
            <v>G6V 0B8</v>
          </cell>
        </row>
        <row r="6268">
          <cell r="A6268" t="str">
            <v>G6V 2Y9</v>
          </cell>
        </row>
        <row r="6269">
          <cell r="A6269" t="str">
            <v>G6V 3Z1</v>
          </cell>
        </row>
        <row r="6270">
          <cell r="A6270" t="str">
            <v>G6V 4N4</v>
          </cell>
        </row>
        <row r="6271">
          <cell r="A6271" t="str">
            <v>G6V 4Z6</v>
          </cell>
        </row>
        <row r="6272">
          <cell r="A6272" t="str">
            <v>G6V 5T4</v>
          </cell>
        </row>
        <row r="6273">
          <cell r="A6273" t="str">
            <v>G6V 6N8</v>
          </cell>
        </row>
        <row r="6274">
          <cell r="A6274" t="str">
            <v>G6V 6R2</v>
          </cell>
        </row>
        <row r="6275">
          <cell r="A6275" t="str">
            <v>G6V 6Z9</v>
          </cell>
        </row>
        <row r="6276">
          <cell r="A6276" t="str">
            <v>G6V 8V6</v>
          </cell>
        </row>
        <row r="6277">
          <cell r="A6277" t="str">
            <v>G6W 1Y1</v>
          </cell>
        </row>
        <row r="6278">
          <cell r="A6278" t="str">
            <v>G6W 5M6</v>
          </cell>
        </row>
        <row r="6279">
          <cell r="A6279" t="str">
            <v>G6X 2L8</v>
          </cell>
        </row>
        <row r="6280">
          <cell r="A6280" t="str">
            <v>G6Z 1C5</v>
          </cell>
        </row>
        <row r="6281">
          <cell r="A6281" t="str">
            <v>G8W 2J2</v>
          </cell>
        </row>
        <row r="6282">
          <cell r="A6282" t="str">
            <v>G8Z 4M6</v>
          </cell>
        </row>
        <row r="6283">
          <cell r="A6283" t="str">
            <v>G9A 3N8</v>
          </cell>
        </row>
        <row r="6284">
          <cell r="A6284" t="str">
            <v>G9A 5H3</v>
          </cell>
        </row>
        <row r="6285">
          <cell r="A6285" t="str">
            <v>GG1C 1C1</v>
          </cell>
        </row>
        <row r="6286">
          <cell r="A6286" t="str">
            <v>H1A 2C9</v>
          </cell>
        </row>
        <row r="6287">
          <cell r="A6287" t="str">
            <v>H1G 2J6</v>
          </cell>
        </row>
        <row r="6288">
          <cell r="A6288" t="str">
            <v>H1G 3V5</v>
          </cell>
        </row>
        <row r="6289">
          <cell r="A6289" t="str">
            <v>H1J 1N6</v>
          </cell>
        </row>
        <row r="6290">
          <cell r="A6290" t="str">
            <v>H1J 1T4</v>
          </cell>
        </row>
        <row r="6291">
          <cell r="A6291" t="str">
            <v>H1J 1Y8</v>
          </cell>
        </row>
        <row r="6292">
          <cell r="A6292" t="str">
            <v>H1J 2H9</v>
          </cell>
        </row>
        <row r="6293">
          <cell r="A6293" t="str">
            <v>H1J 2S2</v>
          </cell>
        </row>
        <row r="6294">
          <cell r="A6294" t="str">
            <v>H1J 2V7</v>
          </cell>
        </row>
        <row r="6295">
          <cell r="A6295" t="str">
            <v>H1J 3A3</v>
          </cell>
        </row>
        <row r="6296">
          <cell r="A6296" t="str">
            <v>H1J 3A7</v>
          </cell>
        </row>
        <row r="6297">
          <cell r="A6297" t="str">
            <v>H1K 4E4</v>
          </cell>
        </row>
        <row r="6298">
          <cell r="A6298" t="str">
            <v>H1L 6J7</v>
          </cell>
        </row>
        <row r="6299">
          <cell r="A6299" t="str">
            <v>H1P 3H3</v>
          </cell>
        </row>
        <row r="6300">
          <cell r="A6300" t="str">
            <v>H1P 3H8</v>
          </cell>
        </row>
        <row r="6301">
          <cell r="A6301" t="str">
            <v>H1R 1Z4</v>
          </cell>
        </row>
        <row r="6302">
          <cell r="A6302" t="str">
            <v>H1T 2M4</v>
          </cell>
        </row>
        <row r="6303">
          <cell r="A6303" t="str">
            <v>H1V 1A6</v>
          </cell>
        </row>
        <row r="6304">
          <cell r="A6304" t="str">
            <v>H1V 3N7</v>
          </cell>
        </row>
        <row r="6305">
          <cell r="A6305" t="str">
            <v>H1W 1G1</v>
          </cell>
        </row>
        <row r="6306">
          <cell r="A6306" t="str">
            <v>H1X 1Y6</v>
          </cell>
        </row>
        <row r="6307">
          <cell r="A6307" t="str">
            <v>H1Y 3H5</v>
          </cell>
        </row>
        <row r="6308">
          <cell r="A6308" t="str">
            <v>H1Y 3L1</v>
          </cell>
        </row>
        <row r="6309">
          <cell r="A6309" t="str">
            <v>H1Z 4M6</v>
          </cell>
        </row>
        <row r="6310">
          <cell r="A6310" t="str">
            <v>H2A 1B6</v>
          </cell>
        </row>
        <row r="6311">
          <cell r="A6311" t="str">
            <v>H2J 2L1</v>
          </cell>
        </row>
        <row r="6312">
          <cell r="A6312" t="str">
            <v>H2L 1J6</v>
          </cell>
        </row>
        <row r="6313">
          <cell r="A6313" t="str">
            <v>H2L 4T9</v>
          </cell>
        </row>
        <row r="6314">
          <cell r="A6314" t="str">
            <v>H2N 1N7</v>
          </cell>
        </row>
        <row r="6315">
          <cell r="A6315" t="str">
            <v>H2N 1P6</v>
          </cell>
        </row>
        <row r="6316">
          <cell r="A6316" t="str">
            <v>H2N 2J4</v>
          </cell>
        </row>
        <row r="6317">
          <cell r="A6317" t="str">
            <v>H2P 1C6</v>
          </cell>
        </row>
        <row r="6318">
          <cell r="A6318" t="str">
            <v>H2P 1L5</v>
          </cell>
        </row>
        <row r="6319">
          <cell r="A6319" t="str">
            <v>H2P 2H2</v>
          </cell>
        </row>
        <row r="6320">
          <cell r="A6320" t="str">
            <v>H2P 2M9</v>
          </cell>
        </row>
        <row r="6321">
          <cell r="A6321" t="str">
            <v>H2P 2Z6</v>
          </cell>
        </row>
        <row r="6322">
          <cell r="A6322" t="str">
            <v>H2S 3L5</v>
          </cell>
        </row>
        <row r="6323">
          <cell r="A6323" t="str">
            <v>H2T 1Y1</v>
          </cell>
        </row>
        <row r="6324">
          <cell r="A6324" t="str">
            <v>H2V 3E3</v>
          </cell>
        </row>
        <row r="6325">
          <cell r="A6325" t="str">
            <v>H2V 4H8</v>
          </cell>
        </row>
        <row r="6326">
          <cell r="A6326" t="str">
            <v>H2X 1X6</v>
          </cell>
        </row>
        <row r="6327">
          <cell r="A6327" t="str">
            <v>H2Y 1B6</v>
          </cell>
        </row>
        <row r="6328">
          <cell r="A6328" t="str">
            <v>H2Y 1M6</v>
          </cell>
        </row>
        <row r="6329">
          <cell r="A6329" t="str">
            <v>H2Y 1R2</v>
          </cell>
        </row>
        <row r="6330">
          <cell r="A6330" t="str">
            <v>H2Y 1V2</v>
          </cell>
        </row>
        <row r="6331">
          <cell r="A6331" t="str">
            <v>H2Y 2A3</v>
          </cell>
        </row>
        <row r="6332">
          <cell r="A6332" t="str">
            <v>H2Y 2A4</v>
          </cell>
        </row>
        <row r="6333">
          <cell r="A6333" t="str">
            <v>H2Y 2E1</v>
          </cell>
        </row>
        <row r="6334">
          <cell r="A6334" t="str">
            <v>H2Y 2J7</v>
          </cell>
        </row>
        <row r="6335">
          <cell r="A6335" t="str">
            <v>H2Y 2W2</v>
          </cell>
        </row>
        <row r="6336">
          <cell r="A6336" t="str">
            <v>H2Y 3B1</v>
          </cell>
        </row>
        <row r="6337">
          <cell r="A6337" t="str">
            <v>H2Z 1B1</v>
          </cell>
        </row>
        <row r="6338">
          <cell r="A6338" t="str">
            <v>H2Z 1H2</v>
          </cell>
        </row>
        <row r="6339">
          <cell r="A6339" t="str">
            <v>H2Z 1S8</v>
          </cell>
        </row>
        <row r="6340">
          <cell r="A6340" t="str">
            <v>H3A 1B9</v>
          </cell>
        </row>
        <row r="6341">
          <cell r="A6341" t="str">
            <v>H3A 1E4</v>
          </cell>
        </row>
        <row r="6342">
          <cell r="A6342" t="str">
            <v>H3A 1G1</v>
          </cell>
        </row>
        <row r="6343">
          <cell r="A6343" t="str">
            <v>H3A 1K2</v>
          </cell>
        </row>
        <row r="6344">
          <cell r="A6344" t="str">
            <v>H3A 1L2</v>
          </cell>
        </row>
        <row r="6345">
          <cell r="A6345" t="str">
            <v>H3A 1L4</v>
          </cell>
        </row>
        <row r="6346">
          <cell r="A6346" t="str">
            <v>H3A 1V4</v>
          </cell>
        </row>
        <row r="6347">
          <cell r="A6347" t="str">
            <v>H3A 2A5</v>
          </cell>
        </row>
        <row r="6348">
          <cell r="A6348" t="str">
            <v>H3A 2J5</v>
          </cell>
        </row>
        <row r="6349">
          <cell r="A6349" t="str">
            <v>H3A 3C2</v>
          </cell>
        </row>
        <row r="6350">
          <cell r="A6350" t="str">
            <v>H3A 3G4</v>
          </cell>
        </row>
        <row r="6351">
          <cell r="A6351" t="str">
            <v>H3A 3H3</v>
          </cell>
        </row>
        <row r="6352">
          <cell r="A6352" t="str">
            <v>H3A 3N9</v>
          </cell>
        </row>
        <row r="6353">
          <cell r="A6353" t="str">
            <v>H3A1L4</v>
          </cell>
        </row>
        <row r="6354">
          <cell r="A6354" t="str">
            <v>H3A1V4</v>
          </cell>
        </row>
        <row r="6355">
          <cell r="A6355" t="str">
            <v>H3B 0A1</v>
          </cell>
        </row>
        <row r="6356">
          <cell r="A6356" t="str">
            <v>H3B 1H4</v>
          </cell>
        </row>
        <row r="6357">
          <cell r="A6357" t="str">
            <v>H3B 1K9</v>
          </cell>
        </row>
        <row r="6358">
          <cell r="A6358" t="str">
            <v>H3B 1M1</v>
          </cell>
        </row>
        <row r="6359">
          <cell r="A6359" t="str">
            <v>H3B 2G2</v>
          </cell>
        </row>
        <row r="6360">
          <cell r="A6360" t="str">
            <v>H3B 2S2</v>
          </cell>
        </row>
        <row r="6361">
          <cell r="A6361" t="str">
            <v>H3B 3A7</v>
          </cell>
        </row>
        <row r="6362">
          <cell r="A6362" t="str">
            <v>H3B 3N6</v>
          </cell>
        </row>
        <row r="6363">
          <cell r="A6363" t="str">
            <v>H3B 3X9</v>
          </cell>
        </row>
        <row r="6364">
          <cell r="A6364" t="str">
            <v>H3B 4G7</v>
          </cell>
        </row>
        <row r="6365">
          <cell r="A6365" t="str">
            <v>H3B 4M4</v>
          </cell>
        </row>
        <row r="6366">
          <cell r="A6366" t="str">
            <v>H3B 4N4</v>
          </cell>
        </row>
        <row r="6367">
          <cell r="A6367" t="str">
            <v>H3B 4W8</v>
          </cell>
        </row>
        <row r="6368">
          <cell r="A6368" t="str">
            <v>H3C 1K3</v>
          </cell>
        </row>
        <row r="6369">
          <cell r="A6369" t="str">
            <v>H3C 3R5</v>
          </cell>
        </row>
        <row r="6370">
          <cell r="A6370" t="str">
            <v>H3C 3R7</v>
          </cell>
        </row>
        <row r="6371">
          <cell r="A6371" t="str">
            <v>H3C 6G2</v>
          </cell>
        </row>
        <row r="6372">
          <cell r="A6372" t="str">
            <v>H3E 1H2</v>
          </cell>
        </row>
        <row r="6373">
          <cell r="A6373" t="str">
            <v>H3E 1J4</v>
          </cell>
        </row>
        <row r="6374">
          <cell r="A6374" t="str">
            <v>H3E 2A5</v>
          </cell>
        </row>
        <row r="6375">
          <cell r="A6375" t="str">
            <v>H3G 1T7</v>
          </cell>
        </row>
        <row r="6376">
          <cell r="A6376" t="str">
            <v>H3H 2T4</v>
          </cell>
        </row>
        <row r="6377">
          <cell r="A6377" t="str">
            <v>H3H2S8</v>
          </cell>
        </row>
        <row r="6378">
          <cell r="A6378" t="str">
            <v>H3J 1S6</v>
          </cell>
        </row>
        <row r="6379">
          <cell r="A6379" t="str">
            <v>H3K 3B2</v>
          </cell>
        </row>
        <row r="6380">
          <cell r="A6380" t="str">
            <v>H3L 1T6</v>
          </cell>
        </row>
        <row r="6381">
          <cell r="A6381" t="str">
            <v>H3L 2M6</v>
          </cell>
        </row>
        <row r="6382">
          <cell r="A6382" t="str">
            <v>H3M 3E2</v>
          </cell>
        </row>
        <row r="6383">
          <cell r="A6383" t="str">
            <v>H3N 1W9</v>
          </cell>
        </row>
        <row r="6384">
          <cell r="A6384" t="str">
            <v>H3N 2G6</v>
          </cell>
        </row>
        <row r="6385">
          <cell r="A6385" t="str">
            <v>H3P 3C8</v>
          </cell>
        </row>
        <row r="6386">
          <cell r="A6386" t="str">
            <v>H3T 1W4</v>
          </cell>
        </row>
        <row r="6387">
          <cell r="A6387" t="str">
            <v>H3Y 1K5</v>
          </cell>
        </row>
        <row r="6388">
          <cell r="A6388" t="str">
            <v>H3Y 2H8</v>
          </cell>
        </row>
        <row r="6389">
          <cell r="A6389" t="str">
            <v>H3Z 2Y5</v>
          </cell>
        </row>
        <row r="6390">
          <cell r="A6390" t="str">
            <v>H3Z 3B8</v>
          </cell>
        </row>
        <row r="6391">
          <cell r="A6391" t="str">
            <v>H4B 1E8</v>
          </cell>
        </row>
        <row r="6392">
          <cell r="A6392" t="str">
            <v>H4B 1R6</v>
          </cell>
        </row>
        <row r="6393">
          <cell r="A6393" t="str">
            <v>H4C 1P8</v>
          </cell>
        </row>
        <row r="6394">
          <cell r="A6394" t="str">
            <v>H4G 2Z9</v>
          </cell>
        </row>
        <row r="6395">
          <cell r="A6395" t="str">
            <v>H4H 1P1</v>
          </cell>
        </row>
        <row r="6396">
          <cell r="A6396" t="str">
            <v>H4H 1R3</v>
          </cell>
        </row>
        <row r="6397">
          <cell r="A6397" t="str">
            <v>H4M 2M4</v>
          </cell>
        </row>
        <row r="6398">
          <cell r="A6398" t="str">
            <v>H4M 2P5</v>
          </cell>
        </row>
        <row r="6399">
          <cell r="A6399" t="str">
            <v>H4M 2Z2</v>
          </cell>
        </row>
        <row r="6400">
          <cell r="A6400" t="str">
            <v>H4N 0A1</v>
          </cell>
        </row>
        <row r="6401">
          <cell r="A6401" t="str">
            <v>H4N 1R9</v>
          </cell>
        </row>
        <row r="6402">
          <cell r="A6402" t="str">
            <v>H4N 2L7</v>
          </cell>
        </row>
        <row r="6403">
          <cell r="A6403" t="str">
            <v>H4N 3H7</v>
          </cell>
        </row>
        <row r="6404">
          <cell r="A6404" t="str">
            <v>H4P 1M2</v>
          </cell>
        </row>
        <row r="6405">
          <cell r="A6405" t="str">
            <v>H4P 2B7</v>
          </cell>
        </row>
        <row r="6406">
          <cell r="A6406" t="str">
            <v>H4P 2L3</v>
          </cell>
        </row>
        <row r="6407">
          <cell r="A6407" t="str">
            <v>H4R 1R2</v>
          </cell>
        </row>
        <row r="6408">
          <cell r="A6408" t="str">
            <v>H4R 2B2</v>
          </cell>
        </row>
        <row r="6409">
          <cell r="A6409" t="str">
            <v>H4R 2B5</v>
          </cell>
        </row>
        <row r="6410">
          <cell r="A6410" t="str">
            <v>H4R 2E9</v>
          </cell>
        </row>
        <row r="6411">
          <cell r="A6411" t="str">
            <v>H4R 3A6</v>
          </cell>
        </row>
        <row r="6412">
          <cell r="A6412" t="str">
            <v>H4S 1H1</v>
          </cell>
        </row>
        <row r="6413">
          <cell r="A6413" t="str">
            <v>H4S 1R3</v>
          </cell>
        </row>
        <row r="6414">
          <cell r="A6414" t="str">
            <v>H4S 1W6</v>
          </cell>
        </row>
        <row r="6415">
          <cell r="A6415" t="str">
            <v>H4T 1E3</v>
          </cell>
        </row>
        <row r="6416">
          <cell r="A6416" t="str">
            <v>H4T 1G7</v>
          </cell>
        </row>
        <row r="6417">
          <cell r="A6417" t="str">
            <v>H4T 1L1</v>
          </cell>
        </row>
        <row r="6418">
          <cell r="A6418" t="str">
            <v>H4T 1V3</v>
          </cell>
        </row>
        <row r="6419">
          <cell r="A6419" t="str">
            <v>H4T 1X8</v>
          </cell>
        </row>
        <row r="6420">
          <cell r="A6420" t="str">
            <v>H4T 1Y5</v>
          </cell>
        </row>
        <row r="6421">
          <cell r="A6421" t="str">
            <v>H4V 1Y3</v>
          </cell>
        </row>
        <row r="6422">
          <cell r="A6422" t="str">
            <v>H4W 3C3</v>
          </cell>
        </row>
        <row r="6423">
          <cell r="A6423" t="str">
            <v>H4Z 0A2</v>
          </cell>
        </row>
        <row r="6424">
          <cell r="A6424" t="str">
            <v>H4Z 1H1</v>
          </cell>
        </row>
        <row r="6425">
          <cell r="A6425" t="str">
            <v>H5B 1B3</v>
          </cell>
        </row>
        <row r="6426">
          <cell r="A6426" t="str">
            <v>H7C 1A1</v>
          </cell>
        </row>
        <row r="6427">
          <cell r="A6427" t="str">
            <v>H7C 2V2</v>
          </cell>
        </row>
        <row r="6428">
          <cell r="A6428" t="str">
            <v>H7E 2B4</v>
          </cell>
        </row>
        <row r="6429">
          <cell r="A6429" t="str">
            <v>H7E 2C3</v>
          </cell>
        </row>
        <row r="6430">
          <cell r="A6430" t="str">
            <v>H7E 5A1</v>
          </cell>
        </row>
        <row r="6431">
          <cell r="A6431" t="str">
            <v>H7L 3R9</v>
          </cell>
        </row>
        <row r="6432">
          <cell r="A6432" t="str">
            <v>H7L 3T6</v>
          </cell>
        </row>
        <row r="6433">
          <cell r="A6433" t="str">
            <v>H7L 3W9</v>
          </cell>
        </row>
        <row r="6434">
          <cell r="A6434" t="str">
            <v>H7L 4S3</v>
          </cell>
        </row>
        <row r="6435">
          <cell r="A6435" t="str">
            <v>H7L 5B4</v>
          </cell>
        </row>
        <row r="6436">
          <cell r="A6436" t="str">
            <v>H7L 5H4</v>
          </cell>
        </row>
        <row r="6437">
          <cell r="A6437" t="str">
            <v>H7L 5W2</v>
          </cell>
        </row>
        <row r="6438">
          <cell r="A6438" t="str">
            <v>H7L 5W5</v>
          </cell>
        </row>
        <row r="6439">
          <cell r="A6439" t="str">
            <v>H7M 6E3</v>
          </cell>
        </row>
        <row r="6440">
          <cell r="A6440" t="str">
            <v>H7N 4B2</v>
          </cell>
        </row>
        <row r="6441">
          <cell r="A6441" t="str">
            <v>H7R 5T6</v>
          </cell>
        </row>
        <row r="6442">
          <cell r="A6442" t="str">
            <v>H7S 1A9</v>
          </cell>
        </row>
        <row r="6443">
          <cell r="A6443" t="str">
            <v>H7S 1J9</v>
          </cell>
        </row>
        <row r="6444">
          <cell r="A6444" t="str">
            <v>H7S 1N7</v>
          </cell>
        </row>
        <row r="6445">
          <cell r="A6445" t="str">
            <v>H7S 1P7</v>
          </cell>
        </row>
        <row r="6446">
          <cell r="A6446" t="str">
            <v>H7S 1Z4</v>
          </cell>
        </row>
        <row r="6447">
          <cell r="A6447" t="str">
            <v>H7S 2B7</v>
          </cell>
        </row>
        <row r="6448">
          <cell r="A6448" t="str">
            <v>H7T 1A1</v>
          </cell>
        </row>
        <row r="6449">
          <cell r="A6449" t="str">
            <v>H7V 4B4</v>
          </cell>
        </row>
        <row r="6450">
          <cell r="A6450" t="str">
            <v>H7W 5J8</v>
          </cell>
        </row>
        <row r="6451">
          <cell r="A6451" t="str">
            <v>H7Y 2B5</v>
          </cell>
        </row>
        <row r="6452">
          <cell r="A6452" t="str">
            <v>H8T 2X9</v>
          </cell>
        </row>
        <row r="6453">
          <cell r="A6453" t="str">
            <v>H9B 2L2</v>
          </cell>
        </row>
        <row r="6454">
          <cell r="A6454" t="str">
            <v>H9K 1G4</v>
          </cell>
        </row>
        <row r="6455">
          <cell r="A6455" t="str">
            <v>H9P 2S7</v>
          </cell>
        </row>
        <row r="6456">
          <cell r="A6456" t="str">
            <v>H9P 2V6</v>
          </cell>
        </row>
        <row r="6457">
          <cell r="A6457" t="str">
            <v>H9P 2W2</v>
          </cell>
        </row>
        <row r="6458">
          <cell r="A6458" t="str">
            <v>H9R 4A9</v>
          </cell>
        </row>
        <row r="6459">
          <cell r="A6459" t="str">
            <v>H9R 5K3</v>
          </cell>
        </row>
        <row r="6460">
          <cell r="A6460" t="str">
            <v>H9S 1B3</v>
          </cell>
        </row>
        <row r="6461">
          <cell r="A6461" t="str">
            <v>H9W 4A7</v>
          </cell>
        </row>
        <row r="6462">
          <cell r="A6462" t="str">
            <v>H9X 3P5</v>
          </cell>
        </row>
        <row r="6463">
          <cell r="A6463" t="str">
            <v>H9X 3V1</v>
          </cell>
        </row>
        <row r="6464">
          <cell r="A6464" t="str">
            <v>J&amp;J 2J1</v>
          </cell>
        </row>
        <row r="6465">
          <cell r="A6465" t="str">
            <v>J0A 1B0</v>
          </cell>
        </row>
        <row r="6466">
          <cell r="A6466" t="str">
            <v>J0C 1K0</v>
          </cell>
        </row>
        <row r="6467">
          <cell r="A6467" t="str">
            <v>J0C 1L0</v>
          </cell>
        </row>
        <row r="6468">
          <cell r="A6468" t="str">
            <v>J0K 2M0</v>
          </cell>
        </row>
        <row r="6469">
          <cell r="A6469" t="str">
            <v>J0L 1B0</v>
          </cell>
        </row>
        <row r="6470">
          <cell r="A6470" t="str">
            <v>J0L 1E0</v>
          </cell>
        </row>
        <row r="6471">
          <cell r="A6471" t="str">
            <v>J0L 2L0</v>
          </cell>
        </row>
        <row r="6472">
          <cell r="A6472" t="str">
            <v>J0M 1C0</v>
          </cell>
        </row>
        <row r="6473">
          <cell r="A6473" t="str">
            <v>J1A 1W3</v>
          </cell>
        </row>
        <row r="6474">
          <cell r="A6474" t="str">
            <v>J1E 3E3</v>
          </cell>
        </row>
        <row r="6475">
          <cell r="A6475" t="str">
            <v>J1G 1B1</v>
          </cell>
        </row>
        <row r="6476">
          <cell r="A6476" t="str">
            <v>J1H 1Z3</v>
          </cell>
        </row>
        <row r="6477">
          <cell r="A6477" t="str">
            <v>J1H 5N4</v>
          </cell>
        </row>
        <row r="6478">
          <cell r="A6478" t="str">
            <v>J1J 2E8</v>
          </cell>
        </row>
        <row r="6479">
          <cell r="A6479" t="str">
            <v>J1K 2Y3</v>
          </cell>
        </row>
        <row r="6480">
          <cell r="A6480" t="str">
            <v>J1L 1X7</v>
          </cell>
        </row>
        <row r="6481">
          <cell r="A6481" t="str">
            <v>J2B 1B5</v>
          </cell>
        </row>
        <row r="6482">
          <cell r="A6482" t="str">
            <v>J2B 1R4</v>
          </cell>
        </row>
        <row r="6483">
          <cell r="A6483" t="str">
            <v>J2C 6L8</v>
          </cell>
        </row>
        <row r="6484">
          <cell r="A6484" t="str">
            <v>J2C 7S6</v>
          </cell>
        </row>
        <row r="6485">
          <cell r="A6485" t="str">
            <v>J2C 7S7</v>
          </cell>
        </row>
        <row r="6486">
          <cell r="A6486" t="str">
            <v>J2G 2T8</v>
          </cell>
        </row>
        <row r="6487">
          <cell r="A6487" t="str">
            <v>J2J 1E9</v>
          </cell>
        </row>
        <row r="6488">
          <cell r="A6488" t="str">
            <v>J2N 2H3</v>
          </cell>
        </row>
        <row r="6489">
          <cell r="A6489" t="str">
            <v>J2R 1V1</v>
          </cell>
        </row>
        <row r="6490">
          <cell r="A6490" t="str">
            <v>J2S 1H9</v>
          </cell>
        </row>
        <row r="6491">
          <cell r="A6491" t="str">
            <v>J3E 0A2</v>
          </cell>
        </row>
        <row r="6492">
          <cell r="A6492" t="str">
            <v>J3E 1H2</v>
          </cell>
        </row>
        <row r="6493">
          <cell r="A6493" t="str">
            <v>J3E 1Y9</v>
          </cell>
        </row>
        <row r="6494">
          <cell r="A6494" t="str">
            <v>J3E 1Z8</v>
          </cell>
        </row>
        <row r="6495">
          <cell r="A6495" t="str">
            <v>J3E 2M5</v>
          </cell>
        </row>
        <row r="6496">
          <cell r="A6496" t="str">
            <v>J3G 1V7</v>
          </cell>
        </row>
        <row r="6497">
          <cell r="A6497" t="str">
            <v>J3G 4N5</v>
          </cell>
        </row>
        <row r="6498">
          <cell r="A6498" t="str">
            <v>J3G 4S5</v>
          </cell>
        </row>
        <row r="6499">
          <cell r="A6499" t="str">
            <v>J3H 1P7</v>
          </cell>
        </row>
        <row r="6500">
          <cell r="A6500" t="str">
            <v>J3L 4X3</v>
          </cell>
        </row>
        <row r="6501">
          <cell r="A6501" t="str">
            <v>J3L 6G8</v>
          </cell>
        </row>
        <row r="6502">
          <cell r="A6502" t="str">
            <v>J3M 1P7</v>
          </cell>
        </row>
        <row r="6503">
          <cell r="A6503" t="str">
            <v>J3P 4N5</v>
          </cell>
        </row>
        <row r="6504">
          <cell r="A6504" t="str">
            <v>J3P 7K1</v>
          </cell>
        </row>
        <row r="6505">
          <cell r="A6505" t="str">
            <v>J3R 1M6</v>
          </cell>
        </row>
        <row r="6506">
          <cell r="A6506" t="str">
            <v>J3R 5P9</v>
          </cell>
        </row>
        <row r="6507">
          <cell r="A6507" t="str">
            <v>J3V 1Y7</v>
          </cell>
        </row>
        <row r="6508">
          <cell r="A6508" t="str">
            <v>J3V 6B7</v>
          </cell>
        </row>
        <row r="6509">
          <cell r="A6509" t="str">
            <v>J3V 6L8</v>
          </cell>
        </row>
        <row r="6510">
          <cell r="A6510" t="str">
            <v>J3X 1P7</v>
          </cell>
        </row>
        <row r="6511">
          <cell r="A6511" t="str">
            <v>J3X 1T5</v>
          </cell>
        </row>
        <row r="6512">
          <cell r="A6512" t="str">
            <v>J3Z 1G5</v>
          </cell>
        </row>
        <row r="6513">
          <cell r="A6513" t="str">
            <v>J4B 5H1</v>
          </cell>
        </row>
        <row r="6514">
          <cell r="A6514" t="str">
            <v>J4B 5H2</v>
          </cell>
        </row>
        <row r="6515">
          <cell r="A6515" t="str">
            <v>J4B 5X0</v>
          </cell>
        </row>
        <row r="6516">
          <cell r="A6516" t="str">
            <v>J4B 5X9</v>
          </cell>
        </row>
        <row r="6517">
          <cell r="A6517" t="str">
            <v>J4B 5Y1</v>
          </cell>
        </row>
        <row r="6518">
          <cell r="A6518" t="str">
            <v>J4B 5Z5</v>
          </cell>
        </row>
        <row r="6519">
          <cell r="A6519" t="str">
            <v>J4B 7W1</v>
          </cell>
        </row>
        <row r="6520">
          <cell r="A6520" t="str">
            <v>J4B 7Z7</v>
          </cell>
        </row>
        <row r="6521">
          <cell r="A6521" t="str">
            <v>J4B 8P1</v>
          </cell>
        </row>
        <row r="6522">
          <cell r="A6522" t="str">
            <v>J4G 1B5</v>
          </cell>
        </row>
        <row r="6523">
          <cell r="A6523" t="str">
            <v>J4G 1R9</v>
          </cell>
        </row>
        <row r="6524">
          <cell r="A6524" t="str">
            <v>J4G 1S5</v>
          </cell>
        </row>
        <row r="6525">
          <cell r="A6525" t="str">
            <v>J4H 4B9</v>
          </cell>
        </row>
        <row r="6526">
          <cell r="A6526" t="str">
            <v>J4J 2G7</v>
          </cell>
        </row>
        <row r="6527">
          <cell r="A6527" t="str">
            <v>J4K 5C8</v>
          </cell>
        </row>
        <row r="6528">
          <cell r="A6528" t="str">
            <v>J4K 5G4</v>
          </cell>
        </row>
        <row r="6529">
          <cell r="A6529" t="str">
            <v>J4K 5G7</v>
          </cell>
        </row>
        <row r="6530">
          <cell r="A6530" t="str">
            <v>J4S 1H1</v>
          </cell>
        </row>
        <row r="6531">
          <cell r="A6531" t="str">
            <v>J4X 1J2</v>
          </cell>
        </row>
        <row r="6532">
          <cell r="A6532" t="str">
            <v>J4Y 0E4</v>
          </cell>
        </row>
        <row r="6533">
          <cell r="A6533" t="str">
            <v>J4Y0E4</v>
          </cell>
        </row>
        <row r="6534">
          <cell r="A6534" t="str">
            <v>J4Y-3C5</v>
          </cell>
        </row>
        <row r="6535">
          <cell r="A6535" t="str">
            <v>J4Z 3V5</v>
          </cell>
        </row>
        <row r="6536">
          <cell r="A6536" t="str">
            <v>J5C 1A6</v>
          </cell>
        </row>
        <row r="6537">
          <cell r="A6537" t="str">
            <v>J5C 1M1</v>
          </cell>
        </row>
        <row r="6538">
          <cell r="A6538" t="str">
            <v>J5K 0C1</v>
          </cell>
        </row>
        <row r="6539">
          <cell r="A6539" t="str">
            <v>J5R 1C2</v>
          </cell>
        </row>
        <row r="6540">
          <cell r="A6540" t="str">
            <v>J5R 1C3</v>
          </cell>
        </row>
        <row r="6541">
          <cell r="A6541" t="str">
            <v>J5R 1J1</v>
          </cell>
        </row>
        <row r="6542">
          <cell r="A6542" t="str">
            <v>J5R 2L5</v>
          </cell>
        </row>
        <row r="6543">
          <cell r="A6543" t="str">
            <v>J5R 5H6</v>
          </cell>
        </row>
        <row r="6544">
          <cell r="A6544" t="str">
            <v>J5W 2G9</v>
          </cell>
        </row>
        <row r="6545">
          <cell r="A6545" t="str">
            <v>J6E 2V5</v>
          </cell>
        </row>
        <row r="6546">
          <cell r="A6546" t="str">
            <v>J6E 2VS</v>
          </cell>
        </row>
        <row r="6547">
          <cell r="A6547" t="str">
            <v>J6E2V5</v>
          </cell>
        </row>
        <row r="6548">
          <cell r="A6548" t="str">
            <v>J6W 6C8</v>
          </cell>
        </row>
        <row r="6549">
          <cell r="A6549" t="str">
            <v>J6X 4J8</v>
          </cell>
        </row>
        <row r="6550">
          <cell r="A6550" t="str">
            <v>J6X 4T8</v>
          </cell>
        </row>
        <row r="6551">
          <cell r="A6551" t="str">
            <v>J7A 4Y6</v>
          </cell>
        </row>
        <row r="6552">
          <cell r="A6552" t="str">
            <v>J7A1M1</v>
          </cell>
        </row>
        <row r="6553">
          <cell r="A6553" t="str">
            <v>J7E 3G6</v>
          </cell>
        </row>
        <row r="6554">
          <cell r="A6554" t="str">
            <v>J7H 1N1</v>
          </cell>
        </row>
        <row r="6555">
          <cell r="A6555" t="str">
            <v>J7H 1N7</v>
          </cell>
        </row>
        <row r="6556">
          <cell r="A6556" t="str">
            <v>J7H 1N8</v>
          </cell>
        </row>
        <row r="6557">
          <cell r="A6557" t="str">
            <v>J7J 2G6</v>
          </cell>
        </row>
        <row r="6558">
          <cell r="A6558" t="str">
            <v>J7R 5B9</v>
          </cell>
        </row>
        <row r="6559">
          <cell r="A6559" t="str">
            <v>J7V 5M3</v>
          </cell>
        </row>
        <row r="6560">
          <cell r="A6560" t="str">
            <v>J7V 6B1</v>
          </cell>
        </row>
        <row r="6561">
          <cell r="A6561" t="str">
            <v>J7Y 1E2</v>
          </cell>
        </row>
        <row r="6562">
          <cell r="A6562" t="str">
            <v>J7Y 1T1</v>
          </cell>
        </row>
        <row r="6563">
          <cell r="A6563" t="str">
            <v>J7Z 4V2</v>
          </cell>
        </row>
        <row r="6564">
          <cell r="A6564" t="str">
            <v>J7Z 5N7</v>
          </cell>
        </row>
        <row r="6565">
          <cell r="A6565" t="str">
            <v>J8H 1M6</v>
          </cell>
        </row>
        <row r="6566">
          <cell r="A6566" t="str">
            <v>J8P 4X7</v>
          </cell>
        </row>
        <row r="6567">
          <cell r="A6567" t="str">
            <v>J8T 0A7</v>
          </cell>
        </row>
        <row r="6568">
          <cell r="A6568" t="str">
            <v>J8X 3X7</v>
          </cell>
        </row>
        <row r="6569">
          <cell r="A6569" t="str">
            <v>J8Y 1V4</v>
          </cell>
        </row>
        <row r="6570">
          <cell r="A6570" t="str">
            <v>J8Y 3P2</v>
          </cell>
        </row>
        <row r="6571">
          <cell r="A6571" t="str">
            <v>J8Y 6R5</v>
          </cell>
        </row>
        <row r="6572">
          <cell r="A6572" t="str">
            <v>J9A 3H5</v>
          </cell>
        </row>
        <row r="6573">
          <cell r="A6573" t="str">
            <v>J9P 1T2</v>
          </cell>
        </row>
        <row r="6574">
          <cell r="A6574" t="str">
            <v>JAG 159</v>
          </cell>
        </row>
        <row r="6575">
          <cell r="A6575" t="str">
            <v>JIH 1Z3</v>
          </cell>
        </row>
        <row r="6576">
          <cell r="A6576" t="str">
            <v>K0A 1L0</v>
          </cell>
        </row>
        <row r="6577">
          <cell r="A6577" t="str">
            <v>K0E 1P0</v>
          </cell>
        </row>
        <row r="6578">
          <cell r="A6578" t="str">
            <v>K0G 1X0</v>
          </cell>
        </row>
        <row r="6579">
          <cell r="A6579" t="str">
            <v>K0H 1S0</v>
          </cell>
        </row>
        <row r="6580">
          <cell r="A6580" t="str">
            <v>K0L 2H0</v>
          </cell>
        </row>
        <row r="6581">
          <cell r="A6581" t="str">
            <v>K1A 0A1</v>
          </cell>
        </row>
        <row r="6582">
          <cell r="A6582" t="str">
            <v>K1A 0E9</v>
          </cell>
        </row>
        <row r="6583">
          <cell r="A6583" t="str">
            <v>K1A 0G2</v>
          </cell>
        </row>
        <row r="6584">
          <cell r="A6584" t="str">
            <v>K1A 0G3</v>
          </cell>
        </row>
        <row r="6585">
          <cell r="A6585" t="str">
            <v>K1A 0G5</v>
          </cell>
        </row>
        <row r="6586">
          <cell r="A6586" t="str">
            <v>K1A 0G6</v>
          </cell>
        </row>
        <row r="6587">
          <cell r="A6587" t="str">
            <v>K1A 0G9</v>
          </cell>
        </row>
        <row r="6588">
          <cell r="A6588" t="str">
            <v>K1A 0H5</v>
          </cell>
        </row>
        <row r="6589">
          <cell r="A6589" t="str">
            <v>K1A 0J9</v>
          </cell>
        </row>
        <row r="6590">
          <cell r="A6590" t="str">
            <v>K1A 0K2</v>
          </cell>
        </row>
        <row r="6591">
          <cell r="A6591" t="str">
            <v>K1A 0K9</v>
          </cell>
        </row>
        <row r="6592">
          <cell r="A6592" t="str">
            <v>K1A 0L8</v>
          </cell>
        </row>
        <row r="6593">
          <cell r="A6593" t="str">
            <v>K1A 0M6</v>
          </cell>
        </row>
        <row r="6594">
          <cell r="A6594" t="str">
            <v>K1A 0M8</v>
          </cell>
        </row>
        <row r="6595">
          <cell r="A6595" t="str">
            <v>K1A 0N5</v>
          </cell>
        </row>
        <row r="6596">
          <cell r="A6596" t="str">
            <v>K1A 0R2</v>
          </cell>
        </row>
        <row r="6597">
          <cell r="A6597" t="str">
            <v>K1A 0R5</v>
          </cell>
        </row>
        <row r="6598">
          <cell r="A6598" t="str">
            <v>K1A 0T6</v>
          </cell>
        </row>
        <row r="6599">
          <cell r="A6599" t="str">
            <v>K1A 0T8</v>
          </cell>
        </row>
        <row r="6600">
          <cell r="A6600" t="str">
            <v>K1A 0Z4</v>
          </cell>
        </row>
        <row r="6601">
          <cell r="A6601" t="str">
            <v>K1A 1E3</v>
          </cell>
        </row>
        <row r="6602">
          <cell r="A6602" t="str">
            <v>K1A 1H3</v>
          </cell>
        </row>
        <row r="6603">
          <cell r="A6603" t="str">
            <v>K1A 1K0</v>
          </cell>
        </row>
        <row r="6604">
          <cell r="A6604" t="str">
            <v>K1A 1L1</v>
          </cell>
        </row>
        <row r="6605">
          <cell r="A6605" t="str">
            <v>K1A0G2</v>
          </cell>
        </row>
        <row r="6606">
          <cell r="A6606" t="str">
            <v>K1C 4R6</v>
          </cell>
        </row>
        <row r="6607">
          <cell r="A6607" t="str">
            <v>K1C 7C6</v>
          </cell>
        </row>
        <row r="6608">
          <cell r="A6608" t="str">
            <v>K1G 3W3</v>
          </cell>
        </row>
        <row r="6609">
          <cell r="A6609" t="str">
            <v>K1G 5L1</v>
          </cell>
        </row>
        <row r="6610">
          <cell r="A6610" t="str">
            <v>K1G 6A9</v>
          </cell>
        </row>
        <row r="6611">
          <cell r="A6611" t="str">
            <v>K1G 6C9</v>
          </cell>
        </row>
        <row r="6612">
          <cell r="A6612" t="str">
            <v>K1G3Z4</v>
          </cell>
        </row>
        <row r="6613">
          <cell r="A6613" t="str">
            <v>K1H 8K7</v>
          </cell>
        </row>
        <row r="6614">
          <cell r="A6614" t="str">
            <v>K1J 1B7</v>
          </cell>
        </row>
        <row r="6615">
          <cell r="A6615" t="str">
            <v>K1K 4H9</v>
          </cell>
        </row>
        <row r="6616">
          <cell r="A6616" t="str">
            <v>K1P 5B7</v>
          </cell>
        </row>
        <row r="6617">
          <cell r="A6617" t="str">
            <v>K1P 5G4</v>
          </cell>
        </row>
        <row r="6618">
          <cell r="A6618" t="str">
            <v>K1P 5W5</v>
          </cell>
        </row>
        <row r="6619">
          <cell r="A6619" t="str">
            <v>K1P 6L5</v>
          </cell>
        </row>
        <row r="6620">
          <cell r="A6620" t="str">
            <v>K1R 1A2</v>
          </cell>
        </row>
        <row r="6621">
          <cell r="A6621" t="str">
            <v>K1R 5B2</v>
          </cell>
        </row>
        <row r="6622">
          <cell r="A6622" t="str">
            <v>K1S 1V7</v>
          </cell>
        </row>
        <row r="6623">
          <cell r="A6623" t="str">
            <v>K1S 5G6</v>
          </cell>
        </row>
        <row r="6624">
          <cell r="A6624" t="str">
            <v>K1V 0Y3</v>
          </cell>
        </row>
        <row r="6625">
          <cell r="A6625" t="str">
            <v>K1V 7P2</v>
          </cell>
        </row>
        <row r="6626">
          <cell r="A6626" t="str">
            <v>K1V 8X7</v>
          </cell>
        </row>
        <row r="6627">
          <cell r="A6627" t="str">
            <v>K1V-1A1</v>
          </cell>
        </row>
        <row r="6628">
          <cell r="A6628" t="str">
            <v>K1Y 2N2</v>
          </cell>
        </row>
        <row r="6629">
          <cell r="A6629" t="str">
            <v>K2B 8J9</v>
          </cell>
        </row>
        <row r="6630">
          <cell r="A6630" t="str">
            <v>K2C 3R8</v>
          </cell>
        </row>
        <row r="6631">
          <cell r="A6631" t="str">
            <v>K2E 6T7</v>
          </cell>
        </row>
        <row r="6632">
          <cell r="A6632" t="str">
            <v>K2E 7S8</v>
          </cell>
        </row>
        <row r="6633">
          <cell r="A6633" t="str">
            <v>K2E 8A4</v>
          </cell>
        </row>
        <row r="6634">
          <cell r="A6634" t="str">
            <v>K2E 8B9</v>
          </cell>
        </row>
        <row r="6635">
          <cell r="A6635" t="str">
            <v>K2H 6K8</v>
          </cell>
        </row>
        <row r="6636">
          <cell r="A6636" t="str">
            <v>K2H 8R2</v>
          </cell>
        </row>
        <row r="6637">
          <cell r="A6637" t="str">
            <v>K2J 1A3</v>
          </cell>
        </row>
        <row r="6638">
          <cell r="A6638" t="str">
            <v>K2J 4B9</v>
          </cell>
        </row>
        <row r="6639">
          <cell r="A6639" t="str">
            <v>K2K 1Y3</v>
          </cell>
        </row>
        <row r="6640">
          <cell r="A6640" t="str">
            <v>K2K 1Y5</v>
          </cell>
        </row>
        <row r="6641">
          <cell r="A6641" t="str">
            <v>K2K 2E2</v>
          </cell>
        </row>
        <row r="6642">
          <cell r="A6642" t="str">
            <v>K2K 3B7</v>
          </cell>
        </row>
        <row r="6643">
          <cell r="A6643" t="str">
            <v>K2K 3H4</v>
          </cell>
        </row>
        <row r="6644">
          <cell r="A6644" t="str">
            <v>K2K2E6</v>
          </cell>
        </row>
        <row r="6645">
          <cell r="A6645" t="str">
            <v>K2M</v>
          </cell>
        </row>
        <row r="6646">
          <cell r="A6646" t="str">
            <v>K2M 1X3</v>
          </cell>
        </row>
        <row r="6647">
          <cell r="A6647" t="str">
            <v>K2P 0A4</v>
          </cell>
        </row>
        <row r="6648">
          <cell r="A6648" t="str">
            <v>K2P 1B7</v>
          </cell>
        </row>
        <row r="6649">
          <cell r="A6649" t="str">
            <v>K2P 1P9</v>
          </cell>
        </row>
        <row r="6650">
          <cell r="A6650" t="str">
            <v>K2P 2J6</v>
          </cell>
        </row>
        <row r="6651">
          <cell r="A6651" t="str">
            <v>K2P 2N6</v>
          </cell>
        </row>
        <row r="6652">
          <cell r="A6652" t="str">
            <v>K2P 2R3</v>
          </cell>
        </row>
        <row r="6653">
          <cell r="A6653" t="str">
            <v>K2V 1B8</v>
          </cell>
        </row>
        <row r="6654">
          <cell r="A6654" t="str">
            <v>K4R 1E1</v>
          </cell>
        </row>
        <row r="6655">
          <cell r="A6655" t="str">
            <v>K6V 5W5</v>
          </cell>
        </row>
        <row r="6656">
          <cell r="A6656" t="str">
            <v>K6V 6C5</v>
          </cell>
        </row>
        <row r="6657">
          <cell r="A6657" t="str">
            <v>K7L 4Z6</v>
          </cell>
        </row>
        <row r="6658">
          <cell r="A6658" t="str">
            <v>K7P 2T5</v>
          </cell>
        </row>
        <row r="6659">
          <cell r="A6659" t="str">
            <v>K8A 5P1</v>
          </cell>
        </row>
        <row r="6660">
          <cell r="A6660" t="str">
            <v>K8A 6W5</v>
          </cell>
        </row>
        <row r="6661">
          <cell r="A6661" t="str">
            <v>K8N 2Y8</v>
          </cell>
        </row>
        <row r="6662">
          <cell r="A6662" t="str">
            <v>K8N 5T8</v>
          </cell>
        </row>
        <row r="6663">
          <cell r="A6663" t="str">
            <v>K8P 3A9</v>
          </cell>
        </row>
        <row r="6664">
          <cell r="A6664" t="str">
            <v>K9A 3A9</v>
          </cell>
        </row>
        <row r="6665">
          <cell r="A6665" t="str">
            <v>K9A 5V2</v>
          </cell>
        </row>
        <row r="6666">
          <cell r="A6666" t="str">
            <v>K9H 5S9</v>
          </cell>
        </row>
        <row r="6667">
          <cell r="A6667" t="str">
            <v>K9J 7A1</v>
          </cell>
        </row>
        <row r="6668">
          <cell r="A6668" t="str">
            <v>Kendr</v>
          </cell>
        </row>
        <row r="6669">
          <cell r="A6669" t="str">
            <v>Kuwait</v>
          </cell>
        </row>
        <row r="6670">
          <cell r="A6670" t="str">
            <v>L0A 1A0</v>
          </cell>
        </row>
        <row r="6671">
          <cell r="A6671" t="str">
            <v>L0N 1S6</v>
          </cell>
        </row>
        <row r="6672">
          <cell r="A6672" t="str">
            <v>L1A 3S4</v>
          </cell>
        </row>
        <row r="6673">
          <cell r="A6673" t="str">
            <v>L1A 3S6</v>
          </cell>
        </row>
        <row r="6674">
          <cell r="A6674" t="str">
            <v>L1H 7K4</v>
          </cell>
        </row>
        <row r="6675">
          <cell r="A6675" t="str">
            <v>L1J 2B4</v>
          </cell>
        </row>
        <row r="6676">
          <cell r="A6676" t="str">
            <v>L1N 2E9</v>
          </cell>
        </row>
        <row r="6677">
          <cell r="A6677" t="str">
            <v>L1N 6A3</v>
          </cell>
        </row>
        <row r="6678">
          <cell r="A6678" t="str">
            <v>L1N 9Z4</v>
          </cell>
        </row>
        <row r="6679">
          <cell r="A6679" t="str">
            <v>L1S 2E7</v>
          </cell>
        </row>
        <row r="6680">
          <cell r="A6680" t="str">
            <v>L1T 2B3</v>
          </cell>
        </row>
        <row r="6681">
          <cell r="A6681" t="str">
            <v>L1V 7G7</v>
          </cell>
        </row>
        <row r="6682">
          <cell r="A6682" t="str">
            <v>L3M4E7</v>
          </cell>
        </row>
        <row r="6683">
          <cell r="A6683" t="str">
            <v>L3R 0B6</v>
          </cell>
        </row>
        <row r="6684">
          <cell r="A6684" t="str">
            <v>L3R 0B8</v>
          </cell>
        </row>
        <row r="6685">
          <cell r="A6685" t="str">
            <v>L3R 0N3</v>
          </cell>
        </row>
        <row r="6686">
          <cell r="A6686" t="str">
            <v>L3R 1C9</v>
          </cell>
        </row>
        <row r="6687">
          <cell r="A6687" t="str">
            <v>L3R 2G9</v>
          </cell>
        </row>
        <row r="6688">
          <cell r="A6688" t="str">
            <v>L3R 3W7</v>
          </cell>
        </row>
        <row r="6689">
          <cell r="A6689" t="str">
            <v>L3R 4T9</v>
          </cell>
        </row>
        <row r="6690">
          <cell r="A6690" t="str">
            <v>L3R 5G3</v>
          </cell>
        </row>
        <row r="6691">
          <cell r="A6691" t="str">
            <v>L3R 5V5</v>
          </cell>
        </row>
        <row r="6692">
          <cell r="A6692" t="str">
            <v>L3R 6G2</v>
          </cell>
        </row>
        <row r="6693">
          <cell r="A6693" t="str">
            <v>L3R 6H3</v>
          </cell>
        </row>
        <row r="6694">
          <cell r="A6694" t="str">
            <v>L3R 8C1</v>
          </cell>
        </row>
        <row r="6695">
          <cell r="A6695" t="str">
            <v>L3R 8V6</v>
          </cell>
        </row>
        <row r="6696">
          <cell r="A6696" t="str">
            <v>L3R 9S7</v>
          </cell>
        </row>
        <row r="6697">
          <cell r="A6697" t="str">
            <v>L3T 0A1</v>
          </cell>
        </row>
        <row r="6698">
          <cell r="A6698" t="str">
            <v>L3T 1A7</v>
          </cell>
        </row>
        <row r="6699">
          <cell r="A6699" t="str">
            <v>L3T 2C6</v>
          </cell>
        </row>
        <row r="6700">
          <cell r="A6700" t="str">
            <v>L3T 5H7</v>
          </cell>
        </row>
        <row r="6701">
          <cell r="A6701" t="str">
            <v>L3T 7R2</v>
          </cell>
        </row>
        <row r="6702">
          <cell r="A6702" t="str">
            <v>L3T7X6</v>
          </cell>
        </row>
        <row r="6703">
          <cell r="A6703" t="str">
            <v>L3Y 3Z4</v>
          </cell>
        </row>
        <row r="6704">
          <cell r="A6704" t="str">
            <v>L3Y 4X7</v>
          </cell>
        </row>
        <row r="6705">
          <cell r="A6705" t="str">
            <v>L3Y 8Y8</v>
          </cell>
        </row>
        <row r="6706">
          <cell r="A6706" t="str">
            <v>L3Y 9C4</v>
          </cell>
        </row>
        <row r="6707">
          <cell r="A6707" t="str">
            <v>L3Y 9E5</v>
          </cell>
        </row>
        <row r="6708">
          <cell r="A6708" t="str">
            <v>L4B 1A8</v>
          </cell>
        </row>
        <row r="6709">
          <cell r="A6709" t="str">
            <v>L4B 2N4</v>
          </cell>
        </row>
        <row r="6710">
          <cell r="A6710" t="str">
            <v>L4B 3H6</v>
          </cell>
        </row>
        <row r="6711">
          <cell r="A6711" t="str">
            <v>L4B 3H7</v>
          </cell>
        </row>
        <row r="6712">
          <cell r="A6712" t="str">
            <v>L4B 3J9</v>
          </cell>
        </row>
        <row r="6713">
          <cell r="A6713" t="str">
            <v>L4B 3N9</v>
          </cell>
        </row>
        <row r="6714">
          <cell r="A6714" t="str">
            <v>L4C 0H5</v>
          </cell>
        </row>
        <row r="6715">
          <cell r="A6715" t="str">
            <v>L4C 2Y1</v>
          </cell>
        </row>
        <row r="6716">
          <cell r="A6716" t="str">
            <v>L4C 2Y1'</v>
          </cell>
        </row>
        <row r="6717">
          <cell r="A6717" t="str">
            <v>L4C 7Y1</v>
          </cell>
        </row>
        <row r="6718">
          <cell r="A6718" t="str">
            <v>L4C 8Z4</v>
          </cell>
        </row>
        <row r="6719">
          <cell r="A6719" t="str">
            <v>L4C 9Y5</v>
          </cell>
        </row>
        <row r="6720">
          <cell r="A6720" t="str">
            <v>L4G 1H4</v>
          </cell>
        </row>
        <row r="6721">
          <cell r="A6721" t="str">
            <v>L4G 1W3</v>
          </cell>
        </row>
        <row r="6722">
          <cell r="A6722" t="str">
            <v>L4G 3L6</v>
          </cell>
        </row>
        <row r="6723">
          <cell r="A6723" t="str">
            <v>L4G 4C4</v>
          </cell>
        </row>
        <row r="6724">
          <cell r="A6724" t="str">
            <v>L4G 4G4</v>
          </cell>
        </row>
        <row r="6725">
          <cell r="A6725" t="str">
            <v>L4G 6K1</v>
          </cell>
        </row>
        <row r="6726">
          <cell r="A6726" t="str">
            <v>L4H 0A4</v>
          </cell>
        </row>
        <row r="6727">
          <cell r="A6727" t="str">
            <v>L4H 3C5</v>
          </cell>
        </row>
        <row r="6728">
          <cell r="A6728" t="str">
            <v>L4K 0B7</v>
          </cell>
        </row>
        <row r="6729">
          <cell r="A6729" t="str">
            <v>L4K 1K8</v>
          </cell>
        </row>
        <row r="6730">
          <cell r="A6730" t="str">
            <v>L4K 3C8</v>
          </cell>
        </row>
        <row r="6731">
          <cell r="A6731" t="str">
            <v>L4K 3R1</v>
          </cell>
        </row>
        <row r="6732">
          <cell r="A6732" t="str">
            <v>L4K 3S6</v>
          </cell>
        </row>
        <row r="6733">
          <cell r="A6733" t="str">
            <v>L4K 4R1</v>
          </cell>
        </row>
        <row r="6734">
          <cell r="A6734" t="str">
            <v>L4K 4V3</v>
          </cell>
        </row>
        <row r="6735">
          <cell r="A6735" t="str">
            <v>L4K 4W8</v>
          </cell>
        </row>
        <row r="6736">
          <cell r="A6736" t="str">
            <v>L4K 4X9</v>
          </cell>
        </row>
        <row r="6737">
          <cell r="A6737" t="str">
            <v>L4K 4Y2</v>
          </cell>
        </row>
        <row r="6738">
          <cell r="A6738" t="str">
            <v>L4L 8L5</v>
          </cell>
        </row>
        <row r="6739">
          <cell r="A6739" t="str">
            <v>L4L 8M9</v>
          </cell>
        </row>
        <row r="6740">
          <cell r="A6740" t="str">
            <v>L4L 9T4</v>
          </cell>
        </row>
        <row r="6741">
          <cell r="A6741" t="str">
            <v>L4M 3N6</v>
          </cell>
        </row>
        <row r="6742">
          <cell r="A6742" t="str">
            <v>L4M 5K3</v>
          </cell>
        </row>
        <row r="6743">
          <cell r="A6743" t="str">
            <v>L4T3K1</v>
          </cell>
        </row>
        <row r="6744">
          <cell r="A6744" t="str">
            <v>L4V 1R5</v>
          </cell>
        </row>
        <row r="6745">
          <cell r="A6745" t="str">
            <v>L4V 1T3</v>
          </cell>
        </row>
        <row r="6746">
          <cell r="A6746" t="str">
            <v>L4V1J1</v>
          </cell>
        </row>
        <row r="6747">
          <cell r="A6747" t="str">
            <v>L4W 4L9</v>
          </cell>
        </row>
        <row r="6748">
          <cell r="A6748" t="str">
            <v>L4W 4N3</v>
          </cell>
        </row>
        <row r="6749">
          <cell r="A6749" t="str">
            <v>L4W 4Z3</v>
          </cell>
        </row>
        <row r="6750">
          <cell r="A6750" t="str">
            <v>L4W 5A6</v>
          </cell>
        </row>
        <row r="6751">
          <cell r="A6751" t="str">
            <v>L4W 5M8</v>
          </cell>
        </row>
        <row r="6752">
          <cell r="A6752" t="str">
            <v>L4X 1K8</v>
          </cell>
        </row>
        <row r="6753">
          <cell r="A6753" t="str">
            <v>L4X 2C5</v>
          </cell>
        </row>
        <row r="6754">
          <cell r="A6754" t="str">
            <v>L4Y 4C5</v>
          </cell>
        </row>
        <row r="6755">
          <cell r="A6755" t="str">
            <v>L4Y3T6</v>
          </cell>
        </row>
        <row r="6756">
          <cell r="A6756" t="str">
            <v>L4Z 1H8</v>
          </cell>
        </row>
        <row r="6757">
          <cell r="A6757" t="str">
            <v>L4Z 1W7</v>
          </cell>
        </row>
        <row r="6758">
          <cell r="A6758" t="str">
            <v>L4Z 1X3</v>
          </cell>
        </row>
        <row r="6759">
          <cell r="A6759" t="str">
            <v>L4Z 2C3</v>
          </cell>
        </row>
        <row r="6760">
          <cell r="A6760" t="str">
            <v>L4Z 2J1</v>
          </cell>
        </row>
        <row r="6761">
          <cell r="A6761" t="str">
            <v>L4Z 3K8</v>
          </cell>
        </row>
        <row r="6762">
          <cell r="A6762" t="str">
            <v>L5A 3Y8</v>
          </cell>
        </row>
        <row r="6763">
          <cell r="A6763" t="str">
            <v>L5A 4G1</v>
          </cell>
        </row>
        <row r="6764">
          <cell r="A6764" t="str">
            <v>L5B 4C1</v>
          </cell>
        </row>
        <row r="6765">
          <cell r="A6765" t="str">
            <v>L5C 3E7</v>
          </cell>
        </row>
        <row r="6766">
          <cell r="A6766" t="str">
            <v>L5C 4P8</v>
          </cell>
        </row>
        <row r="6767">
          <cell r="A6767" t="str">
            <v>L5G 1L8</v>
          </cell>
        </row>
        <row r="6768">
          <cell r="A6768" t="str">
            <v>L5J 1X3</v>
          </cell>
        </row>
        <row r="6769">
          <cell r="A6769" t="str">
            <v>L5J 4M5</v>
          </cell>
        </row>
        <row r="6770">
          <cell r="A6770" t="str">
            <v>L5L 5S9</v>
          </cell>
        </row>
        <row r="6771">
          <cell r="A6771" t="str">
            <v>L5L 5Y5</v>
          </cell>
        </row>
        <row r="6772">
          <cell r="A6772" t="str">
            <v>L5L 6A1</v>
          </cell>
        </row>
        <row r="6773">
          <cell r="A6773" t="str">
            <v>L5M 1M3</v>
          </cell>
        </row>
        <row r="6774">
          <cell r="A6774" t="str">
            <v>L5N 7J9</v>
          </cell>
        </row>
        <row r="6775">
          <cell r="A6775" t="str">
            <v>L5N 7K9</v>
          </cell>
        </row>
        <row r="6776">
          <cell r="A6776" t="str">
            <v>L5R 1C6</v>
          </cell>
        </row>
        <row r="6777">
          <cell r="A6777" t="str">
            <v>L5R 3G2</v>
          </cell>
        </row>
        <row r="6778">
          <cell r="A6778" t="str">
            <v>L5R 3P7</v>
          </cell>
        </row>
        <row r="6779">
          <cell r="A6779" t="str">
            <v>L5R 4G7</v>
          </cell>
        </row>
        <row r="6780">
          <cell r="A6780" t="str">
            <v>L5R 4H1</v>
          </cell>
        </row>
        <row r="6781">
          <cell r="A6781" t="str">
            <v>L5S 1P3</v>
          </cell>
        </row>
        <row r="6782">
          <cell r="A6782" t="str">
            <v>L5S 1R6</v>
          </cell>
        </row>
        <row r="6783">
          <cell r="A6783" t="str">
            <v>L5S 1V9</v>
          </cell>
        </row>
        <row r="6784">
          <cell r="A6784" t="str">
            <v>L5T 1V3</v>
          </cell>
        </row>
        <row r="6785">
          <cell r="A6785" t="str">
            <v>L5T 1W5</v>
          </cell>
        </row>
        <row r="6786">
          <cell r="A6786" t="str">
            <v>L5T 2E6</v>
          </cell>
        </row>
        <row r="6787">
          <cell r="A6787" t="str">
            <v>L5T 2J3</v>
          </cell>
        </row>
        <row r="6788">
          <cell r="A6788" t="str">
            <v>L5T2A3</v>
          </cell>
        </row>
        <row r="6789">
          <cell r="A6789" t="str">
            <v>L6A 1T3</v>
          </cell>
        </row>
        <row r="6790">
          <cell r="A6790" t="str">
            <v>L6A 3P6</v>
          </cell>
        </row>
        <row r="6791">
          <cell r="A6791" t="str">
            <v>L6E 1X8</v>
          </cell>
        </row>
        <row r="6792">
          <cell r="A6792" t="str">
            <v>L6H 4M1</v>
          </cell>
        </row>
        <row r="6793">
          <cell r="A6793" t="str">
            <v>L6H 6C6</v>
          </cell>
        </row>
        <row r="6794">
          <cell r="A6794" t="str">
            <v>L6H 7S8</v>
          </cell>
        </row>
        <row r="6795">
          <cell r="A6795" t="str">
            <v>L6J 2L1</v>
          </cell>
        </row>
        <row r="6796">
          <cell r="A6796" t="str">
            <v>L6J 2T5</v>
          </cell>
        </row>
        <row r="6797">
          <cell r="A6797" t="str">
            <v>L6J 7L7</v>
          </cell>
        </row>
        <row r="6798">
          <cell r="A6798" t="str">
            <v>L6K 3S9</v>
          </cell>
        </row>
        <row r="6799">
          <cell r="A6799" t="str">
            <v>L6K 3V7</v>
          </cell>
        </row>
        <row r="6800">
          <cell r="A6800" t="str">
            <v>L6K 3W5</v>
          </cell>
        </row>
        <row r="6801">
          <cell r="A6801" t="str">
            <v>L6L 5B3</v>
          </cell>
        </row>
        <row r="6802">
          <cell r="A6802" t="str">
            <v>L6L 5K9</v>
          </cell>
        </row>
        <row r="6803">
          <cell r="A6803" t="str">
            <v>L6M 0B8</v>
          </cell>
        </row>
        <row r="6804">
          <cell r="A6804" t="str">
            <v>L6M 4G2</v>
          </cell>
        </row>
        <row r="6805">
          <cell r="A6805" t="str">
            <v>L6T 0C1</v>
          </cell>
        </row>
        <row r="6806">
          <cell r="A6806" t="str">
            <v>L6T 1V3</v>
          </cell>
        </row>
        <row r="6807">
          <cell r="A6807" t="str">
            <v>L6T 4P5</v>
          </cell>
        </row>
        <row r="6808">
          <cell r="A6808" t="str">
            <v>L6T 5K4</v>
          </cell>
        </row>
        <row r="6809">
          <cell r="A6809" t="str">
            <v>L6T0C1</v>
          </cell>
        </row>
        <row r="6810">
          <cell r="A6810" t="str">
            <v>L6W 2B3</v>
          </cell>
        </row>
        <row r="6811">
          <cell r="A6811" t="str">
            <v>L6X 4X7</v>
          </cell>
        </row>
        <row r="6812">
          <cell r="A6812" t="str">
            <v>L6Y 1L9</v>
          </cell>
        </row>
        <row r="6813">
          <cell r="A6813" t="str">
            <v>L7A0N8</v>
          </cell>
        </row>
        <row r="6814">
          <cell r="A6814" t="str">
            <v>L7E 2R6</v>
          </cell>
        </row>
        <row r="6815">
          <cell r="A6815" t="str">
            <v>L7G 4S6</v>
          </cell>
        </row>
        <row r="6816">
          <cell r="A6816" t="str">
            <v>L7G 4X6</v>
          </cell>
        </row>
        <row r="6817">
          <cell r="A6817" t="str">
            <v>L7L 5N5</v>
          </cell>
        </row>
        <row r="6818">
          <cell r="A6818" t="str">
            <v>L7L 6B7</v>
          </cell>
        </row>
        <row r="6819">
          <cell r="A6819" t="str">
            <v>L7P 3N8</v>
          </cell>
        </row>
        <row r="6820">
          <cell r="A6820" t="str">
            <v>L7R 2J6</v>
          </cell>
        </row>
        <row r="6821">
          <cell r="A6821" t="str">
            <v>L7S 2K9</v>
          </cell>
        </row>
        <row r="6822">
          <cell r="A6822" t="str">
            <v>L8E 4M6</v>
          </cell>
        </row>
        <row r="6823">
          <cell r="A6823" t="str">
            <v>L8L 2X2</v>
          </cell>
        </row>
        <row r="6824">
          <cell r="A6824" t="str">
            <v>L8L 6B6</v>
          </cell>
        </row>
        <row r="6825">
          <cell r="A6825" t="str">
            <v>L8P 2B6</v>
          </cell>
        </row>
        <row r="6826">
          <cell r="A6826" t="str">
            <v>L8S1K1</v>
          </cell>
        </row>
        <row r="6827">
          <cell r="A6827" t="str">
            <v>L9B 2J4</v>
          </cell>
        </row>
        <row r="6828">
          <cell r="A6828" t="str">
            <v>L9G 4V5</v>
          </cell>
        </row>
        <row r="6829">
          <cell r="A6829" t="str">
            <v>L9H 7H9</v>
          </cell>
        </row>
        <row r="6830">
          <cell r="A6830" t="str">
            <v>L9N 1C4</v>
          </cell>
        </row>
        <row r="6831">
          <cell r="A6831" t="str">
            <v>L9P 2J4</v>
          </cell>
        </row>
        <row r="6832">
          <cell r="A6832" t="str">
            <v>L9T 1P8</v>
          </cell>
        </row>
        <row r="6833">
          <cell r="A6833" t="str">
            <v>L9T 6E7</v>
          </cell>
        </row>
        <row r="6834">
          <cell r="A6834" t="str">
            <v>L9T 6P7</v>
          </cell>
        </row>
        <row r="6835">
          <cell r="A6835" t="str">
            <v>L9W 4Z5</v>
          </cell>
        </row>
        <row r="6836">
          <cell r="A6836" t="str">
            <v>LAT1</v>
          </cell>
        </row>
        <row r="6837">
          <cell r="A6837" t="str">
            <v>M1B 2K4</v>
          </cell>
        </row>
        <row r="6838">
          <cell r="A6838" t="str">
            <v>M1H 3A5</v>
          </cell>
        </row>
        <row r="6839">
          <cell r="A6839" t="str">
            <v>M1H 3C7</v>
          </cell>
        </row>
        <row r="6840">
          <cell r="A6840" t="str">
            <v>M1K 5H8</v>
          </cell>
        </row>
        <row r="6841">
          <cell r="A6841" t="str">
            <v>M1L 4S4</v>
          </cell>
        </row>
        <row r="6842">
          <cell r="A6842" t="str">
            <v>M1P 2H7</v>
          </cell>
        </row>
        <row r="6843">
          <cell r="A6843" t="str">
            <v>M1P 2Y6</v>
          </cell>
        </row>
        <row r="6844">
          <cell r="A6844" t="str">
            <v>M1R 3C3</v>
          </cell>
        </row>
        <row r="6845">
          <cell r="A6845" t="str">
            <v>M1S 4B5</v>
          </cell>
        </row>
        <row r="6846">
          <cell r="A6846" t="str">
            <v>M1V 2T9</v>
          </cell>
        </row>
        <row r="6847">
          <cell r="A6847" t="str">
            <v>M1V 2W2</v>
          </cell>
        </row>
        <row r="6848">
          <cell r="A6848" t="str">
            <v>M1X 1A7</v>
          </cell>
        </row>
        <row r="6849">
          <cell r="A6849" t="str">
            <v>M2H 2C1</v>
          </cell>
        </row>
        <row r="6850">
          <cell r="A6850" t="str">
            <v>M2J 1P8</v>
          </cell>
        </row>
        <row r="6851">
          <cell r="A6851" t="str">
            <v>M2J 4V8</v>
          </cell>
        </row>
        <row r="6852">
          <cell r="A6852" t="str">
            <v>M2J 5A2</v>
          </cell>
        </row>
        <row r="6853">
          <cell r="A6853" t="str">
            <v>M2J4V6</v>
          </cell>
        </row>
        <row r="6854">
          <cell r="A6854" t="str">
            <v>M2K 1E1</v>
          </cell>
        </row>
        <row r="6855">
          <cell r="A6855" t="str">
            <v>M2K 2R9</v>
          </cell>
        </row>
        <row r="6856">
          <cell r="A6856" t="str">
            <v>M2L 2Y4</v>
          </cell>
        </row>
        <row r="6857">
          <cell r="A6857" t="str">
            <v>M2L 4V8</v>
          </cell>
        </row>
        <row r="6858">
          <cell r="A6858" t="str">
            <v>M2M 2B3</v>
          </cell>
        </row>
        <row r="6859">
          <cell r="A6859" t="str">
            <v>M2M 2H5</v>
          </cell>
        </row>
        <row r="6860">
          <cell r="A6860" t="str">
            <v>M2M 4H9</v>
          </cell>
        </row>
        <row r="6861">
          <cell r="A6861" t="str">
            <v>M2M 4K2</v>
          </cell>
        </row>
        <row r="6862">
          <cell r="A6862" t="str">
            <v>M2N 1M9</v>
          </cell>
        </row>
        <row r="6863">
          <cell r="A6863" t="str">
            <v>M2N 6C6</v>
          </cell>
        </row>
        <row r="6864">
          <cell r="A6864" t="str">
            <v>M2N 6K1</v>
          </cell>
        </row>
        <row r="6865">
          <cell r="A6865" t="str">
            <v>M2N 6K9</v>
          </cell>
        </row>
        <row r="6866">
          <cell r="A6866" t="str">
            <v>M2N 6S6</v>
          </cell>
        </row>
        <row r="6867">
          <cell r="A6867" t="str">
            <v>M2P 2A9</v>
          </cell>
        </row>
        <row r="6868">
          <cell r="A6868" t="str">
            <v>M2P2A8</v>
          </cell>
        </row>
        <row r="6869">
          <cell r="A6869" t="str">
            <v>M3B 0A4</v>
          </cell>
        </row>
        <row r="6870">
          <cell r="A6870" t="str">
            <v>M3B 1E8</v>
          </cell>
        </row>
        <row r="6871">
          <cell r="A6871" t="str">
            <v>M3B 1T1</v>
          </cell>
        </row>
        <row r="6872">
          <cell r="A6872" t="str">
            <v>M3B 2R2</v>
          </cell>
        </row>
        <row r="6873">
          <cell r="A6873" t="str">
            <v>M3B 2T8</v>
          </cell>
        </row>
        <row r="6874">
          <cell r="A6874" t="str">
            <v>M3B 2V1</v>
          </cell>
        </row>
        <row r="6875">
          <cell r="A6875" t="str">
            <v>M3B 3H9</v>
          </cell>
        </row>
        <row r="6876">
          <cell r="A6876" t="str">
            <v>M3B2V1</v>
          </cell>
        </row>
        <row r="6877">
          <cell r="A6877" t="str">
            <v>M3C 1H9</v>
          </cell>
        </row>
        <row r="6878">
          <cell r="A6878" t="str">
            <v>M3C 1N9</v>
          </cell>
        </row>
        <row r="6879">
          <cell r="A6879" t="str">
            <v>M3C 1T5</v>
          </cell>
        </row>
        <row r="6880">
          <cell r="A6880" t="str">
            <v>M3C 1Y8</v>
          </cell>
        </row>
        <row r="6881">
          <cell r="A6881" t="str">
            <v>M3C 3C6</v>
          </cell>
        </row>
        <row r="6882">
          <cell r="A6882" t="str">
            <v>M3J 1Z5</v>
          </cell>
        </row>
        <row r="6883">
          <cell r="A6883" t="str">
            <v>M3J 2C4</v>
          </cell>
        </row>
        <row r="6884">
          <cell r="A6884" t="str">
            <v>M3J 3E5</v>
          </cell>
        </row>
        <row r="6885">
          <cell r="A6885" t="str">
            <v>M3J 3G5</v>
          </cell>
        </row>
        <row r="6886">
          <cell r="A6886" t="str">
            <v>M3J 3G8</v>
          </cell>
        </row>
        <row r="6887">
          <cell r="A6887" t="str">
            <v>M3J 3J2</v>
          </cell>
        </row>
        <row r="6888">
          <cell r="A6888" t="str">
            <v>M3J 3M4</v>
          </cell>
        </row>
        <row r="6889">
          <cell r="A6889" t="str">
            <v>M3K 2C5</v>
          </cell>
        </row>
        <row r="6890">
          <cell r="A6890" t="str">
            <v>M3N 2Z4</v>
          </cell>
        </row>
        <row r="6891">
          <cell r="A6891" t="str">
            <v>M4A @P3</v>
          </cell>
        </row>
        <row r="6892">
          <cell r="A6892" t="str">
            <v>M4A 2K7</v>
          </cell>
        </row>
        <row r="6893">
          <cell r="A6893" t="str">
            <v>M4A 2P3</v>
          </cell>
        </row>
        <row r="6894">
          <cell r="A6894" t="str">
            <v>M4G 4C5</v>
          </cell>
        </row>
        <row r="6895">
          <cell r="A6895" t="str">
            <v>M4H 1P1</v>
          </cell>
        </row>
        <row r="6896">
          <cell r="A6896" t="str">
            <v>M4L 1H1</v>
          </cell>
        </row>
        <row r="6897">
          <cell r="A6897" t="str">
            <v>M4L 2V9</v>
          </cell>
        </row>
        <row r="6898">
          <cell r="A6898" t="str">
            <v>M4M 1G7</v>
          </cell>
        </row>
        <row r="6899">
          <cell r="A6899" t="str">
            <v>M4M 1H8</v>
          </cell>
        </row>
        <row r="6900">
          <cell r="A6900" t="str">
            <v>M4N 1T7</v>
          </cell>
        </row>
        <row r="6901">
          <cell r="A6901" t="str">
            <v>M4N 3M5</v>
          </cell>
        </row>
        <row r="6902">
          <cell r="A6902" t="str">
            <v>M4P 2H5</v>
          </cell>
        </row>
        <row r="6903">
          <cell r="A6903" t="str">
            <v>M4P 3A1</v>
          </cell>
        </row>
        <row r="6904">
          <cell r="A6904" t="str">
            <v>M4P 3A2</v>
          </cell>
        </row>
        <row r="6905">
          <cell r="A6905" t="str">
            <v>M4P 3A5</v>
          </cell>
        </row>
        <row r="6906">
          <cell r="A6906" t="str">
            <v>M4R 1N4</v>
          </cell>
        </row>
        <row r="6907">
          <cell r="A6907" t="str">
            <v>M4S 2C6</v>
          </cell>
        </row>
        <row r="6908">
          <cell r="A6908" t="str">
            <v>M4T 1M2</v>
          </cell>
        </row>
        <row r="6909">
          <cell r="A6909" t="str">
            <v>M4T 1W2</v>
          </cell>
        </row>
        <row r="6910">
          <cell r="A6910" t="str">
            <v>M4T 2S3</v>
          </cell>
        </row>
        <row r="6911">
          <cell r="A6911" t="str">
            <v>M4T 2V7</v>
          </cell>
        </row>
        <row r="6912">
          <cell r="A6912" t="str">
            <v>M4V 1L6</v>
          </cell>
        </row>
        <row r="6913">
          <cell r="A6913" t="str">
            <v>M4V 1N6</v>
          </cell>
        </row>
        <row r="6914">
          <cell r="A6914" t="str">
            <v>M4V 3C4</v>
          </cell>
        </row>
        <row r="6915">
          <cell r="A6915" t="str">
            <v>M4W 2L1</v>
          </cell>
        </row>
        <row r="6916">
          <cell r="A6916" t="str">
            <v>M4W 3M5</v>
          </cell>
        </row>
        <row r="6917">
          <cell r="A6917" t="str">
            <v>M4Y 2G6</v>
          </cell>
        </row>
        <row r="6918">
          <cell r="A6918" t="str">
            <v>M5A 1M1</v>
          </cell>
        </row>
        <row r="6919">
          <cell r="A6919" t="str">
            <v>M5A 2B2</v>
          </cell>
        </row>
        <row r="6920">
          <cell r="A6920" t="str">
            <v>M5A 2N4</v>
          </cell>
        </row>
        <row r="6921">
          <cell r="A6921" t="str">
            <v>M5A 3S5</v>
          </cell>
        </row>
        <row r="6922">
          <cell r="A6922" t="str">
            <v>M5A3S5</v>
          </cell>
        </row>
        <row r="6923">
          <cell r="A6923" t="str">
            <v>M5B 1G3</v>
          </cell>
        </row>
        <row r="6924">
          <cell r="A6924" t="str">
            <v>M5B 1G7</v>
          </cell>
        </row>
        <row r="6925">
          <cell r="A6925" t="str">
            <v>M5B 1N9</v>
          </cell>
        </row>
        <row r="6926">
          <cell r="A6926" t="str">
            <v>M5B 1Y3</v>
          </cell>
        </row>
        <row r="6927">
          <cell r="A6927" t="str">
            <v>M5B 2K3</v>
          </cell>
        </row>
        <row r="6928">
          <cell r="A6928" t="str">
            <v>M5B 2L7</v>
          </cell>
        </row>
        <row r="6929">
          <cell r="A6929" t="str">
            <v>M5B 2P3</v>
          </cell>
        </row>
        <row r="6930">
          <cell r="A6930" t="str">
            <v>M5C 1B9</v>
          </cell>
        </row>
        <row r="6931">
          <cell r="A6931" t="str">
            <v>M5C 2C5</v>
          </cell>
        </row>
        <row r="6932">
          <cell r="A6932" t="str">
            <v>M5C 2G1</v>
          </cell>
        </row>
        <row r="6933">
          <cell r="A6933" t="str">
            <v>M5C 3A1</v>
          </cell>
        </row>
        <row r="6934">
          <cell r="A6934" t="str">
            <v>M5E 1A4</v>
          </cell>
        </row>
        <row r="6935">
          <cell r="A6935" t="str">
            <v>M5E 1E5</v>
          </cell>
        </row>
        <row r="6936">
          <cell r="A6936" t="str">
            <v>M5E 1E6</v>
          </cell>
        </row>
        <row r="6937">
          <cell r="A6937" t="str">
            <v>M5E 1J4</v>
          </cell>
        </row>
        <row r="6938">
          <cell r="A6938" t="str">
            <v>M5E 1W7</v>
          </cell>
        </row>
        <row r="6939">
          <cell r="A6939" t="str">
            <v>M5G 1L7</v>
          </cell>
        </row>
        <row r="6940">
          <cell r="A6940" t="str">
            <v>M5G 1S5</v>
          </cell>
        </row>
        <row r="6941">
          <cell r="A6941" t="str">
            <v>M5G 1V2</v>
          </cell>
        </row>
        <row r="6942">
          <cell r="A6942" t="str">
            <v>M5G 1V6</v>
          </cell>
        </row>
        <row r="6943">
          <cell r="A6943" t="str">
            <v>M5G 2C2</v>
          </cell>
        </row>
        <row r="6944">
          <cell r="A6944" t="str">
            <v>M5G 2G8</v>
          </cell>
        </row>
        <row r="6945">
          <cell r="A6945" t="str">
            <v>M5G 2J5</v>
          </cell>
        </row>
        <row r="6946">
          <cell r="A6946" t="str">
            <v>M5G1Y8</v>
          </cell>
        </row>
        <row r="6947">
          <cell r="A6947" t="str">
            <v>M5H 1K5</v>
          </cell>
        </row>
        <row r="6948">
          <cell r="A6948" t="str">
            <v>M5H 1T1</v>
          </cell>
        </row>
        <row r="6949">
          <cell r="A6949" t="str">
            <v>M5H 2G4</v>
          </cell>
        </row>
        <row r="6950">
          <cell r="A6950" t="str">
            <v>M5H 2L3</v>
          </cell>
        </row>
        <row r="6951">
          <cell r="A6951" t="str">
            <v>M5H 2Y4</v>
          </cell>
        </row>
        <row r="6952">
          <cell r="A6952" t="str">
            <v>M5H 3B7</v>
          </cell>
        </row>
        <row r="6953">
          <cell r="A6953" t="str">
            <v>M5H 3C6</v>
          </cell>
        </row>
        <row r="6954">
          <cell r="A6954" t="str">
            <v>M5H 3E5</v>
          </cell>
        </row>
        <row r="6955">
          <cell r="A6955" t="str">
            <v>M5H 3H1</v>
          </cell>
        </row>
        <row r="6956">
          <cell r="A6956" t="str">
            <v>M5H 3M7</v>
          </cell>
        </row>
        <row r="6957">
          <cell r="A6957" t="str">
            <v>M5H 3T4</v>
          </cell>
        </row>
        <row r="6958">
          <cell r="A6958" t="str">
            <v>M5H 3V9</v>
          </cell>
        </row>
        <row r="6959">
          <cell r="A6959" t="str">
            <v>M5J 1R7</v>
          </cell>
        </row>
        <row r="6960">
          <cell r="A6960" t="str">
            <v>M5J 2H7</v>
          </cell>
        </row>
        <row r="6961">
          <cell r="A6961" t="str">
            <v>M5J 2J1</v>
          </cell>
        </row>
        <row r="6962">
          <cell r="A6962" t="str">
            <v>M5J 2J2</v>
          </cell>
        </row>
        <row r="6963">
          <cell r="A6963" t="str">
            <v>M5J 2N8</v>
          </cell>
        </row>
        <row r="6964">
          <cell r="A6964" t="str">
            <v>M5J 2P1</v>
          </cell>
        </row>
        <row r="6965">
          <cell r="A6965" t="str">
            <v>M5J 2X2</v>
          </cell>
        </row>
        <row r="6966">
          <cell r="A6966" t="str">
            <v>M5R 2N5</v>
          </cell>
        </row>
        <row r="6967">
          <cell r="A6967" t="str">
            <v>M5R 3K4</v>
          </cell>
        </row>
        <row r="6968">
          <cell r="A6968" t="str">
            <v>M5S 2S3</v>
          </cell>
        </row>
        <row r="6969">
          <cell r="A6969" t="str">
            <v>M5S 3A7</v>
          </cell>
        </row>
        <row r="6970">
          <cell r="A6970" t="str">
            <v>M5V 1G1</v>
          </cell>
        </row>
        <row r="6971">
          <cell r="A6971" t="str">
            <v>M5V 1J6</v>
          </cell>
        </row>
        <row r="6972">
          <cell r="A6972" t="str">
            <v>M5V 1M3</v>
          </cell>
        </row>
        <row r="6973">
          <cell r="A6973" t="str">
            <v>M5V 1M7</v>
          </cell>
        </row>
        <row r="6974">
          <cell r="A6974" t="str">
            <v>M5V 1M9</v>
          </cell>
        </row>
        <row r="6975">
          <cell r="A6975" t="str">
            <v>M5V 1V2</v>
          </cell>
        </row>
        <row r="6976">
          <cell r="A6976" t="str">
            <v>M5V 1V6</v>
          </cell>
        </row>
        <row r="6977">
          <cell r="A6977" t="str">
            <v>M5V 1W2</v>
          </cell>
        </row>
        <row r="6978">
          <cell r="A6978" t="str">
            <v>M5V 1W5</v>
          </cell>
        </row>
        <row r="6979">
          <cell r="A6979" t="str">
            <v>M5V 2H8</v>
          </cell>
        </row>
        <row r="6980">
          <cell r="A6980" t="str">
            <v>M5V 2L4</v>
          </cell>
        </row>
        <row r="6981">
          <cell r="A6981" t="str">
            <v>M5W 5V8</v>
          </cell>
        </row>
        <row r="6982">
          <cell r="A6982" t="str">
            <v>M5X 1A6</v>
          </cell>
        </row>
        <row r="6983">
          <cell r="A6983" t="str">
            <v>M5X 1A9</v>
          </cell>
        </row>
        <row r="6984">
          <cell r="A6984" t="str">
            <v>M5X 1B1</v>
          </cell>
        </row>
        <row r="6985">
          <cell r="A6985" t="str">
            <v>M6A 1L9</v>
          </cell>
        </row>
        <row r="6986">
          <cell r="A6986" t="str">
            <v>M6C 1A9</v>
          </cell>
        </row>
        <row r="6987">
          <cell r="A6987" t="str">
            <v>M6K 3E3</v>
          </cell>
        </row>
        <row r="6988">
          <cell r="A6988" t="str">
            <v>M6K 3H7</v>
          </cell>
        </row>
        <row r="6989">
          <cell r="A6989" t="str">
            <v>M6K3H7</v>
          </cell>
        </row>
        <row r="6990">
          <cell r="A6990" t="str">
            <v>M6P 2P7</v>
          </cell>
        </row>
        <row r="6991">
          <cell r="A6991" t="str">
            <v>M6R 3B5</v>
          </cell>
        </row>
        <row r="6992">
          <cell r="A6992" t="str">
            <v>M6S 2E2</v>
          </cell>
        </row>
        <row r="6993">
          <cell r="A6993" t="str">
            <v>M6S 4W8</v>
          </cell>
        </row>
        <row r="6994">
          <cell r="A6994" t="str">
            <v>M8W 2A1</v>
          </cell>
        </row>
        <row r="6995">
          <cell r="A6995" t="str">
            <v>M8W 2W1</v>
          </cell>
        </row>
        <row r="6996">
          <cell r="A6996" t="str">
            <v>M8W 2Z2</v>
          </cell>
        </row>
        <row r="6997">
          <cell r="A6997" t="str">
            <v>M8W 4W3</v>
          </cell>
        </row>
        <row r="6998">
          <cell r="A6998" t="str">
            <v>M8X 2W4</v>
          </cell>
        </row>
        <row r="6999">
          <cell r="A6999" t="str">
            <v>M8Y 1H8</v>
          </cell>
        </row>
        <row r="7000">
          <cell r="A7000" t="str">
            <v>M8Z 1P5</v>
          </cell>
        </row>
        <row r="7001">
          <cell r="A7001" t="str">
            <v>M8Z 3L4</v>
          </cell>
        </row>
        <row r="7002">
          <cell r="A7002" t="str">
            <v>M8Z 5G4</v>
          </cell>
        </row>
        <row r="7003">
          <cell r="A7003" t="str">
            <v>M8Z 5J4</v>
          </cell>
        </row>
        <row r="7004">
          <cell r="A7004" t="str">
            <v>M8Z 5T6</v>
          </cell>
        </row>
        <row r="7005">
          <cell r="A7005" t="str">
            <v>M8Z 5Z6</v>
          </cell>
        </row>
        <row r="7006">
          <cell r="A7006" t="str">
            <v>M9B 6K2</v>
          </cell>
        </row>
        <row r="7007">
          <cell r="A7007" t="str">
            <v>M9C 1A3</v>
          </cell>
        </row>
        <row r="7008">
          <cell r="A7008" t="str">
            <v>M9C 1B2</v>
          </cell>
        </row>
        <row r="7009">
          <cell r="A7009" t="str">
            <v>M9C 5E9</v>
          </cell>
        </row>
        <row r="7010">
          <cell r="A7010" t="str">
            <v>M9C 5K4</v>
          </cell>
        </row>
        <row r="7011">
          <cell r="A7011" t="str">
            <v>M9C 5K6</v>
          </cell>
        </row>
        <row r="7012">
          <cell r="A7012" t="str">
            <v>M9L 1S7</v>
          </cell>
        </row>
        <row r="7013">
          <cell r="A7013" t="str">
            <v>M9L 1Y8</v>
          </cell>
        </row>
        <row r="7014">
          <cell r="A7014" t="str">
            <v>M9L 3A2</v>
          </cell>
        </row>
        <row r="7015">
          <cell r="A7015" t="str">
            <v>M9L2W6</v>
          </cell>
        </row>
        <row r="7016">
          <cell r="A7016" t="str">
            <v>M9M 2M8</v>
          </cell>
        </row>
        <row r="7017">
          <cell r="A7017" t="str">
            <v>M9M2H4</v>
          </cell>
        </row>
        <row r="7018">
          <cell r="A7018" t="str">
            <v>M9W 1B6</v>
          </cell>
        </row>
        <row r="7019">
          <cell r="A7019" t="str">
            <v>M9W 1C4</v>
          </cell>
        </row>
        <row r="7020">
          <cell r="A7020" t="str">
            <v>M9W 1N4</v>
          </cell>
        </row>
        <row r="7021">
          <cell r="A7021" t="str">
            <v>M9W 4Y6</v>
          </cell>
        </row>
        <row r="7022">
          <cell r="A7022" t="str">
            <v>M9W 5L7</v>
          </cell>
        </row>
        <row r="7023">
          <cell r="A7023" t="str">
            <v>M9W 5Y6</v>
          </cell>
        </row>
        <row r="7024">
          <cell r="A7024" t="str">
            <v>M9W 5Z8</v>
          </cell>
        </row>
        <row r="7025">
          <cell r="A7025" t="str">
            <v>MX</v>
          </cell>
        </row>
        <row r="7026">
          <cell r="A7026" t="str">
            <v>N0A 1S0</v>
          </cell>
        </row>
        <row r="7027">
          <cell r="A7027" t="str">
            <v>N0H 2P0</v>
          </cell>
        </row>
        <row r="7028">
          <cell r="A7028" t="str">
            <v>N0H 2T0</v>
          </cell>
        </row>
        <row r="7029">
          <cell r="A7029" t="str">
            <v>N0J 1C0</v>
          </cell>
        </row>
        <row r="7030">
          <cell r="A7030" t="str">
            <v>N0L 1G5</v>
          </cell>
        </row>
        <row r="7031">
          <cell r="A7031" t="str">
            <v>N0N 1G0</v>
          </cell>
        </row>
        <row r="7032">
          <cell r="A7032" t="str">
            <v>N1E 7A3</v>
          </cell>
        </row>
        <row r="7033">
          <cell r="A7033" t="str">
            <v>N1E1N6</v>
          </cell>
        </row>
        <row r="7034">
          <cell r="A7034" t="str">
            <v>N1H 6Z9</v>
          </cell>
        </row>
        <row r="7035">
          <cell r="A7035" t="str">
            <v>N1S 4B5</v>
          </cell>
        </row>
        <row r="7036">
          <cell r="A7036" t="str">
            <v>N1T 2H9</v>
          </cell>
        </row>
        <row r="7037">
          <cell r="A7037" t="str">
            <v>N2J 4C7</v>
          </cell>
        </row>
        <row r="7038">
          <cell r="A7038" t="str">
            <v>N2L 3C5</v>
          </cell>
        </row>
        <row r="7039">
          <cell r="A7039" t="str">
            <v>N2L 3W8</v>
          </cell>
        </row>
        <row r="7040">
          <cell r="A7040" t="str">
            <v>N2L 5C6</v>
          </cell>
        </row>
        <row r="7041">
          <cell r="A7041" t="str">
            <v>N2Z 2X6</v>
          </cell>
        </row>
        <row r="7042">
          <cell r="A7042" t="str">
            <v>N3H 4R7</v>
          </cell>
        </row>
        <row r="7043">
          <cell r="A7043" t="str">
            <v>N3H 5M2</v>
          </cell>
        </row>
        <row r="7044">
          <cell r="A7044" t="str">
            <v>N3T 2N1</v>
          </cell>
        </row>
        <row r="7045">
          <cell r="A7045" t="str">
            <v>N3T 3G8</v>
          </cell>
        </row>
        <row r="7046">
          <cell r="A7046" t="str">
            <v>N3Y 3N6</v>
          </cell>
        </row>
        <row r="7047">
          <cell r="A7047" t="str">
            <v>N3Y 4K8</v>
          </cell>
        </row>
        <row r="7048">
          <cell r="A7048" t="str">
            <v>N3Y 4N5</v>
          </cell>
        </row>
        <row r="7049">
          <cell r="A7049" t="str">
            <v>N4V 1B9</v>
          </cell>
        </row>
        <row r="7050">
          <cell r="A7050" t="str">
            <v>N5V 2V7</v>
          </cell>
        </row>
        <row r="7051">
          <cell r="A7051" t="str">
            <v>N5V 2Z5</v>
          </cell>
        </row>
        <row r="7052">
          <cell r="A7052" t="str">
            <v>N5V 2Z7</v>
          </cell>
        </row>
        <row r="7053">
          <cell r="A7053" t="str">
            <v>N5Z 1H5</v>
          </cell>
        </row>
        <row r="7054">
          <cell r="A7054" t="str">
            <v>N6A 1C5</v>
          </cell>
        </row>
        <row r="7055">
          <cell r="A7055" t="str">
            <v>N6A 2P1</v>
          </cell>
        </row>
        <row r="7056">
          <cell r="A7056" t="str">
            <v>N6H 5X5</v>
          </cell>
        </row>
        <row r="7057">
          <cell r="A7057" t="str">
            <v>N7G 3H6</v>
          </cell>
        </row>
        <row r="7058">
          <cell r="A7058" t="str">
            <v>N9A 4J4</v>
          </cell>
        </row>
        <row r="7059">
          <cell r="A7059" t="str">
            <v>N9A 5T7</v>
          </cell>
        </row>
        <row r="7060">
          <cell r="A7060" t="str">
            <v>N9A 6S1</v>
          </cell>
        </row>
        <row r="7061">
          <cell r="A7061" t="str">
            <v>N9A 7K6</v>
          </cell>
        </row>
        <row r="7062">
          <cell r="A7062" t="str">
            <v>ON L6M 2V5</v>
          </cell>
        </row>
        <row r="7063">
          <cell r="A7063" t="str">
            <v>P0L 1W0</v>
          </cell>
        </row>
        <row r="7064">
          <cell r="A7064" t="str">
            <v>P0L 1Y0</v>
          </cell>
        </row>
        <row r="7065">
          <cell r="A7065" t="str">
            <v>P0V 2M0</v>
          </cell>
        </row>
        <row r="7066">
          <cell r="A7066" t="str">
            <v>P1B 8K9</v>
          </cell>
        </row>
        <row r="7067">
          <cell r="A7067" t="str">
            <v>P1L 1K8</v>
          </cell>
        </row>
        <row r="7068">
          <cell r="A7068" t="str">
            <v>P2A 1W2</v>
          </cell>
        </row>
        <row r="7069">
          <cell r="A7069" t="str">
            <v>P2B 1N8</v>
          </cell>
        </row>
        <row r="7070">
          <cell r="A7070" t="str">
            <v>P3C 1T6</v>
          </cell>
        </row>
        <row r="7071">
          <cell r="A7071" t="str">
            <v>P3E 2T2</v>
          </cell>
        </row>
        <row r="7072">
          <cell r="A7072" t="str">
            <v>P3E 3Y2</v>
          </cell>
        </row>
        <row r="7073">
          <cell r="A7073" t="str">
            <v>P3N 1B2</v>
          </cell>
        </row>
        <row r="7074">
          <cell r="A7074" t="str">
            <v>P5A 1X5</v>
          </cell>
        </row>
        <row r="7075">
          <cell r="A7075" t="str">
            <v>P5N 1R1</v>
          </cell>
        </row>
        <row r="7076">
          <cell r="A7076" t="str">
            <v>P8N 2A7</v>
          </cell>
        </row>
        <row r="7077">
          <cell r="A7077" t="str">
            <v>P8N 2Z1</v>
          </cell>
        </row>
        <row r="7078">
          <cell r="A7078" t="str">
            <v>P9N 3W7</v>
          </cell>
        </row>
        <row r="7079">
          <cell r="A7079" t="str">
            <v>PTH 12N</v>
          </cell>
        </row>
        <row r="7080">
          <cell r="A7080" t="str">
            <v>R0A 0C</v>
          </cell>
        </row>
        <row r="7081">
          <cell r="A7081" t="str">
            <v>R0A 0C0</v>
          </cell>
        </row>
        <row r="7082">
          <cell r="A7082" t="str">
            <v>R0A 0R0</v>
          </cell>
        </row>
        <row r="7083">
          <cell r="A7083" t="str">
            <v>R0A 1E0</v>
          </cell>
        </row>
        <row r="7084">
          <cell r="A7084" t="str">
            <v>R0A 1W0</v>
          </cell>
        </row>
        <row r="7085">
          <cell r="A7085" t="str">
            <v>R0B 0H0</v>
          </cell>
        </row>
        <row r="7086">
          <cell r="A7086" t="str">
            <v>R0C 0C0</v>
          </cell>
        </row>
        <row r="7087">
          <cell r="A7087" t="str">
            <v>R0E 0K0</v>
          </cell>
        </row>
        <row r="7088">
          <cell r="A7088" t="str">
            <v>R0L 1Z0</v>
          </cell>
        </row>
        <row r="7089">
          <cell r="A7089" t="str">
            <v>R0M 0C0</v>
          </cell>
        </row>
        <row r="7090">
          <cell r="A7090" t="str">
            <v>R0M 0K0</v>
          </cell>
        </row>
        <row r="7091">
          <cell r="A7091" t="str">
            <v>R2C 3N2</v>
          </cell>
        </row>
        <row r="7092">
          <cell r="A7092" t="str">
            <v>R2G 1B9</v>
          </cell>
        </row>
        <row r="7093">
          <cell r="A7093" t="str">
            <v>R2H 2A6</v>
          </cell>
        </row>
        <row r="7094">
          <cell r="A7094" t="str">
            <v>R2J 0H2</v>
          </cell>
        </row>
        <row r="7095">
          <cell r="A7095" t="str">
            <v>R2J 0R9</v>
          </cell>
        </row>
        <row r="7096">
          <cell r="A7096" t="str">
            <v>R2J 0T8</v>
          </cell>
        </row>
        <row r="7097">
          <cell r="A7097" t="str">
            <v>R2J 1L9</v>
          </cell>
        </row>
        <row r="7098">
          <cell r="A7098" t="str">
            <v>R2J 2X3</v>
          </cell>
        </row>
        <row r="7099">
          <cell r="A7099" t="str">
            <v>R2J 3X5</v>
          </cell>
        </row>
        <row r="7100">
          <cell r="A7100" t="str">
            <v>R2J 4H2</v>
          </cell>
        </row>
        <row r="7101">
          <cell r="A7101" t="str">
            <v>R2J3X5</v>
          </cell>
        </row>
        <row r="7102">
          <cell r="A7102" t="str">
            <v>R2K 2P7</v>
          </cell>
        </row>
        <row r="7103">
          <cell r="A7103" t="str">
            <v>R2L 2E8</v>
          </cell>
        </row>
        <row r="7104">
          <cell r="A7104" t="str">
            <v>R2M 3R3</v>
          </cell>
        </row>
        <row r="7105">
          <cell r="A7105" t="str">
            <v>R2M 5L9</v>
          </cell>
        </row>
        <row r="7106">
          <cell r="A7106" t="str">
            <v>R2R 0H8</v>
          </cell>
        </row>
        <row r="7107">
          <cell r="A7107" t="str">
            <v>R2R 0T8</v>
          </cell>
        </row>
        <row r="7108">
          <cell r="A7108" t="str">
            <v>R2R 1V5</v>
          </cell>
        </row>
        <row r="7109">
          <cell r="A7109" t="str">
            <v>R2R 1V9</v>
          </cell>
        </row>
        <row r="7110">
          <cell r="A7110" t="str">
            <v>R2X 2H7</v>
          </cell>
        </row>
        <row r="7111">
          <cell r="A7111" t="str">
            <v>R2X 2N6</v>
          </cell>
        </row>
        <row r="7112">
          <cell r="A7112" t="str">
            <v>R2X 2V7</v>
          </cell>
        </row>
        <row r="7113">
          <cell r="A7113" t="str">
            <v>R2X 2W7</v>
          </cell>
        </row>
        <row r="7114">
          <cell r="A7114" t="str">
            <v>R2X 2X6</v>
          </cell>
        </row>
        <row r="7115">
          <cell r="A7115" t="str">
            <v>R3B 0R3</v>
          </cell>
        </row>
        <row r="7116">
          <cell r="A7116" t="str">
            <v>R3B 0V9</v>
          </cell>
        </row>
        <row r="7117">
          <cell r="A7117" t="str">
            <v>R3B 1G7</v>
          </cell>
        </row>
        <row r="7118">
          <cell r="A7118" t="str">
            <v>R3B 1R5</v>
          </cell>
        </row>
        <row r="7119">
          <cell r="A7119" t="str">
            <v>R3B 2P2</v>
          </cell>
        </row>
        <row r="7120">
          <cell r="A7120" t="str">
            <v>R3B 3E3</v>
          </cell>
        </row>
        <row r="7121">
          <cell r="A7121" t="str">
            <v>R3B 3K6</v>
          </cell>
        </row>
        <row r="7122">
          <cell r="A7122" t="str">
            <v>R3C 0G8</v>
          </cell>
        </row>
        <row r="7123">
          <cell r="A7123" t="str">
            <v>R3C 0R9</v>
          </cell>
        </row>
        <row r="7124">
          <cell r="A7124" t="str">
            <v>R3C 0Y1</v>
          </cell>
        </row>
        <row r="7125">
          <cell r="A7125" t="str">
            <v>R3C 1H3</v>
          </cell>
        </row>
        <row r="7126">
          <cell r="A7126" t="str">
            <v>R3C 1W3</v>
          </cell>
        </row>
        <row r="7127">
          <cell r="A7127" t="str">
            <v>R3C 2E6</v>
          </cell>
        </row>
        <row r="7128">
          <cell r="A7128" t="str">
            <v>R3C 2Z3</v>
          </cell>
        </row>
        <row r="7129">
          <cell r="A7129" t="str">
            <v>R3C 3K2</v>
          </cell>
        </row>
        <row r="7130">
          <cell r="A7130" t="str">
            <v>R3C 3N9</v>
          </cell>
        </row>
        <row r="7131">
          <cell r="A7131" t="str">
            <v>R3C 3R3</v>
          </cell>
        </row>
        <row r="7132">
          <cell r="A7132" t="str">
            <v>R3C 3R5</v>
          </cell>
        </row>
        <row r="7133">
          <cell r="A7133" t="str">
            <v>R3C 3R6</v>
          </cell>
        </row>
        <row r="7134">
          <cell r="A7134" t="str">
            <v>R3C 3T1</v>
          </cell>
        </row>
        <row r="7135">
          <cell r="A7135" t="str">
            <v>R3C 4E2</v>
          </cell>
        </row>
        <row r="7136">
          <cell r="A7136" t="str">
            <v>R3C 5R6</v>
          </cell>
        </row>
        <row r="7137">
          <cell r="A7137" t="str">
            <v>R3C 5R8</v>
          </cell>
        </row>
        <row r="7138">
          <cell r="A7138" t="str">
            <v>R3C 5S5</v>
          </cell>
        </row>
        <row r="7139">
          <cell r="A7139" t="str">
            <v>R3C4L5</v>
          </cell>
        </row>
        <row r="7140">
          <cell r="A7140" t="str">
            <v>R3E 0M8</v>
          </cell>
        </row>
        <row r="7141">
          <cell r="A7141" t="str">
            <v>R3E 1P6</v>
          </cell>
        </row>
        <row r="7142">
          <cell r="A7142" t="str">
            <v>R3E 2V8</v>
          </cell>
        </row>
        <row r="7143">
          <cell r="A7143" t="str">
            <v>R3E 3G5</v>
          </cell>
        </row>
        <row r="7144">
          <cell r="A7144" t="str">
            <v>R3E 3M8</v>
          </cell>
        </row>
        <row r="7145">
          <cell r="A7145" t="str">
            <v>R3G 0T6</v>
          </cell>
        </row>
        <row r="7146">
          <cell r="A7146" t="str">
            <v>R3G 0X2</v>
          </cell>
        </row>
        <row r="7147">
          <cell r="A7147" t="str">
            <v>R3G 2X1</v>
          </cell>
        </row>
        <row r="7148">
          <cell r="A7148" t="str">
            <v>R3H 0L3</v>
          </cell>
        </row>
        <row r="7149">
          <cell r="A7149" t="str">
            <v>R3H 0M6</v>
          </cell>
        </row>
        <row r="7150">
          <cell r="A7150" t="str">
            <v>R3H 1A1</v>
          </cell>
        </row>
        <row r="7151">
          <cell r="A7151" t="str">
            <v>R3H 1A8</v>
          </cell>
        </row>
        <row r="7152">
          <cell r="A7152" t="str">
            <v>R3H 1H6</v>
          </cell>
        </row>
        <row r="7153">
          <cell r="A7153" t="str">
            <v>R3J 0H8</v>
          </cell>
        </row>
        <row r="7154">
          <cell r="A7154" t="str">
            <v>R3J 3A2</v>
          </cell>
        </row>
        <row r="7155">
          <cell r="A7155" t="str">
            <v>R3J 3S2</v>
          </cell>
        </row>
        <row r="7156">
          <cell r="A7156" t="str">
            <v>R3J 3T7</v>
          </cell>
        </row>
        <row r="7157">
          <cell r="A7157" t="str">
            <v>R3J 3T9</v>
          </cell>
        </row>
        <row r="7158">
          <cell r="A7158" t="str">
            <v>R3J OH8</v>
          </cell>
        </row>
        <row r="7159">
          <cell r="A7159" t="str">
            <v>R3K 0Z8</v>
          </cell>
        </row>
        <row r="7160">
          <cell r="A7160" t="str">
            <v>R3K 2H7</v>
          </cell>
        </row>
        <row r="7161">
          <cell r="A7161" t="str">
            <v>R3K2H7</v>
          </cell>
        </row>
        <row r="7162">
          <cell r="A7162" t="str">
            <v>R3L 0L3</v>
          </cell>
        </row>
        <row r="7163">
          <cell r="A7163" t="str">
            <v>R3M 0W7</v>
          </cell>
        </row>
        <row r="7164">
          <cell r="A7164" t="str">
            <v>R3M 0X7</v>
          </cell>
        </row>
        <row r="7165">
          <cell r="A7165" t="str">
            <v>R3M 2M8</v>
          </cell>
        </row>
        <row r="7166">
          <cell r="A7166" t="str">
            <v>R3N 1Y1</v>
          </cell>
        </row>
        <row r="7167">
          <cell r="A7167" t="str">
            <v>R3P 0X8</v>
          </cell>
        </row>
        <row r="7168">
          <cell r="A7168" t="str">
            <v>R3P 0Z9</v>
          </cell>
        </row>
        <row r="7169">
          <cell r="A7169" t="str">
            <v>R3R2H7</v>
          </cell>
        </row>
        <row r="7170">
          <cell r="A7170" t="str">
            <v>R3T 0P4</v>
          </cell>
        </row>
        <row r="7171">
          <cell r="A7171" t="str">
            <v>R3T 0P7</v>
          </cell>
        </row>
        <row r="7172">
          <cell r="A7172" t="str">
            <v>R3T 1T6</v>
          </cell>
        </row>
        <row r="7173">
          <cell r="A7173" t="str">
            <v>R3T 1Y6</v>
          </cell>
        </row>
        <row r="7174">
          <cell r="A7174" t="str">
            <v>R3T 1Y7</v>
          </cell>
        </row>
        <row r="7175">
          <cell r="A7175" t="str">
            <v>R3T 3Y6</v>
          </cell>
        </row>
        <row r="7176">
          <cell r="A7176" t="str">
            <v>R3T 5S4</v>
          </cell>
        </row>
        <row r="7177">
          <cell r="A7177" t="str">
            <v>R3T 6A8</v>
          </cell>
        </row>
        <row r="7178">
          <cell r="A7178" t="str">
            <v>R3T0P4</v>
          </cell>
        </row>
        <row r="7179">
          <cell r="A7179" t="str">
            <v>R3V 1L5</v>
          </cell>
        </row>
        <row r="7180">
          <cell r="A7180" t="str">
            <v>R3X 0E9</v>
          </cell>
        </row>
        <row r="7181">
          <cell r="A7181" t="str">
            <v>R3X 0G8</v>
          </cell>
        </row>
        <row r="7182">
          <cell r="A7182" t="str">
            <v>R3Y 1G4</v>
          </cell>
        </row>
        <row r="7183">
          <cell r="A7183" t="str">
            <v>R3Y 1N3</v>
          </cell>
        </row>
        <row r="7184">
          <cell r="A7184" t="str">
            <v>R5G 1A1</v>
          </cell>
        </row>
        <row r="7185">
          <cell r="A7185" t="str">
            <v>R5G 1A6</v>
          </cell>
        </row>
        <row r="7186">
          <cell r="A7186" t="str">
            <v>R5G 1M1</v>
          </cell>
        </row>
        <row r="7187">
          <cell r="A7187" t="str">
            <v>R5G 1V6</v>
          </cell>
        </row>
        <row r="7188">
          <cell r="A7188" t="str">
            <v>R5G 2J1</v>
          </cell>
        </row>
        <row r="7189">
          <cell r="A7189" t="str">
            <v>R6M 1Y4</v>
          </cell>
        </row>
        <row r="7190">
          <cell r="A7190" t="str">
            <v>R7A 2A9</v>
          </cell>
        </row>
        <row r="7191">
          <cell r="A7191" t="str">
            <v>S3N 2W3</v>
          </cell>
        </row>
        <row r="7192">
          <cell r="A7192" t="str">
            <v>S4N 0A1</v>
          </cell>
        </row>
        <row r="7193">
          <cell r="A7193" t="str">
            <v>S4N 5X2</v>
          </cell>
        </row>
        <row r="7194">
          <cell r="A7194" t="str">
            <v>S4P 0W1</v>
          </cell>
        </row>
        <row r="7195">
          <cell r="A7195" t="str">
            <v>S4P 3B1</v>
          </cell>
        </row>
        <row r="7196">
          <cell r="A7196" t="str">
            <v>S4P 3B8</v>
          </cell>
        </row>
        <row r="7197">
          <cell r="A7197" t="str">
            <v>S4P 4B3</v>
          </cell>
        </row>
        <row r="7198">
          <cell r="A7198" t="str">
            <v>S4P 4K1</v>
          </cell>
        </row>
        <row r="7199">
          <cell r="A7199" t="str">
            <v>S4R 1K7</v>
          </cell>
        </row>
        <row r="7200">
          <cell r="A7200" t="str">
            <v>S6V 6Z1</v>
          </cell>
        </row>
        <row r="7201">
          <cell r="A7201" t="str">
            <v>S7K 0H0</v>
          </cell>
        </row>
        <row r="7202">
          <cell r="A7202" t="str">
            <v>S7K 3M9</v>
          </cell>
        </row>
        <row r="7203">
          <cell r="A7203" t="str">
            <v>S7K 7G3</v>
          </cell>
        </row>
        <row r="7204">
          <cell r="A7204" t="str">
            <v>S7N 4S1</v>
          </cell>
        </row>
        <row r="7205">
          <cell r="A7205" t="str">
            <v>T(E 7N3</v>
          </cell>
        </row>
        <row r="7206">
          <cell r="A7206" t="str">
            <v>T(N 2R2</v>
          </cell>
        </row>
        <row r="7207">
          <cell r="A7207" t="str">
            <v>T0A 1A0</v>
          </cell>
        </row>
        <row r="7208">
          <cell r="A7208" t="str">
            <v>T0A 2C0</v>
          </cell>
        </row>
        <row r="7209">
          <cell r="A7209" t="str">
            <v>T0A 3A0</v>
          </cell>
        </row>
        <row r="7210">
          <cell r="A7210" t="str">
            <v>T0A 3A3</v>
          </cell>
        </row>
        <row r="7211">
          <cell r="A7211" t="str">
            <v>T0B 4C0</v>
          </cell>
        </row>
        <row r="7212">
          <cell r="A7212" t="str">
            <v>T0C 0L0</v>
          </cell>
        </row>
        <row r="7213">
          <cell r="A7213" t="str">
            <v>T0C 2G0</v>
          </cell>
        </row>
        <row r="7214">
          <cell r="A7214" t="str">
            <v>T0C 2L2</v>
          </cell>
        </row>
        <row r="7215">
          <cell r="A7215" t="str">
            <v>T0G 1C)</v>
          </cell>
        </row>
        <row r="7216">
          <cell r="A7216" t="str">
            <v>T0G 1C0</v>
          </cell>
        </row>
        <row r="7217">
          <cell r="A7217" t="str">
            <v>T0G 1E0</v>
          </cell>
        </row>
        <row r="7218">
          <cell r="A7218" t="str">
            <v>T0J 1A0</v>
          </cell>
        </row>
        <row r="7219">
          <cell r="A7219" t="str">
            <v>T0J 1P0</v>
          </cell>
        </row>
        <row r="7220">
          <cell r="A7220" t="str">
            <v>T0J 2P0</v>
          </cell>
        </row>
        <row r="7221">
          <cell r="A7221" t="str">
            <v>T0K 0H0</v>
          </cell>
        </row>
        <row r="7222">
          <cell r="A7222" t="str">
            <v>T0L 0T0</v>
          </cell>
        </row>
        <row r="7223">
          <cell r="A7223" t="str">
            <v>T0L 1Y0</v>
          </cell>
        </row>
        <row r="7224">
          <cell r="A7224" t="str">
            <v>T0M 0S0</v>
          </cell>
        </row>
        <row r="7225">
          <cell r="A7225" t="str">
            <v>T1A 1X1</v>
          </cell>
        </row>
        <row r="7226">
          <cell r="A7226" t="str">
            <v>T1A 2X1</v>
          </cell>
        </row>
        <row r="7227">
          <cell r="A7227" t="str">
            <v>T1A 4Y7</v>
          </cell>
        </row>
        <row r="7228">
          <cell r="A7228" t="str">
            <v>T1A 7G7</v>
          </cell>
        </row>
        <row r="7229">
          <cell r="A7229" t="str">
            <v>T1A 7N1</v>
          </cell>
        </row>
        <row r="7230">
          <cell r="A7230" t="str">
            <v>T1A 8A7</v>
          </cell>
        </row>
        <row r="7231">
          <cell r="A7231" t="str">
            <v>T1A 8G2</v>
          </cell>
        </row>
        <row r="7232">
          <cell r="A7232" t="str">
            <v>T1A 8G6</v>
          </cell>
        </row>
        <row r="7233">
          <cell r="A7233" t="str">
            <v>T1A2W3</v>
          </cell>
        </row>
        <row r="7234">
          <cell r="A7234" t="str">
            <v>T1B 1J9</v>
          </cell>
        </row>
        <row r="7235">
          <cell r="A7235" t="str">
            <v>T1B 3N3</v>
          </cell>
        </row>
        <row r="7236">
          <cell r="A7236" t="str">
            <v>T1B 4K3</v>
          </cell>
        </row>
        <row r="7237">
          <cell r="A7237" t="str">
            <v>T1G 1T1</v>
          </cell>
        </row>
        <row r="7238">
          <cell r="A7238" t="str">
            <v>T1H 5B7</v>
          </cell>
        </row>
        <row r="7239">
          <cell r="A7239" t="str">
            <v>T1H 5C1</v>
          </cell>
        </row>
        <row r="7240">
          <cell r="A7240" t="str">
            <v>T1H 5C6</v>
          </cell>
        </row>
        <row r="7241">
          <cell r="A7241" t="str">
            <v>T1H 5S1</v>
          </cell>
        </row>
        <row r="7242">
          <cell r="A7242" t="str">
            <v>T1J 0V1</v>
          </cell>
        </row>
        <row r="7243">
          <cell r="A7243" t="str">
            <v>T1J 2Z5</v>
          </cell>
        </row>
        <row r="7244">
          <cell r="A7244" t="str">
            <v>T1J 4R7</v>
          </cell>
        </row>
        <row r="7245">
          <cell r="A7245" t="str">
            <v>T1J 4V1</v>
          </cell>
        </row>
        <row r="7246">
          <cell r="A7246" t="str">
            <v>T1K 7E5</v>
          </cell>
        </row>
        <row r="7247">
          <cell r="A7247" t="str">
            <v>T1L 1K1</v>
          </cell>
        </row>
        <row r="7248">
          <cell r="A7248" t="str">
            <v>T1P 1J4</v>
          </cell>
        </row>
        <row r="7249">
          <cell r="A7249" t="str">
            <v>T1P 1K4</v>
          </cell>
        </row>
        <row r="7250">
          <cell r="A7250" t="str">
            <v>T1R 1L2</v>
          </cell>
        </row>
        <row r="7251">
          <cell r="A7251" t="str">
            <v>T1S 1A2</v>
          </cell>
        </row>
        <row r="7252">
          <cell r="A7252" t="str">
            <v>T1S 1K1</v>
          </cell>
        </row>
        <row r="7253">
          <cell r="A7253" t="str">
            <v>T1W 2H5</v>
          </cell>
        </row>
        <row r="7254">
          <cell r="A7254" t="str">
            <v>T1Y</v>
          </cell>
        </row>
        <row r="7255">
          <cell r="A7255" t="str">
            <v>T1Y 7G4</v>
          </cell>
        </row>
        <row r="7256">
          <cell r="A7256" t="str">
            <v>T1Y 7H9</v>
          </cell>
        </row>
        <row r="7257">
          <cell r="A7257" t="str">
            <v>T2A 2L5</v>
          </cell>
        </row>
        <row r="7258">
          <cell r="A7258" t="str">
            <v>T2A 6T8</v>
          </cell>
        </row>
        <row r="7259">
          <cell r="A7259" t="str">
            <v>T2C 0J9</v>
          </cell>
        </row>
        <row r="7260">
          <cell r="A7260" t="str">
            <v>T2C 1X8</v>
          </cell>
        </row>
        <row r="7261">
          <cell r="A7261" t="str">
            <v>T2C 2N4</v>
          </cell>
        </row>
        <row r="7262">
          <cell r="A7262" t="str">
            <v>T2E 5R7</v>
          </cell>
        </row>
        <row r="7263">
          <cell r="A7263" t="str">
            <v>T2E 6X8</v>
          </cell>
        </row>
        <row r="7264">
          <cell r="A7264" t="str">
            <v>T2E 6Y7</v>
          </cell>
        </row>
        <row r="7265">
          <cell r="A7265" t="str">
            <v>T2E 7V6</v>
          </cell>
        </row>
        <row r="7266">
          <cell r="A7266" t="str">
            <v>T2E 8N4</v>
          </cell>
        </row>
        <row r="7267">
          <cell r="A7267" t="str">
            <v>T2E 8R2</v>
          </cell>
        </row>
        <row r="7268">
          <cell r="A7268" t="str">
            <v>T2E 8W3</v>
          </cell>
        </row>
        <row r="7269">
          <cell r="A7269" t="str">
            <v>T2E 8W4</v>
          </cell>
        </row>
        <row r="7270">
          <cell r="A7270" t="str">
            <v>T2E6T6</v>
          </cell>
        </row>
        <row r="7271">
          <cell r="A7271" t="str">
            <v>T2G 0G2</v>
          </cell>
        </row>
        <row r="7272">
          <cell r="A7272" t="str">
            <v>T2G 1M8</v>
          </cell>
        </row>
        <row r="7273">
          <cell r="A7273" t="str">
            <v>T2G 2A7</v>
          </cell>
        </row>
        <row r="7274">
          <cell r="A7274" t="str">
            <v>T2G 2H1</v>
          </cell>
        </row>
        <row r="7275">
          <cell r="A7275" t="str">
            <v>T2G 2J3</v>
          </cell>
        </row>
        <row r="7276">
          <cell r="A7276" t="str">
            <v>T2G 2L9</v>
          </cell>
        </row>
        <row r="7277">
          <cell r="A7277" t="str">
            <v>T2G 2M2</v>
          </cell>
        </row>
        <row r="7278">
          <cell r="A7278" t="str">
            <v>T2G 4B3</v>
          </cell>
        </row>
        <row r="7279">
          <cell r="A7279" t="str">
            <v>T2G 4B7</v>
          </cell>
        </row>
        <row r="7280">
          <cell r="A7280" t="str">
            <v>T2G 4S6</v>
          </cell>
        </row>
        <row r="7281">
          <cell r="A7281" t="str">
            <v>T2G 4X2</v>
          </cell>
        </row>
        <row r="7282">
          <cell r="A7282" t="str">
            <v>T2H 1M6</v>
          </cell>
        </row>
        <row r="7283">
          <cell r="A7283" t="str">
            <v>T2H 2G4</v>
          </cell>
        </row>
        <row r="7284">
          <cell r="A7284" t="str">
            <v>T2H 2Z3</v>
          </cell>
        </row>
        <row r="7285">
          <cell r="A7285" t="str">
            <v>T2H 3A8</v>
          </cell>
        </row>
        <row r="7286">
          <cell r="A7286" t="str">
            <v>T2J 0P6</v>
          </cell>
        </row>
        <row r="7287">
          <cell r="A7287" t="str">
            <v>T2J 6G3</v>
          </cell>
        </row>
        <row r="7288">
          <cell r="A7288" t="str">
            <v>T2J 7E4</v>
          </cell>
        </row>
        <row r="7289">
          <cell r="A7289" t="str">
            <v>T2J 7J2</v>
          </cell>
        </row>
        <row r="7290">
          <cell r="A7290" t="str">
            <v>T2J^G3</v>
          </cell>
        </row>
        <row r="7291">
          <cell r="A7291" t="str">
            <v>T2K 1A8</v>
          </cell>
        </row>
        <row r="7292">
          <cell r="A7292" t="str">
            <v>T2L 1C1</v>
          </cell>
        </row>
        <row r="7293">
          <cell r="A7293" t="str">
            <v>T2L 2C3</v>
          </cell>
        </row>
        <row r="7294">
          <cell r="A7294" t="str">
            <v>T2L 2K6</v>
          </cell>
        </row>
        <row r="7295">
          <cell r="A7295" t="str">
            <v>T2M 3Y7</v>
          </cell>
        </row>
        <row r="7296">
          <cell r="A7296" t="str">
            <v>T2M 3Y7</v>
          </cell>
        </row>
        <row r="7297">
          <cell r="A7297" t="str">
            <v>T2N 0A2</v>
          </cell>
        </row>
        <row r="7298">
          <cell r="A7298" t="str">
            <v>T2N 1M5</v>
          </cell>
        </row>
        <row r="7299">
          <cell r="A7299" t="str">
            <v>T2N 1N4</v>
          </cell>
        </row>
        <row r="7300">
          <cell r="A7300" t="str">
            <v>T2P #G7</v>
          </cell>
        </row>
        <row r="7301">
          <cell r="A7301" t="str">
            <v>T2P 0L6</v>
          </cell>
        </row>
        <row r="7302">
          <cell r="A7302" t="str">
            <v>T2P 0T9</v>
          </cell>
        </row>
        <row r="7303">
          <cell r="A7303" t="str">
            <v>T2P 1C2</v>
          </cell>
        </row>
        <row r="7304">
          <cell r="A7304" t="str">
            <v>T2P 1H5</v>
          </cell>
        </row>
        <row r="7305">
          <cell r="A7305" t="str">
            <v>T2P 1N8</v>
          </cell>
        </row>
        <row r="7306">
          <cell r="A7306" t="str">
            <v>T2P 2Z1</v>
          </cell>
        </row>
        <row r="7307">
          <cell r="A7307" t="str">
            <v>T2P 3B4</v>
          </cell>
        </row>
        <row r="7308">
          <cell r="A7308" t="str">
            <v>T2P 3G7</v>
          </cell>
        </row>
        <row r="7309">
          <cell r="A7309" t="str">
            <v>T2P 3G8</v>
          </cell>
        </row>
        <row r="7310">
          <cell r="A7310" t="str">
            <v>T2P 3H7</v>
          </cell>
        </row>
        <row r="7311">
          <cell r="A7311" t="str">
            <v>T2P 3L8</v>
          </cell>
        </row>
        <row r="7312">
          <cell r="A7312" t="str">
            <v>T2P 3M7</v>
          </cell>
        </row>
        <row r="7313">
          <cell r="A7313" t="str">
            <v>T2P 3P8</v>
          </cell>
        </row>
        <row r="7314">
          <cell r="A7314" t="str">
            <v>T2P 3Y6</v>
          </cell>
        </row>
        <row r="7315">
          <cell r="A7315" t="str">
            <v>T2P 5A3</v>
          </cell>
        </row>
        <row r="7316">
          <cell r="A7316" t="str">
            <v>T2P 5H1</v>
          </cell>
        </row>
        <row r="7317">
          <cell r="A7317" t="str">
            <v>T2P0T9</v>
          </cell>
        </row>
        <row r="7318">
          <cell r="A7318" t="str">
            <v>T2R 0C9</v>
          </cell>
        </row>
        <row r="7319">
          <cell r="A7319" t="str">
            <v>T2R 0G5</v>
          </cell>
        </row>
        <row r="7320">
          <cell r="A7320" t="str">
            <v>T2R 1J5</v>
          </cell>
        </row>
        <row r="7321">
          <cell r="A7321" t="str">
            <v>T2R 1J8</v>
          </cell>
        </row>
        <row r="7322">
          <cell r="A7322" t="str">
            <v>T2R 1L2</v>
          </cell>
        </row>
        <row r="7323">
          <cell r="A7323" t="str">
            <v>T2R 1L9</v>
          </cell>
        </row>
        <row r="7324">
          <cell r="A7324" t="str">
            <v>T2S 3E6</v>
          </cell>
        </row>
        <row r="7325">
          <cell r="A7325" t="str">
            <v>T2T 3N1</v>
          </cell>
        </row>
        <row r="7326">
          <cell r="A7326" t="str">
            <v>T2T 5R6</v>
          </cell>
        </row>
        <row r="7327">
          <cell r="A7327" t="str">
            <v>T2T 5W5</v>
          </cell>
        </row>
        <row r="7328">
          <cell r="A7328" t="str">
            <v>T2V 1A8</v>
          </cell>
        </row>
        <row r="7329">
          <cell r="A7329" t="str">
            <v>T2X 1J6</v>
          </cell>
        </row>
        <row r="7330">
          <cell r="A7330" t="str">
            <v>T2Z 4E6</v>
          </cell>
        </row>
        <row r="7331">
          <cell r="A7331" t="str">
            <v>T2Z 4W8</v>
          </cell>
        </row>
        <row r="7332">
          <cell r="A7332" t="str">
            <v>T2Z3X2</v>
          </cell>
        </row>
        <row r="7333">
          <cell r="A7333" t="str">
            <v>T3A 2N4</v>
          </cell>
        </row>
        <row r="7334">
          <cell r="A7334" t="str">
            <v>T3E 6K6</v>
          </cell>
        </row>
        <row r="7335">
          <cell r="A7335" t="str">
            <v>T3E 6W4</v>
          </cell>
        </row>
        <row r="7336">
          <cell r="A7336" t="str">
            <v>T3E 7M8</v>
          </cell>
        </row>
        <row r="7337">
          <cell r="A7337" t="str">
            <v>T3G 5N6</v>
          </cell>
        </row>
        <row r="7338">
          <cell r="A7338" t="str">
            <v>T3H 1G6</v>
          </cell>
        </row>
        <row r="7339">
          <cell r="A7339" t="str">
            <v>T3J 3C6</v>
          </cell>
        </row>
        <row r="7340">
          <cell r="A7340" t="str">
            <v>T3J 4L4</v>
          </cell>
        </row>
        <row r="7341">
          <cell r="A7341" t="str">
            <v>T3K 4B9</v>
          </cell>
        </row>
        <row r="7342">
          <cell r="A7342" t="str">
            <v>T3K 4P9</v>
          </cell>
        </row>
        <row r="7343">
          <cell r="A7343" t="str">
            <v>T3R 1R8</v>
          </cell>
        </row>
        <row r="7344">
          <cell r="A7344" t="str">
            <v>T4A 2G7</v>
          </cell>
        </row>
        <row r="7345">
          <cell r="A7345" t="str">
            <v>T4A 2J8</v>
          </cell>
        </row>
        <row r="7346">
          <cell r="A7346" t="str">
            <v>T4B 3L8</v>
          </cell>
        </row>
        <row r="7347">
          <cell r="A7347" t="str">
            <v>T4E 1B9</v>
          </cell>
        </row>
        <row r="7348">
          <cell r="A7348" t="str">
            <v>T4G 1W4</v>
          </cell>
        </row>
        <row r="7349">
          <cell r="A7349" t="str">
            <v>T4J 1P4</v>
          </cell>
        </row>
        <row r="7350">
          <cell r="A7350" t="str">
            <v>T4L 1G1</v>
          </cell>
        </row>
        <row r="7351">
          <cell r="A7351" t="str">
            <v>T4N 1C8</v>
          </cell>
        </row>
        <row r="7352">
          <cell r="A7352" t="str">
            <v>T4N 1S8</v>
          </cell>
        </row>
        <row r="7353">
          <cell r="A7353" t="str">
            <v>T4N 2E6</v>
          </cell>
        </row>
        <row r="7354">
          <cell r="A7354" t="str">
            <v>T4N 2N2</v>
          </cell>
        </row>
        <row r="7355">
          <cell r="A7355" t="str">
            <v>T4N 3T4</v>
          </cell>
        </row>
        <row r="7356">
          <cell r="A7356" t="str">
            <v>T4N 6N8</v>
          </cell>
        </row>
        <row r="7357">
          <cell r="A7357" t="str">
            <v>T4P 1N1</v>
          </cell>
        </row>
        <row r="7358">
          <cell r="A7358" t="str">
            <v>T4P 4G6</v>
          </cell>
        </row>
        <row r="7359">
          <cell r="A7359" t="str">
            <v>T4R 2J7</v>
          </cell>
        </row>
        <row r="7360">
          <cell r="A7360" t="str">
            <v>T4V 0K4</v>
          </cell>
        </row>
        <row r="7361">
          <cell r="A7361" t="str">
            <v>T4V 0L3</v>
          </cell>
        </row>
        <row r="7362">
          <cell r="A7362" t="str">
            <v>T4V 1H1</v>
          </cell>
        </row>
        <row r="7363">
          <cell r="A7363" t="str">
            <v>T4V 1X2</v>
          </cell>
        </row>
        <row r="7364">
          <cell r="A7364" t="str">
            <v>T5C 3C8</v>
          </cell>
        </row>
        <row r="7365">
          <cell r="A7365" t="str">
            <v>T5G 2R3</v>
          </cell>
        </row>
        <row r="7366">
          <cell r="A7366" t="str">
            <v>T5G 2Z3</v>
          </cell>
        </row>
        <row r="7367">
          <cell r="A7367" t="str">
            <v>T5G 3H7</v>
          </cell>
        </row>
        <row r="7368">
          <cell r="A7368" t="str">
            <v>T5H 0Y4</v>
          </cell>
        </row>
        <row r="7369">
          <cell r="A7369" t="str">
            <v>T5H 3H6</v>
          </cell>
        </row>
        <row r="7370">
          <cell r="A7370" t="str">
            <v>T5H 4B9</v>
          </cell>
        </row>
        <row r="7371">
          <cell r="A7371" t="str">
            <v>T5H 4G9</v>
          </cell>
        </row>
        <row r="7372">
          <cell r="A7372" t="str">
            <v>T5J 0K1</v>
          </cell>
        </row>
        <row r="7373">
          <cell r="A7373" t="str">
            <v>T5J 1L6</v>
          </cell>
        </row>
        <row r="7374">
          <cell r="A7374" t="str">
            <v>T5J 1P7</v>
          </cell>
        </row>
        <row r="7375">
          <cell r="A7375" t="str">
            <v>T5J 2T2</v>
          </cell>
        </row>
        <row r="7376">
          <cell r="A7376" t="str">
            <v>T5J 3E4</v>
          </cell>
        </row>
        <row r="7377">
          <cell r="A7377" t="str">
            <v>T5J 3G1</v>
          </cell>
        </row>
        <row r="7378">
          <cell r="A7378" t="str">
            <v>T5J 3H1</v>
          </cell>
        </row>
        <row r="7379">
          <cell r="A7379" t="str">
            <v>T5J 3N3</v>
          </cell>
        </row>
        <row r="7380">
          <cell r="A7380" t="str">
            <v>T5J 4C3</v>
          </cell>
        </row>
        <row r="7381">
          <cell r="A7381" t="str">
            <v>T5J 4P6</v>
          </cell>
        </row>
        <row r="7382">
          <cell r="A7382" t="str">
            <v>T5K 1C2</v>
          </cell>
        </row>
        <row r="7383">
          <cell r="A7383" t="str">
            <v>T5L 2Y3</v>
          </cell>
        </row>
        <row r="7384">
          <cell r="A7384" t="str">
            <v>T5M 2P6</v>
          </cell>
        </row>
        <row r="7385">
          <cell r="A7385" t="str">
            <v>T5M 3V6</v>
          </cell>
        </row>
        <row r="7386">
          <cell r="A7386" t="str">
            <v>T5M 3X4</v>
          </cell>
        </row>
        <row r="7387">
          <cell r="A7387" t="str">
            <v>T5N 1N1</v>
          </cell>
        </row>
        <row r="7388">
          <cell r="A7388" t="str">
            <v>T5N 2Z1</v>
          </cell>
        </row>
        <row r="7389">
          <cell r="A7389" t="str">
            <v>T5N 3Z1</v>
          </cell>
        </row>
        <row r="7390">
          <cell r="A7390" t="str">
            <v>T5S 1E6</v>
          </cell>
        </row>
        <row r="7391">
          <cell r="A7391" t="str">
            <v>T5S 1K5</v>
          </cell>
        </row>
        <row r="7392">
          <cell r="A7392" t="str">
            <v>T5S 1L7</v>
          </cell>
        </row>
        <row r="7393">
          <cell r="A7393" t="str">
            <v>T5S 1N8</v>
          </cell>
        </row>
        <row r="7394">
          <cell r="A7394" t="str">
            <v>T5S 1S7</v>
          </cell>
        </row>
        <row r="7395">
          <cell r="A7395" t="str">
            <v>T5S 1Y1</v>
          </cell>
        </row>
        <row r="7396">
          <cell r="A7396" t="str">
            <v>T5S 2T2</v>
          </cell>
        </row>
        <row r="7397">
          <cell r="A7397" t="str">
            <v>T5T 3R1</v>
          </cell>
        </row>
        <row r="7398">
          <cell r="A7398" t="str">
            <v>T5V 1H4</v>
          </cell>
        </row>
        <row r="7399">
          <cell r="A7399" t="str">
            <v>T5Y 3L4</v>
          </cell>
        </row>
        <row r="7400">
          <cell r="A7400" t="str">
            <v>T6A 3A8</v>
          </cell>
        </row>
        <row r="7401">
          <cell r="A7401" t="str">
            <v>T6B 2V4</v>
          </cell>
        </row>
        <row r="7402">
          <cell r="A7402" t="str">
            <v>T6B 2X9</v>
          </cell>
        </row>
        <row r="7403">
          <cell r="A7403" t="str">
            <v>T6B 3E5</v>
          </cell>
        </row>
        <row r="7404">
          <cell r="A7404" t="str">
            <v>T6B 3P3</v>
          </cell>
        </row>
        <row r="7405">
          <cell r="A7405" t="str">
            <v>T6E 0A6</v>
          </cell>
        </row>
        <row r="7406">
          <cell r="A7406" t="str">
            <v>T6E 3A5</v>
          </cell>
        </row>
        <row r="7407">
          <cell r="A7407" t="str">
            <v>T6E 3L4</v>
          </cell>
        </row>
        <row r="7408">
          <cell r="A7408" t="str">
            <v>T6E 5E8</v>
          </cell>
        </row>
        <row r="7409">
          <cell r="A7409" t="str">
            <v>T6E 5N4</v>
          </cell>
        </row>
        <row r="7410">
          <cell r="A7410" t="str">
            <v>T6E 5R9</v>
          </cell>
        </row>
        <row r="7411">
          <cell r="A7411" t="str">
            <v>T6E 6B4</v>
          </cell>
        </row>
        <row r="7412">
          <cell r="A7412" t="str">
            <v>T6E 6T9</v>
          </cell>
        </row>
        <row r="7413">
          <cell r="A7413" t="str">
            <v>T6E3L4</v>
          </cell>
        </row>
        <row r="7414">
          <cell r="A7414" t="str">
            <v>T6G 2B7</v>
          </cell>
        </row>
        <row r="7415">
          <cell r="A7415" t="str">
            <v>T6G 2E1</v>
          </cell>
        </row>
        <row r="7416">
          <cell r="A7416" t="str">
            <v>T6G 2G3</v>
          </cell>
        </row>
        <row r="7417">
          <cell r="A7417" t="str">
            <v>T6G 2H1</v>
          </cell>
        </row>
        <row r="7418">
          <cell r="A7418" t="str">
            <v>T6G 2H7</v>
          </cell>
        </row>
        <row r="7419">
          <cell r="A7419" t="str">
            <v>T6G 2J8</v>
          </cell>
        </row>
        <row r="7420">
          <cell r="A7420" t="str">
            <v>T6G 2J9</v>
          </cell>
        </row>
        <row r="7421">
          <cell r="A7421" t="str">
            <v>T6G 2R3</v>
          </cell>
        </row>
        <row r="7422">
          <cell r="A7422" t="str">
            <v>T6G 2R6</v>
          </cell>
        </row>
        <row r="7423">
          <cell r="A7423" t="str">
            <v>T6G 2R7</v>
          </cell>
        </row>
        <row r="7424">
          <cell r="A7424" t="str">
            <v>T6G 2T4</v>
          </cell>
        </row>
        <row r="7425">
          <cell r="A7425" t="str">
            <v>T6G 2W2</v>
          </cell>
        </row>
        <row r="7426">
          <cell r="A7426" t="str">
            <v>T6G2M7</v>
          </cell>
        </row>
        <row r="7427">
          <cell r="A7427" t="str">
            <v>T6H 2G3</v>
          </cell>
        </row>
        <row r="7428">
          <cell r="A7428" t="str">
            <v>T6H 2K8</v>
          </cell>
        </row>
        <row r="7429">
          <cell r="A7429" t="str">
            <v>T6H 2L6</v>
          </cell>
        </row>
        <row r="7430">
          <cell r="A7430" t="str">
            <v>T6J 4T3</v>
          </cell>
        </row>
        <row r="7431">
          <cell r="A7431" t="str">
            <v>T6L 6W6</v>
          </cell>
        </row>
        <row r="7432">
          <cell r="A7432" t="str">
            <v>T6N 1E4</v>
          </cell>
        </row>
        <row r="7433">
          <cell r="A7433" t="str">
            <v>T6N 1H1</v>
          </cell>
        </row>
        <row r="7434">
          <cell r="A7434" t="str">
            <v>T6R 3E7</v>
          </cell>
        </row>
        <row r="7435">
          <cell r="A7435" t="str">
            <v>T7N 1P3</v>
          </cell>
        </row>
        <row r="7436">
          <cell r="A7436" t="str">
            <v>T7P 2G4</v>
          </cell>
        </row>
        <row r="7437">
          <cell r="A7437" t="str">
            <v>T7V 1A8</v>
          </cell>
        </row>
        <row r="7438">
          <cell r="A7438" t="str">
            <v>T7X 3B4</v>
          </cell>
        </row>
        <row r="7439">
          <cell r="A7439" t="str">
            <v>T7X 3E8</v>
          </cell>
        </row>
        <row r="7440">
          <cell r="A7440" t="str">
            <v>T7X 5A4</v>
          </cell>
        </row>
        <row r="7441">
          <cell r="A7441" t="str">
            <v>T7X5A4</v>
          </cell>
        </row>
        <row r="7442">
          <cell r="A7442" t="str">
            <v>T7Z 1A8</v>
          </cell>
        </row>
        <row r="7443">
          <cell r="A7443" t="str">
            <v>T7Z 1P1</v>
          </cell>
        </row>
        <row r="7444">
          <cell r="A7444" t="str">
            <v>T7Z 2A8</v>
          </cell>
        </row>
        <row r="7445">
          <cell r="A7445" t="str">
            <v>T8A 3X3</v>
          </cell>
        </row>
        <row r="7446">
          <cell r="A7446" t="str">
            <v>T8A 4V5</v>
          </cell>
        </row>
        <row r="7447">
          <cell r="A7447" t="str">
            <v>T8A 5P9</v>
          </cell>
        </row>
        <row r="7448">
          <cell r="A7448" t="str">
            <v>T8A 5Z2</v>
          </cell>
        </row>
        <row r="7449">
          <cell r="A7449" t="str">
            <v>T8A 6A2</v>
          </cell>
        </row>
        <row r="7450">
          <cell r="A7450" t="str">
            <v>T8A-6A2</v>
          </cell>
        </row>
        <row r="7451">
          <cell r="A7451" t="str">
            <v>T8B 1N2</v>
          </cell>
        </row>
        <row r="7452">
          <cell r="A7452" t="str">
            <v>T8B 4C5</v>
          </cell>
        </row>
        <row r="7453">
          <cell r="A7453" t="str">
            <v>T8G 2R3</v>
          </cell>
        </row>
        <row r="7454">
          <cell r="A7454" t="str">
            <v>T8L 2C5</v>
          </cell>
        </row>
        <row r="7455">
          <cell r="A7455" t="str">
            <v>T8N 1H4</v>
          </cell>
        </row>
        <row r="7456">
          <cell r="A7456" t="str">
            <v>T8N 1W6</v>
          </cell>
        </row>
        <row r="7457">
          <cell r="A7457" t="str">
            <v>T8N 3Z9</v>
          </cell>
        </row>
        <row r="7458">
          <cell r="A7458" t="str">
            <v>T8N 5C9</v>
          </cell>
        </row>
        <row r="7459">
          <cell r="A7459" t="str">
            <v>T8N 7K8</v>
          </cell>
        </row>
        <row r="7460">
          <cell r="A7460" t="str">
            <v>T8S 1V2</v>
          </cell>
        </row>
        <row r="7461">
          <cell r="A7461" t="str">
            <v>T8S 2A5</v>
          </cell>
        </row>
        <row r="7462">
          <cell r="A7462" t="str">
            <v>T8V 2P5</v>
          </cell>
        </row>
        <row r="7463">
          <cell r="A7463" t="str">
            <v>T8V 4C5</v>
          </cell>
        </row>
        <row r="7464">
          <cell r="A7464" t="str">
            <v>T8V 4C8</v>
          </cell>
        </row>
        <row r="7465">
          <cell r="A7465" t="str">
            <v>T8V 6M7</v>
          </cell>
        </row>
        <row r="7466">
          <cell r="A7466" t="str">
            <v>T8W 6T2</v>
          </cell>
        </row>
        <row r="7467">
          <cell r="A7467" t="str">
            <v>T9A 2V6</v>
          </cell>
        </row>
        <row r="7468">
          <cell r="A7468" t="str">
            <v>T9E 4C4</v>
          </cell>
        </row>
        <row r="7469">
          <cell r="A7469" t="str">
            <v>T9E 7N3</v>
          </cell>
        </row>
        <row r="7470">
          <cell r="A7470" t="str">
            <v>T9E 7Z2</v>
          </cell>
        </row>
        <row r="7471">
          <cell r="A7471" t="str">
            <v>T9H 4C4</v>
          </cell>
        </row>
        <row r="7472">
          <cell r="A7472" t="str">
            <v>T9N 1B5</v>
          </cell>
        </row>
        <row r="7473">
          <cell r="A7473" t="str">
            <v>T9N 2L4</v>
          </cell>
        </row>
        <row r="7474">
          <cell r="A7474" t="str">
            <v>T9N 2R2</v>
          </cell>
        </row>
        <row r="7475">
          <cell r="A7475" t="str">
            <v>T9N2L4</v>
          </cell>
        </row>
        <row r="7476">
          <cell r="A7476" t="str">
            <v>T9N-2L9</v>
          </cell>
        </row>
        <row r="7477">
          <cell r="A7477" t="str">
            <v>T9S 1M8</v>
          </cell>
        </row>
        <row r="7478">
          <cell r="A7478" t="str">
            <v>T9V 1R4</v>
          </cell>
        </row>
        <row r="7479">
          <cell r="A7479" t="str">
            <v>V0N 1B4</v>
          </cell>
        </row>
        <row r="7480">
          <cell r="A7480" t="str">
            <v>V1Y 9X1</v>
          </cell>
        </row>
        <row r="7481">
          <cell r="A7481" t="str">
            <v>V2L 5B8</v>
          </cell>
        </row>
        <row r="7482">
          <cell r="A7482" t="str">
            <v>V2M 5Y5</v>
          </cell>
        </row>
        <row r="7483">
          <cell r="A7483" t="str">
            <v>V2M 7C5</v>
          </cell>
        </row>
        <row r="7484">
          <cell r="A7484" t="str">
            <v>V2S 3N7</v>
          </cell>
        </row>
        <row r="7485">
          <cell r="A7485" t="str">
            <v>V2S3N7</v>
          </cell>
        </row>
        <row r="7486">
          <cell r="A7486" t="str">
            <v>V3K 6Y9</v>
          </cell>
        </row>
        <row r="7487">
          <cell r="A7487" t="str">
            <v>V3M 6Y9</v>
          </cell>
        </row>
        <row r="7488">
          <cell r="A7488" t="str">
            <v>V3N 4A3</v>
          </cell>
        </row>
        <row r="7489">
          <cell r="A7489" t="str">
            <v>V3T 5T4</v>
          </cell>
        </row>
        <row r="7490">
          <cell r="A7490" t="str">
            <v>V3T 5X3</v>
          </cell>
        </row>
        <row r="7491">
          <cell r="A7491" t="str">
            <v>V5B 3A6</v>
          </cell>
        </row>
        <row r="7492">
          <cell r="A7492" t="str">
            <v>V5B 3B8</v>
          </cell>
        </row>
        <row r="7493">
          <cell r="A7493" t="str">
            <v>V5B 4X3</v>
          </cell>
        </row>
        <row r="7494">
          <cell r="A7494" t="str">
            <v>V5C 4B3</v>
          </cell>
        </row>
        <row r="7495">
          <cell r="A7495" t="str">
            <v>V5M 4X7</v>
          </cell>
        </row>
        <row r="7496">
          <cell r="A7496" t="str">
            <v>V5T 1G4</v>
          </cell>
        </row>
        <row r="7497">
          <cell r="A7497" t="str">
            <v>V5X 3E8</v>
          </cell>
        </row>
        <row r="7498">
          <cell r="A7498" t="str">
            <v>V6B 1L8</v>
          </cell>
        </row>
        <row r="7499">
          <cell r="A7499" t="str">
            <v>V6B 4N8</v>
          </cell>
        </row>
        <row r="7500">
          <cell r="A7500" t="str">
            <v>V6C 2B5</v>
          </cell>
        </row>
        <row r="7501">
          <cell r="A7501" t="str">
            <v>V6E 2E3</v>
          </cell>
        </row>
        <row r="7502">
          <cell r="A7502" t="str">
            <v>V6E 3X7</v>
          </cell>
        </row>
        <row r="7503">
          <cell r="A7503" t="str">
            <v>V6H 3V3</v>
          </cell>
        </row>
        <row r="7504">
          <cell r="A7504" t="str">
            <v>V6J 1K1</v>
          </cell>
        </row>
        <row r="7505">
          <cell r="A7505" t="str">
            <v>V6J 5A4</v>
          </cell>
        </row>
        <row r="7506">
          <cell r="A7506" t="str">
            <v>V6J 5K8</v>
          </cell>
        </row>
        <row r="7507">
          <cell r="A7507" t="str">
            <v>V6V 2K9</v>
          </cell>
        </row>
        <row r="7508">
          <cell r="A7508" t="str">
            <v>V6W 1J8</v>
          </cell>
        </row>
        <row r="7509">
          <cell r="A7509" t="str">
            <v>V6Z 1B1</v>
          </cell>
        </row>
        <row r="7510">
          <cell r="A7510" t="str">
            <v>V7A4V4</v>
          </cell>
        </row>
        <row r="7511">
          <cell r="A7511" t="str">
            <v>V7C 4V4</v>
          </cell>
        </row>
        <row r="7512">
          <cell r="A7512" t="str">
            <v>V7K 1X6</v>
          </cell>
        </row>
        <row r="7513">
          <cell r="A7513" t="str">
            <v>V7P 1A1</v>
          </cell>
        </row>
        <row r="7514">
          <cell r="A7514" t="str">
            <v>V8T1T6</v>
          </cell>
        </row>
        <row r="7515">
          <cell r="A7515" t="str">
            <v>V8V 1X4</v>
          </cell>
        </row>
        <row r="7516">
          <cell r="A7516" t="str">
            <v>V8W 1P4</v>
          </cell>
        </row>
        <row r="7517">
          <cell r="A7517" t="str">
            <v>V8W 2C8</v>
          </cell>
        </row>
        <row r="7518">
          <cell r="A7518" t="str">
            <v>V8W 9V1</v>
          </cell>
        </row>
        <row r="7519">
          <cell r="A7519" t="str">
            <v>V8X 1X4</v>
          </cell>
        </row>
        <row r="7520">
          <cell r="A7520" t="str">
            <v>V8Z 6N4</v>
          </cell>
        </row>
        <row r="7521">
          <cell r="A7521" t="str">
            <v>V9B 4C6</v>
          </cell>
        </row>
        <row r="7522">
          <cell r="A7522" t="str">
            <v>WA3 6AS</v>
          </cell>
        </row>
        <row r="7523">
          <cell r="A7523" t="str">
            <v>WC2N 5JR</v>
          </cell>
        </row>
        <row r="7524">
          <cell r="A7524" t="str">
            <v>V3N 4A3</v>
          </cell>
        </row>
        <row r="7525">
          <cell r="A7525" t="str">
            <v>V3T 5T4</v>
          </cell>
        </row>
        <row r="7526">
          <cell r="A7526" t="str">
            <v>V3T 5X3</v>
          </cell>
        </row>
        <row r="7527">
          <cell r="A7527" t="str">
            <v>V5B 3A6</v>
          </cell>
        </row>
        <row r="7528">
          <cell r="A7528" t="str">
            <v>V5B 3B8</v>
          </cell>
        </row>
        <row r="7529">
          <cell r="A7529" t="str">
            <v>V5B 4X3</v>
          </cell>
        </row>
        <row r="7530">
          <cell r="A7530" t="str">
            <v>V5C 4B3</v>
          </cell>
        </row>
        <row r="7531">
          <cell r="A7531" t="str">
            <v>V5M 4X7</v>
          </cell>
        </row>
        <row r="7532">
          <cell r="A7532" t="str">
            <v>V5T 1G4</v>
          </cell>
        </row>
        <row r="7533">
          <cell r="A7533" t="str">
            <v>V5X 3E8</v>
          </cell>
        </row>
        <row r="7534">
          <cell r="A7534" t="str">
            <v>V6B 1L8</v>
          </cell>
        </row>
        <row r="7535">
          <cell r="A7535" t="str">
            <v>V6B 4N8</v>
          </cell>
        </row>
        <row r="7536">
          <cell r="A7536" t="str">
            <v>V6C 2B5</v>
          </cell>
        </row>
        <row r="7537">
          <cell r="A7537" t="str">
            <v>V6E 2E3</v>
          </cell>
        </row>
        <row r="7538">
          <cell r="A7538" t="str">
            <v>V6E 3X7</v>
          </cell>
        </row>
        <row r="7539">
          <cell r="A7539" t="str">
            <v>V6H 3V3</v>
          </cell>
        </row>
        <row r="7540">
          <cell r="A7540" t="str">
            <v>V6J 1K1</v>
          </cell>
        </row>
        <row r="7541">
          <cell r="A7541" t="str">
            <v>V6J 5A4</v>
          </cell>
        </row>
        <row r="7542">
          <cell r="A7542" t="str">
            <v>V6J 5K8</v>
          </cell>
        </row>
        <row r="7543">
          <cell r="A7543" t="str">
            <v>V6V 2K9</v>
          </cell>
        </row>
        <row r="7544">
          <cell r="A7544" t="str">
            <v>V6W 1J8</v>
          </cell>
        </row>
        <row r="7545">
          <cell r="A7545" t="str">
            <v>V6Z 1B1</v>
          </cell>
        </row>
        <row r="7546">
          <cell r="A7546" t="str">
            <v>V7A4V4</v>
          </cell>
        </row>
        <row r="7547">
          <cell r="A7547" t="str">
            <v>V7C 4V4</v>
          </cell>
        </row>
        <row r="7548">
          <cell r="A7548" t="str">
            <v>V7K 1X6</v>
          </cell>
        </row>
        <row r="7549">
          <cell r="A7549" t="str">
            <v>V7P 1A1</v>
          </cell>
        </row>
        <row r="7550">
          <cell r="A7550" t="str">
            <v>V8T1T6</v>
          </cell>
        </row>
        <row r="7551">
          <cell r="A7551" t="str">
            <v>V8V 1X4</v>
          </cell>
        </row>
        <row r="7552">
          <cell r="A7552" t="str">
            <v>V8W 1P4</v>
          </cell>
        </row>
        <row r="7553">
          <cell r="A7553" t="str">
            <v>V8W 2C8</v>
          </cell>
        </row>
        <row r="7554">
          <cell r="A7554" t="str">
            <v>V8W 9V1</v>
          </cell>
        </row>
        <row r="7555">
          <cell r="A7555" t="str">
            <v>V8X 1X4</v>
          </cell>
        </row>
        <row r="7556">
          <cell r="A7556" t="str">
            <v>V8Z 6N4</v>
          </cell>
        </row>
        <row r="7557">
          <cell r="A7557" t="str">
            <v>V9B 4C6</v>
          </cell>
        </row>
        <row r="7558">
          <cell r="A7558" t="str">
            <v>WA3 6AS</v>
          </cell>
        </row>
        <row r="7559">
          <cell r="A7559" t="str">
            <v>WC2N 5JR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planner.fortinet.net/update/publish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56"/>
  <sheetViews>
    <sheetView topLeftCell="A1202" zoomScale="85" zoomScaleNormal="85" workbookViewId="0">
      <selection activeCell="H1225" sqref="A1:XFD1048576"/>
    </sheetView>
  </sheetViews>
  <sheetFormatPr defaultRowHeight="12.75"/>
  <cols>
    <col min="1" max="1" width="28.7109375" customWidth="1"/>
    <col min="2" max="2" width="29.7109375" style="353" customWidth="1"/>
    <col min="3" max="3" width="70.140625" style="353" customWidth="1"/>
    <col min="4" max="4" width="14.7109375" style="81" customWidth="1"/>
    <col min="5" max="5" width="12.140625" customWidth="1"/>
    <col min="6" max="7" width="15.42578125" bestFit="1" customWidth="1"/>
    <col min="8" max="8" width="9.7109375" style="201" customWidth="1"/>
  </cols>
  <sheetData>
    <row r="1" spans="1:8" ht="13.5" thickBot="1">
      <c r="A1" s="36" t="s">
        <v>783</v>
      </c>
      <c r="B1" s="289" t="s">
        <v>163</v>
      </c>
      <c r="C1" s="289" t="s">
        <v>162</v>
      </c>
      <c r="D1" s="90" t="s">
        <v>805</v>
      </c>
      <c r="E1" s="6" t="s">
        <v>806</v>
      </c>
      <c r="F1" s="6" t="s">
        <v>807</v>
      </c>
      <c r="G1" s="6" t="s">
        <v>808</v>
      </c>
      <c r="H1" s="130" t="s">
        <v>495</v>
      </c>
    </row>
    <row r="2" spans="1:8" ht="12.75" customHeight="1">
      <c r="A2" s="121" t="s">
        <v>2249</v>
      </c>
      <c r="B2" s="12" t="s">
        <v>2250</v>
      </c>
      <c r="C2" s="583" t="s">
        <v>3896</v>
      </c>
      <c r="D2" s="325">
        <v>298</v>
      </c>
      <c r="E2" s="336"/>
      <c r="F2" s="336"/>
      <c r="G2" s="336"/>
      <c r="H2" s="205" t="s">
        <v>668</v>
      </c>
    </row>
    <row r="3" spans="1:8">
      <c r="A3" s="37"/>
      <c r="B3" s="31" t="s">
        <v>2251</v>
      </c>
      <c r="C3" s="645" t="s">
        <v>1793</v>
      </c>
      <c r="D3" s="327">
        <v>438</v>
      </c>
      <c r="E3" s="331"/>
      <c r="F3" s="331"/>
      <c r="G3" s="331"/>
      <c r="H3" s="206" t="s">
        <v>668</v>
      </c>
    </row>
    <row r="4" spans="1:8">
      <c r="A4" s="37"/>
      <c r="B4" s="31" t="s">
        <v>2252</v>
      </c>
      <c r="C4" s="645" t="s">
        <v>1718</v>
      </c>
      <c r="D4" s="327"/>
      <c r="E4" s="331"/>
      <c r="F4" s="331">
        <v>561</v>
      </c>
      <c r="G4" s="331">
        <v>648</v>
      </c>
      <c r="H4" s="206" t="s">
        <v>668</v>
      </c>
    </row>
    <row r="5" spans="1:8">
      <c r="A5" s="37"/>
      <c r="B5" s="31" t="s">
        <v>2253</v>
      </c>
      <c r="C5" s="645" t="s">
        <v>1719</v>
      </c>
      <c r="D5" s="327"/>
      <c r="E5" s="331">
        <v>480</v>
      </c>
      <c r="F5" s="331">
        <v>640</v>
      </c>
      <c r="G5" s="331">
        <v>753</v>
      </c>
      <c r="H5" s="206" t="s">
        <v>668</v>
      </c>
    </row>
    <row r="6" spans="1:8">
      <c r="A6" s="37"/>
      <c r="B6" s="17" t="s">
        <v>2256</v>
      </c>
      <c r="C6" s="584" t="s">
        <v>1942</v>
      </c>
      <c r="D6" s="200"/>
      <c r="E6" s="331">
        <v>51</v>
      </c>
      <c r="F6" s="329"/>
      <c r="G6" s="329"/>
      <c r="H6" s="206" t="s">
        <v>668</v>
      </c>
    </row>
    <row r="7" spans="1:8">
      <c r="A7" s="37"/>
      <c r="B7" s="330" t="s">
        <v>2254</v>
      </c>
      <c r="C7" s="561" t="s">
        <v>1716</v>
      </c>
      <c r="D7" s="200"/>
      <c r="E7" s="331">
        <v>140</v>
      </c>
      <c r="F7" s="331">
        <v>263</v>
      </c>
      <c r="G7" s="19">
        <v>368</v>
      </c>
      <c r="H7" s="206" t="s">
        <v>499</v>
      </c>
    </row>
    <row r="8" spans="1:8">
      <c r="A8" s="37"/>
      <c r="B8" s="33" t="s">
        <v>2255</v>
      </c>
      <c r="C8" s="561" t="s">
        <v>1717</v>
      </c>
      <c r="D8" s="200"/>
      <c r="E8" s="331">
        <v>182</v>
      </c>
      <c r="F8" s="331">
        <v>342</v>
      </c>
      <c r="G8" s="331">
        <v>478</v>
      </c>
      <c r="H8" s="206" t="s">
        <v>499</v>
      </c>
    </row>
    <row r="9" spans="1:8">
      <c r="A9" s="37"/>
      <c r="B9" s="330" t="s">
        <v>2257</v>
      </c>
      <c r="C9" s="561" t="s">
        <v>1789</v>
      </c>
      <c r="D9" s="200"/>
      <c r="E9" s="331">
        <v>45</v>
      </c>
      <c r="F9" s="257">
        <v>85</v>
      </c>
      <c r="G9" s="257">
        <v>119</v>
      </c>
      <c r="H9" s="206" t="s">
        <v>499</v>
      </c>
    </row>
    <row r="10" spans="1:8" ht="13.5" thickBot="1">
      <c r="A10" s="37"/>
      <c r="B10" s="33" t="s">
        <v>2258</v>
      </c>
      <c r="C10" s="561" t="s">
        <v>1788</v>
      </c>
      <c r="D10" s="287"/>
      <c r="E10" s="331">
        <v>75</v>
      </c>
      <c r="F10" s="257">
        <v>141</v>
      </c>
      <c r="G10" s="257">
        <v>197</v>
      </c>
      <c r="H10" s="206" t="s">
        <v>499</v>
      </c>
    </row>
    <row r="11" spans="1:8" ht="13.5" thickBot="1">
      <c r="A11" s="36" t="s">
        <v>783</v>
      </c>
      <c r="B11" s="289" t="s">
        <v>163</v>
      </c>
      <c r="C11" s="289" t="s">
        <v>162</v>
      </c>
      <c r="D11" s="90" t="s">
        <v>805</v>
      </c>
      <c r="E11" s="289" t="s">
        <v>806</v>
      </c>
      <c r="F11" s="289" t="s">
        <v>807</v>
      </c>
      <c r="G11" s="289" t="s">
        <v>808</v>
      </c>
      <c r="H11" s="130" t="s">
        <v>495</v>
      </c>
    </row>
    <row r="12" spans="1:8" ht="12.75" customHeight="1">
      <c r="A12" s="121" t="s">
        <v>3121</v>
      </c>
      <c r="B12" s="12" t="s">
        <v>3122</v>
      </c>
      <c r="C12" s="583" t="s">
        <v>3897</v>
      </c>
      <c r="D12" s="325">
        <v>398</v>
      </c>
      <c r="E12" s="336"/>
      <c r="F12" s="336"/>
      <c r="G12" s="336"/>
      <c r="H12" s="205" t="s">
        <v>668</v>
      </c>
    </row>
    <row r="13" spans="1:8">
      <c r="A13" s="37"/>
      <c r="B13" s="31" t="s">
        <v>3123</v>
      </c>
      <c r="C13" s="766" t="s">
        <v>1793</v>
      </c>
      <c r="D13" s="327">
        <v>578</v>
      </c>
      <c r="E13" s="331"/>
      <c r="F13" s="331"/>
      <c r="G13" s="331"/>
      <c r="H13" s="206" t="s">
        <v>668</v>
      </c>
    </row>
    <row r="14" spans="1:8">
      <c r="A14" s="37"/>
      <c r="B14" s="31" t="s">
        <v>3124</v>
      </c>
      <c r="C14" s="766" t="s">
        <v>1718</v>
      </c>
      <c r="D14" s="327"/>
      <c r="E14" s="331"/>
      <c r="F14" s="331">
        <v>732.32</v>
      </c>
      <c r="G14" s="331">
        <v>847.74</v>
      </c>
      <c r="H14" s="206" t="s">
        <v>668</v>
      </c>
    </row>
    <row r="15" spans="1:8">
      <c r="A15" s="37"/>
      <c r="B15" s="31" t="s">
        <v>3125</v>
      </c>
      <c r="C15" s="766" t="s">
        <v>1719</v>
      </c>
      <c r="D15" s="327"/>
      <c r="E15" s="331">
        <v>624.86</v>
      </c>
      <c r="F15" s="331">
        <v>823.8599999999999</v>
      </c>
      <c r="G15" s="331">
        <v>967.1400000000001</v>
      </c>
      <c r="H15" s="206" t="s">
        <v>668</v>
      </c>
    </row>
    <row r="16" spans="1:8">
      <c r="A16" s="37"/>
      <c r="B16" s="17" t="s">
        <v>3126</v>
      </c>
      <c r="C16" s="584" t="s">
        <v>1942</v>
      </c>
      <c r="D16" s="200"/>
      <c r="E16" s="331">
        <v>69</v>
      </c>
      <c r="F16" s="329"/>
      <c r="G16" s="329"/>
      <c r="H16" s="206" t="s">
        <v>668</v>
      </c>
    </row>
    <row r="17" spans="1:8">
      <c r="A17" s="37"/>
      <c r="B17" s="330" t="s">
        <v>3127</v>
      </c>
      <c r="C17" s="561" t="s">
        <v>1716</v>
      </c>
      <c r="D17" s="200"/>
      <c r="E17" s="331">
        <v>180</v>
      </c>
      <c r="F17" s="331">
        <v>338</v>
      </c>
      <c r="G17" s="19">
        <v>473</v>
      </c>
      <c r="H17" s="206" t="s">
        <v>499</v>
      </c>
    </row>
    <row r="18" spans="1:8">
      <c r="A18" s="37"/>
      <c r="B18" s="33" t="s">
        <v>3128</v>
      </c>
      <c r="C18" s="561" t="s">
        <v>1717</v>
      </c>
      <c r="D18" s="200"/>
      <c r="E18" s="331">
        <v>234</v>
      </c>
      <c r="F18" s="331">
        <v>439</v>
      </c>
      <c r="G18" s="331">
        <v>615</v>
      </c>
      <c r="H18" s="206" t="s">
        <v>499</v>
      </c>
    </row>
    <row r="19" spans="1:8">
      <c r="A19" s="37"/>
      <c r="B19" s="330" t="s">
        <v>3129</v>
      </c>
      <c r="C19" s="561" t="s">
        <v>1789</v>
      </c>
      <c r="D19" s="200"/>
      <c r="E19" s="331">
        <v>60</v>
      </c>
      <c r="F19" s="257">
        <v>113</v>
      </c>
      <c r="G19" s="257">
        <v>158</v>
      </c>
      <c r="H19" s="206" t="s">
        <v>499</v>
      </c>
    </row>
    <row r="20" spans="1:8" ht="13.5" thickBot="1">
      <c r="A20" s="37"/>
      <c r="B20" s="33" t="s">
        <v>3130</v>
      </c>
      <c r="C20" s="561" t="s">
        <v>1788</v>
      </c>
      <c r="D20" s="287"/>
      <c r="E20" s="331">
        <v>100</v>
      </c>
      <c r="F20" s="257">
        <v>188</v>
      </c>
      <c r="G20" s="257">
        <v>263</v>
      </c>
      <c r="H20" s="206" t="s">
        <v>499</v>
      </c>
    </row>
    <row r="21" spans="1:8" ht="13.5" thickBot="1">
      <c r="A21" s="36" t="s">
        <v>783</v>
      </c>
      <c r="B21" s="289" t="s">
        <v>163</v>
      </c>
      <c r="C21" s="289" t="s">
        <v>162</v>
      </c>
      <c r="D21" s="90" t="s">
        <v>805</v>
      </c>
      <c r="E21" s="289" t="s">
        <v>806</v>
      </c>
      <c r="F21" s="289" t="s">
        <v>807</v>
      </c>
      <c r="G21" s="289" t="s">
        <v>808</v>
      </c>
      <c r="H21" s="130" t="s">
        <v>495</v>
      </c>
    </row>
    <row r="22" spans="1:8" ht="12.75" customHeight="1">
      <c r="A22" s="121" t="s">
        <v>2259</v>
      </c>
      <c r="B22" s="12" t="s">
        <v>2260</v>
      </c>
      <c r="C22" s="583" t="s">
        <v>3898</v>
      </c>
      <c r="D22" s="325">
        <v>348</v>
      </c>
      <c r="E22" s="336"/>
      <c r="F22" s="336"/>
      <c r="G22" s="336"/>
      <c r="H22" s="205" t="s">
        <v>668</v>
      </c>
    </row>
    <row r="23" spans="1:8">
      <c r="A23" s="37"/>
      <c r="B23" s="31" t="s">
        <v>2261</v>
      </c>
      <c r="C23" s="645" t="s">
        <v>1793</v>
      </c>
      <c r="D23" s="327">
        <v>498</v>
      </c>
      <c r="E23" s="331"/>
      <c r="F23" s="331"/>
      <c r="G23" s="331"/>
      <c r="H23" s="206" t="s">
        <v>668</v>
      </c>
    </row>
    <row r="24" spans="1:8">
      <c r="A24" s="37"/>
      <c r="B24" s="31" t="s">
        <v>2262</v>
      </c>
      <c r="C24" s="645" t="s">
        <v>1718</v>
      </c>
      <c r="D24" s="327"/>
      <c r="E24" s="331"/>
      <c r="F24" s="331">
        <v>630</v>
      </c>
      <c r="G24" s="331">
        <v>723</v>
      </c>
      <c r="H24" s="206" t="s">
        <v>668</v>
      </c>
    </row>
    <row r="25" spans="1:8">
      <c r="A25" s="37"/>
      <c r="B25" s="31" t="s">
        <v>2263</v>
      </c>
      <c r="C25" s="645" t="s">
        <v>1719</v>
      </c>
      <c r="D25" s="327"/>
      <c r="E25" s="331">
        <v>543</v>
      </c>
      <c r="F25" s="331">
        <v>714</v>
      </c>
      <c r="G25" s="331">
        <v>851</v>
      </c>
      <c r="H25" s="206" t="s">
        <v>668</v>
      </c>
    </row>
    <row r="26" spans="1:8">
      <c r="A26" s="37"/>
      <c r="B26" s="17" t="s">
        <v>2266</v>
      </c>
      <c r="C26" s="584" t="s">
        <v>1942</v>
      </c>
      <c r="D26" s="200"/>
      <c r="E26" s="331">
        <v>60</v>
      </c>
      <c r="F26" s="329"/>
      <c r="G26" s="329"/>
      <c r="H26" s="206" t="s">
        <v>668</v>
      </c>
    </row>
    <row r="27" spans="1:8">
      <c r="A27" s="37"/>
      <c r="B27" s="330" t="s">
        <v>2264</v>
      </c>
      <c r="C27" s="561" t="s">
        <v>1716</v>
      </c>
      <c r="D27" s="200"/>
      <c r="E27" s="331">
        <v>150</v>
      </c>
      <c r="F27" s="331">
        <v>282</v>
      </c>
      <c r="G27" s="19">
        <v>394</v>
      </c>
      <c r="H27" s="206" t="s">
        <v>499</v>
      </c>
    </row>
    <row r="28" spans="1:8">
      <c r="A28" s="37"/>
      <c r="B28" s="33" t="s">
        <v>2265</v>
      </c>
      <c r="C28" s="561" t="s">
        <v>1717</v>
      </c>
      <c r="D28" s="200"/>
      <c r="E28" s="331">
        <v>195</v>
      </c>
      <c r="F28" s="331">
        <v>366</v>
      </c>
      <c r="G28" s="331">
        <v>512</v>
      </c>
      <c r="H28" s="206" t="s">
        <v>499</v>
      </c>
    </row>
    <row r="29" spans="1:8">
      <c r="A29" s="37"/>
      <c r="B29" s="330" t="s">
        <v>2267</v>
      </c>
      <c r="C29" s="561" t="s">
        <v>1789</v>
      </c>
      <c r="D29" s="200"/>
      <c r="E29" s="331">
        <v>53</v>
      </c>
      <c r="F29" s="257">
        <v>100</v>
      </c>
      <c r="G29" s="257">
        <v>140</v>
      </c>
      <c r="H29" s="206" t="s">
        <v>499</v>
      </c>
    </row>
    <row r="30" spans="1:8" ht="13.5" thickBot="1">
      <c r="A30" s="37"/>
      <c r="B30" s="33" t="s">
        <v>2268</v>
      </c>
      <c r="C30" s="561" t="s">
        <v>1788</v>
      </c>
      <c r="D30" s="287"/>
      <c r="E30" s="331">
        <v>87</v>
      </c>
      <c r="F30" s="257">
        <v>164</v>
      </c>
      <c r="G30" s="257">
        <v>229</v>
      </c>
      <c r="H30" s="206" t="s">
        <v>499</v>
      </c>
    </row>
    <row r="31" spans="1:8" ht="13.5" thickBot="1">
      <c r="A31" s="36" t="s">
        <v>783</v>
      </c>
      <c r="B31" s="289" t="s">
        <v>163</v>
      </c>
      <c r="C31" s="289" t="s">
        <v>162</v>
      </c>
      <c r="D31" s="90" t="s">
        <v>805</v>
      </c>
      <c r="E31" s="289" t="s">
        <v>806</v>
      </c>
      <c r="F31" s="289" t="s">
        <v>807</v>
      </c>
      <c r="G31" s="289" t="s">
        <v>808</v>
      </c>
      <c r="H31" s="130" t="s">
        <v>495</v>
      </c>
    </row>
    <row r="32" spans="1:8" ht="12.75" customHeight="1">
      <c r="A32" s="121" t="s">
        <v>3131</v>
      </c>
      <c r="B32" s="12" t="s">
        <v>3132</v>
      </c>
      <c r="C32" s="583" t="s">
        <v>3899</v>
      </c>
      <c r="D32" s="325">
        <v>498</v>
      </c>
      <c r="E32" s="336"/>
      <c r="F32" s="336"/>
      <c r="G32" s="336"/>
      <c r="H32" s="205" t="s">
        <v>668</v>
      </c>
    </row>
    <row r="33" spans="1:8">
      <c r="A33" s="37"/>
      <c r="B33" s="31" t="s">
        <v>3133</v>
      </c>
      <c r="C33" s="766" t="s">
        <v>1793</v>
      </c>
      <c r="D33" s="327">
        <v>728</v>
      </c>
      <c r="E33" s="331"/>
      <c r="F33" s="331"/>
      <c r="G33" s="331"/>
      <c r="H33" s="206" t="s">
        <v>668</v>
      </c>
    </row>
    <row r="34" spans="1:8">
      <c r="A34" s="37"/>
      <c r="B34" s="31" t="s">
        <v>3134</v>
      </c>
      <c r="C34" s="766" t="s">
        <v>1718</v>
      </c>
      <c r="D34" s="327"/>
      <c r="E34" s="331"/>
      <c r="F34" s="331">
        <v>916.32</v>
      </c>
      <c r="G34" s="331">
        <v>1060.74</v>
      </c>
      <c r="H34" s="206" t="s">
        <v>668</v>
      </c>
    </row>
    <row r="35" spans="1:8">
      <c r="A35" s="37"/>
      <c r="B35" s="31" t="s">
        <v>3135</v>
      </c>
      <c r="C35" s="766" t="s">
        <v>1719</v>
      </c>
      <c r="D35" s="327"/>
      <c r="E35" s="331">
        <v>781.86</v>
      </c>
      <c r="F35" s="331">
        <v>1030.8599999999999</v>
      </c>
      <c r="G35" s="331">
        <v>1210.1400000000001</v>
      </c>
      <c r="H35" s="206" t="s">
        <v>668</v>
      </c>
    </row>
    <row r="36" spans="1:8">
      <c r="A36" s="37"/>
      <c r="B36" s="17" t="s">
        <v>3136</v>
      </c>
      <c r="C36" s="584" t="s">
        <v>1942</v>
      </c>
      <c r="D36" s="200"/>
      <c r="E36" s="331">
        <v>86</v>
      </c>
      <c r="F36" s="329"/>
      <c r="G36" s="329"/>
      <c r="H36" s="206" t="s">
        <v>668</v>
      </c>
    </row>
    <row r="37" spans="1:8">
      <c r="A37" s="37"/>
      <c r="B37" s="330" t="s">
        <v>3137</v>
      </c>
      <c r="C37" s="561" t="s">
        <v>1716</v>
      </c>
      <c r="D37" s="200"/>
      <c r="E37" s="331">
        <v>230</v>
      </c>
      <c r="F37" s="331">
        <v>432</v>
      </c>
      <c r="G37" s="19">
        <v>604</v>
      </c>
      <c r="H37" s="206" t="s">
        <v>499</v>
      </c>
    </row>
    <row r="38" spans="1:8">
      <c r="A38" s="37"/>
      <c r="B38" s="33" t="s">
        <v>3138</v>
      </c>
      <c r="C38" s="561" t="s">
        <v>1717</v>
      </c>
      <c r="D38" s="200"/>
      <c r="E38" s="331">
        <v>299</v>
      </c>
      <c r="F38" s="331">
        <v>561</v>
      </c>
      <c r="G38" s="331">
        <v>785</v>
      </c>
      <c r="H38" s="206" t="s">
        <v>499</v>
      </c>
    </row>
    <row r="39" spans="1:8">
      <c r="A39" s="37"/>
      <c r="B39" s="330" t="s">
        <v>3139</v>
      </c>
      <c r="C39" s="561" t="s">
        <v>1789</v>
      </c>
      <c r="D39" s="200"/>
      <c r="E39" s="331">
        <v>75</v>
      </c>
      <c r="F39" s="257">
        <v>141</v>
      </c>
      <c r="G39" s="257">
        <v>197</v>
      </c>
      <c r="H39" s="206" t="s">
        <v>499</v>
      </c>
    </row>
    <row r="40" spans="1:8" ht="13.5" thickBot="1">
      <c r="A40" s="37"/>
      <c r="B40" s="33" t="s">
        <v>3140</v>
      </c>
      <c r="C40" s="561" t="s">
        <v>1788</v>
      </c>
      <c r="D40" s="287"/>
      <c r="E40" s="331">
        <v>125</v>
      </c>
      <c r="F40" s="257">
        <v>235</v>
      </c>
      <c r="G40" s="257">
        <v>329</v>
      </c>
      <c r="H40" s="206" t="s">
        <v>499</v>
      </c>
    </row>
    <row r="41" spans="1:8" ht="13.5" thickBot="1">
      <c r="A41" s="36" t="s">
        <v>783</v>
      </c>
      <c r="B41" s="289" t="s">
        <v>163</v>
      </c>
      <c r="C41" s="289" t="s">
        <v>162</v>
      </c>
      <c r="D41" s="90" t="s">
        <v>805</v>
      </c>
      <c r="E41" s="289" t="s">
        <v>806</v>
      </c>
      <c r="F41" s="289" t="s">
        <v>807</v>
      </c>
      <c r="G41" s="289" t="s">
        <v>808</v>
      </c>
      <c r="H41" s="130" t="s">
        <v>495</v>
      </c>
    </row>
    <row r="42" spans="1:8" ht="12.75" customHeight="1">
      <c r="A42" s="121" t="s">
        <v>4094</v>
      </c>
      <c r="B42" s="12" t="s">
        <v>4095</v>
      </c>
      <c r="C42" s="583" t="s">
        <v>4109</v>
      </c>
      <c r="D42" s="325">
        <v>388</v>
      </c>
      <c r="E42" s="336"/>
      <c r="F42" s="336"/>
      <c r="G42" s="336"/>
      <c r="H42" s="205" t="s">
        <v>668</v>
      </c>
    </row>
    <row r="43" spans="1:8">
      <c r="A43" s="37"/>
      <c r="B43" s="31" t="s">
        <v>4096</v>
      </c>
      <c r="C43" s="960" t="s">
        <v>4110</v>
      </c>
      <c r="D43" s="327">
        <v>595</v>
      </c>
      <c r="E43" s="331"/>
      <c r="F43" s="331"/>
      <c r="G43" s="331"/>
      <c r="H43" s="206" t="s">
        <v>668</v>
      </c>
    </row>
    <row r="44" spans="1:8">
      <c r="A44" s="37"/>
      <c r="B44" s="31" t="s">
        <v>4097</v>
      </c>
      <c r="C44" s="960" t="s">
        <v>1718</v>
      </c>
      <c r="D44" s="327"/>
      <c r="E44" s="331"/>
      <c r="F44" s="331">
        <v>713.92000000000007</v>
      </c>
      <c r="G44" s="331">
        <v>826.43999999999994</v>
      </c>
      <c r="H44" s="206" t="s">
        <v>668</v>
      </c>
    </row>
    <row r="45" spans="1:8">
      <c r="A45" s="37"/>
      <c r="B45" s="31" t="s">
        <v>4098</v>
      </c>
      <c r="C45" s="960" t="s">
        <v>1719</v>
      </c>
      <c r="D45" s="327"/>
      <c r="E45" s="331">
        <v>609.16</v>
      </c>
      <c r="F45" s="331">
        <v>803.16</v>
      </c>
      <c r="G45" s="331">
        <v>942.84</v>
      </c>
      <c r="H45" s="206" t="s">
        <v>668</v>
      </c>
    </row>
    <row r="46" spans="1:8">
      <c r="A46" s="37"/>
      <c r="B46" s="17" t="s">
        <v>4104</v>
      </c>
      <c r="C46" s="584" t="s">
        <v>1942</v>
      </c>
      <c r="D46" s="200"/>
      <c r="E46" s="331">
        <v>67</v>
      </c>
      <c r="F46" s="329"/>
      <c r="G46" s="329"/>
      <c r="H46" s="206" t="s">
        <v>668</v>
      </c>
    </row>
    <row r="47" spans="1:8">
      <c r="A47" s="37"/>
      <c r="B47" s="330" t="s">
        <v>4105</v>
      </c>
      <c r="C47" s="561" t="s">
        <v>1716</v>
      </c>
      <c r="D47" s="200"/>
      <c r="E47" s="331">
        <v>207</v>
      </c>
      <c r="F47" s="331">
        <v>389</v>
      </c>
      <c r="G47" s="19">
        <v>544</v>
      </c>
      <c r="H47" s="206" t="s">
        <v>499</v>
      </c>
    </row>
    <row r="48" spans="1:8">
      <c r="A48" s="37"/>
      <c r="B48" s="33" t="s">
        <v>4106</v>
      </c>
      <c r="C48" s="561" t="s">
        <v>1717</v>
      </c>
      <c r="D48" s="200"/>
      <c r="E48" s="331">
        <v>270</v>
      </c>
      <c r="F48" s="331">
        <v>507</v>
      </c>
      <c r="G48" s="331">
        <v>709</v>
      </c>
      <c r="H48" s="206" t="s">
        <v>499</v>
      </c>
    </row>
    <row r="49" spans="1:8">
      <c r="A49" s="37"/>
      <c r="B49" s="330" t="s">
        <v>4107</v>
      </c>
      <c r="C49" s="561" t="s">
        <v>1789</v>
      </c>
      <c r="D49" s="200"/>
      <c r="E49" s="331">
        <v>59</v>
      </c>
      <c r="F49" s="257">
        <v>111</v>
      </c>
      <c r="G49" s="257">
        <v>155</v>
      </c>
      <c r="H49" s="206" t="s">
        <v>499</v>
      </c>
    </row>
    <row r="50" spans="1:8" ht="13.5" thickBot="1">
      <c r="A50" s="37"/>
      <c r="B50" s="33" t="s">
        <v>4108</v>
      </c>
      <c r="C50" s="561" t="s">
        <v>1788</v>
      </c>
      <c r="D50" s="287"/>
      <c r="E50" s="331">
        <v>97</v>
      </c>
      <c r="F50" s="257">
        <v>182</v>
      </c>
      <c r="G50" s="257">
        <v>255</v>
      </c>
      <c r="H50" s="206" t="s">
        <v>499</v>
      </c>
    </row>
    <row r="51" spans="1:8" ht="13.5" thickBot="1">
      <c r="A51" s="36" t="s">
        <v>783</v>
      </c>
      <c r="B51" s="289" t="s">
        <v>163</v>
      </c>
      <c r="C51" s="289" t="s">
        <v>162</v>
      </c>
      <c r="D51" s="90" t="s">
        <v>805</v>
      </c>
      <c r="E51" s="289" t="s">
        <v>806</v>
      </c>
      <c r="F51" s="289" t="s">
        <v>807</v>
      </c>
      <c r="G51" s="289" t="s">
        <v>808</v>
      </c>
      <c r="H51" s="130" t="s">
        <v>495</v>
      </c>
    </row>
    <row r="52" spans="1:8" ht="12.75" customHeight="1">
      <c r="A52" s="121" t="s">
        <v>4099</v>
      </c>
      <c r="B52" s="12" t="s">
        <v>4100</v>
      </c>
      <c r="C52" s="583" t="s">
        <v>4116</v>
      </c>
      <c r="D52" s="325">
        <v>438</v>
      </c>
      <c r="E52" s="336"/>
      <c r="F52" s="336"/>
      <c r="G52" s="336"/>
      <c r="H52" s="205" t="s">
        <v>668</v>
      </c>
    </row>
    <row r="53" spans="1:8">
      <c r="A53" s="37"/>
      <c r="B53" s="31" t="s">
        <v>4101</v>
      </c>
      <c r="C53" s="960" t="s">
        <v>4117</v>
      </c>
      <c r="D53" s="327">
        <v>645</v>
      </c>
      <c r="E53" s="331"/>
      <c r="F53" s="331"/>
      <c r="G53" s="331"/>
      <c r="H53" s="206" t="s">
        <v>668</v>
      </c>
    </row>
    <row r="54" spans="1:8">
      <c r="A54" s="37"/>
      <c r="B54" s="31" t="s">
        <v>4102</v>
      </c>
      <c r="C54" s="960" t="s">
        <v>1718</v>
      </c>
      <c r="D54" s="327"/>
      <c r="E54" s="331"/>
      <c r="F54" s="331">
        <v>805.92000000000007</v>
      </c>
      <c r="G54" s="331">
        <v>932.93999999999994</v>
      </c>
      <c r="H54" s="206" t="s">
        <v>668</v>
      </c>
    </row>
    <row r="55" spans="1:8">
      <c r="A55" s="37"/>
      <c r="B55" s="31" t="s">
        <v>4103</v>
      </c>
      <c r="C55" s="960" t="s">
        <v>1719</v>
      </c>
      <c r="D55" s="327"/>
      <c r="E55" s="331">
        <v>687.66000000000008</v>
      </c>
      <c r="F55" s="331">
        <v>906.66</v>
      </c>
      <c r="G55" s="331">
        <v>1064.3400000000001</v>
      </c>
      <c r="H55" s="206" t="s">
        <v>668</v>
      </c>
    </row>
    <row r="56" spans="1:8">
      <c r="A56" s="37"/>
      <c r="B56" s="17" t="s">
        <v>4111</v>
      </c>
      <c r="C56" s="584" t="s">
        <v>1942</v>
      </c>
      <c r="D56" s="200"/>
      <c r="E56" s="331">
        <v>75</v>
      </c>
      <c r="F56" s="329"/>
      <c r="G56" s="329"/>
      <c r="H56" s="206" t="s">
        <v>668</v>
      </c>
    </row>
    <row r="57" spans="1:8">
      <c r="A57" s="37"/>
      <c r="B57" s="330" t="s">
        <v>4112</v>
      </c>
      <c r="C57" s="561" t="s">
        <v>1716</v>
      </c>
      <c r="D57" s="200"/>
      <c r="E57" s="331">
        <v>207</v>
      </c>
      <c r="F57" s="331">
        <v>389</v>
      </c>
      <c r="G57" s="19">
        <v>544</v>
      </c>
      <c r="H57" s="206" t="s">
        <v>499</v>
      </c>
    </row>
    <row r="58" spans="1:8">
      <c r="A58" s="37"/>
      <c r="B58" s="33" t="s">
        <v>4113</v>
      </c>
      <c r="C58" s="561" t="s">
        <v>1717</v>
      </c>
      <c r="D58" s="200"/>
      <c r="E58" s="331">
        <v>270</v>
      </c>
      <c r="F58" s="331">
        <v>507</v>
      </c>
      <c r="G58" s="331">
        <v>709</v>
      </c>
      <c r="H58" s="206" t="s">
        <v>499</v>
      </c>
    </row>
    <row r="59" spans="1:8">
      <c r="A59" s="37"/>
      <c r="B59" s="330" t="s">
        <v>4114</v>
      </c>
      <c r="C59" s="561" t="s">
        <v>1789</v>
      </c>
      <c r="D59" s="200"/>
      <c r="E59" s="331">
        <v>66</v>
      </c>
      <c r="F59" s="257">
        <v>124</v>
      </c>
      <c r="G59" s="257">
        <v>174</v>
      </c>
      <c r="H59" s="206" t="s">
        <v>499</v>
      </c>
    </row>
    <row r="60" spans="1:8" ht="13.5" thickBot="1">
      <c r="A60" s="37"/>
      <c r="B60" s="33" t="s">
        <v>4115</v>
      </c>
      <c r="C60" s="561" t="s">
        <v>1788</v>
      </c>
      <c r="D60" s="287"/>
      <c r="E60" s="331">
        <v>110</v>
      </c>
      <c r="F60" s="257">
        <v>207</v>
      </c>
      <c r="G60" s="257">
        <v>289</v>
      </c>
      <c r="H60" s="206" t="s">
        <v>499</v>
      </c>
    </row>
    <row r="61" spans="1:8" ht="13.5" thickBot="1">
      <c r="A61" s="36" t="s">
        <v>783</v>
      </c>
      <c r="B61" s="289" t="s">
        <v>163</v>
      </c>
      <c r="C61" s="289" t="s">
        <v>162</v>
      </c>
      <c r="D61" s="90" t="s">
        <v>805</v>
      </c>
      <c r="E61" s="289" t="s">
        <v>806</v>
      </c>
      <c r="F61" s="289" t="s">
        <v>807</v>
      </c>
      <c r="G61" s="289" t="s">
        <v>808</v>
      </c>
      <c r="H61" s="130" t="s">
        <v>495</v>
      </c>
    </row>
    <row r="62" spans="1:8" ht="12.75" customHeight="1">
      <c r="A62" s="121" t="s">
        <v>2269</v>
      </c>
      <c r="B62" s="12" t="s">
        <v>2270</v>
      </c>
      <c r="C62" s="583" t="s">
        <v>3900</v>
      </c>
      <c r="D62" s="325">
        <v>398</v>
      </c>
      <c r="E62" s="336"/>
      <c r="F62" s="336"/>
      <c r="G62" s="336"/>
      <c r="H62" s="205" t="s">
        <v>668</v>
      </c>
    </row>
    <row r="63" spans="1:8">
      <c r="A63" s="37"/>
      <c r="B63" s="31" t="s">
        <v>2271</v>
      </c>
      <c r="C63" s="645" t="s">
        <v>1793</v>
      </c>
      <c r="D63" s="327">
        <v>578</v>
      </c>
      <c r="E63" s="331"/>
      <c r="F63" s="331"/>
      <c r="G63" s="331"/>
      <c r="H63" s="206" t="s">
        <v>668</v>
      </c>
    </row>
    <row r="64" spans="1:8">
      <c r="A64" s="37"/>
      <c r="B64" s="31" t="s">
        <v>2272</v>
      </c>
      <c r="C64" s="645" t="s">
        <v>1718</v>
      </c>
      <c r="D64" s="327"/>
      <c r="E64" s="331"/>
      <c r="F64" s="331">
        <v>736</v>
      </c>
      <c r="G64" s="331">
        <v>848</v>
      </c>
      <c r="H64" s="206" t="s">
        <v>668</v>
      </c>
    </row>
    <row r="65" spans="1:8">
      <c r="A65" s="37"/>
      <c r="B65" s="31" t="s">
        <v>2273</v>
      </c>
      <c r="C65" s="645" t="s">
        <v>1719</v>
      </c>
      <c r="D65" s="327"/>
      <c r="E65" s="331">
        <v>632</v>
      </c>
      <c r="F65" s="331">
        <v>837</v>
      </c>
      <c r="G65" s="331">
        <v>998</v>
      </c>
      <c r="H65" s="206" t="s">
        <v>668</v>
      </c>
    </row>
    <row r="66" spans="1:8">
      <c r="A66" s="37"/>
      <c r="B66" s="17" t="s">
        <v>2278</v>
      </c>
      <c r="C66" s="584" t="s">
        <v>1942</v>
      </c>
      <c r="D66" s="200"/>
      <c r="E66" s="331">
        <v>69</v>
      </c>
      <c r="F66" s="329"/>
      <c r="G66" s="329"/>
      <c r="H66" s="206" t="s">
        <v>668</v>
      </c>
    </row>
    <row r="67" spans="1:8">
      <c r="A67" s="37"/>
      <c r="B67" s="330" t="s">
        <v>2274</v>
      </c>
      <c r="C67" s="561" t="s">
        <v>1716</v>
      </c>
      <c r="D67" s="200"/>
      <c r="E67" s="331">
        <v>180</v>
      </c>
      <c r="F67" s="331">
        <v>338</v>
      </c>
      <c r="G67" s="19">
        <v>473</v>
      </c>
      <c r="H67" s="206" t="s">
        <v>499</v>
      </c>
    </row>
    <row r="68" spans="1:8">
      <c r="A68" s="37"/>
      <c r="B68" s="33" t="s">
        <v>2275</v>
      </c>
      <c r="C68" s="561" t="s">
        <v>1717</v>
      </c>
      <c r="D68" s="200"/>
      <c r="E68" s="331">
        <v>234</v>
      </c>
      <c r="F68" s="331">
        <v>439</v>
      </c>
      <c r="G68" s="331">
        <v>615</v>
      </c>
      <c r="H68" s="206" t="s">
        <v>499</v>
      </c>
    </row>
    <row r="69" spans="1:8">
      <c r="A69" s="37"/>
      <c r="B69" s="330" t="s">
        <v>2276</v>
      </c>
      <c r="C69" s="561" t="s">
        <v>1789</v>
      </c>
      <c r="D69" s="200"/>
      <c r="E69" s="331">
        <v>60</v>
      </c>
      <c r="F69" s="257">
        <v>113</v>
      </c>
      <c r="G69" s="257">
        <v>158</v>
      </c>
      <c r="H69" s="206" t="s">
        <v>499</v>
      </c>
    </row>
    <row r="70" spans="1:8" ht="13.5" thickBot="1">
      <c r="A70" s="37"/>
      <c r="B70" s="33" t="s">
        <v>2277</v>
      </c>
      <c r="C70" s="561" t="s">
        <v>1788</v>
      </c>
      <c r="D70" s="287"/>
      <c r="E70" s="331">
        <v>100</v>
      </c>
      <c r="F70" s="257">
        <v>188</v>
      </c>
      <c r="G70" s="257">
        <v>263</v>
      </c>
      <c r="H70" s="206" t="s">
        <v>499</v>
      </c>
    </row>
    <row r="71" spans="1:8" ht="13.5" thickBot="1">
      <c r="A71" s="36" t="s">
        <v>783</v>
      </c>
      <c r="B71" s="289" t="s">
        <v>163</v>
      </c>
      <c r="C71" s="289" t="s">
        <v>162</v>
      </c>
      <c r="D71" s="90" t="s">
        <v>805</v>
      </c>
      <c r="E71" s="289" t="s">
        <v>806</v>
      </c>
      <c r="F71" s="289" t="s">
        <v>807</v>
      </c>
      <c r="G71" s="289" t="s">
        <v>808</v>
      </c>
      <c r="H71" s="130" t="s">
        <v>495</v>
      </c>
    </row>
    <row r="72" spans="1:8" ht="12.75" customHeight="1">
      <c r="A72" s="121" t="s">
        <v>2279</v>
      </c>
      <c r="B72" s="12" t="s">
        <v>2280</v>
      </c>
      <c r="C72" s="583" t="s">
        <v>3901</v>
      </c>
      <c r="D72" s="325">
        <v>448</v>
      </c>
      <c r="E72" s="336"/>
      <c r="F72" s="336"/>
      <c r="G72" s="336"/>
      <c r="H72" s="205" t="s">
        <v>668</v>
      </c>
    </row>
    <row r="73" spans="1:8">
      <c r="A73" s="37"/>
      <c r="B73" s="31" t="s">
        <v>2281</v>
      </c>
      <c r="C73" s="645" t="s">
        <v>1793</v>
      </c>
      <c r="D73" s="327">
        <v>658</v>
      </c>
      <c r="E73" s="331"/>
      <c r="F73" s="331"/>
      <c r="G73" s="331"/>
      <c r="H73" s="206" t="s">
        <v>668</v>
      </c>
    </row>
    <row r="74" spans="1:8">
      <c r="A74" s="37"/>
      <c r="B74" s="31" t="s">
        <v>2282</v>
      </c>
      <c r="C74" s="645" t="s">
        <v>1718</v>
      </c>
      <c r="D74" s="327"/>
      <c r="E74" s="331"/>
      <c r="F74" s="331">
        <v>842</v>
      </c>
      <c r="G74" s="331">
        <v>973</v>
      </c>
      <c r="H74" s="206" t="s">
        <v>668</v>
      </c>
    </row>
    <row r="75" spans="1:8">
      <c r="A75" s="37"/>
      <c r="B75" s="31" t="s">
        <v>2283</v>
      </c>
      <c r="C75" s="645" t="s">
        <v>1719</v>
      </c>
      <c r="D75" s="327"/>
      <c r="E75" s="331">
        <v>721</v>
      </c>
      <c r="F75" s="331">
        <v>960</v>
      </c>
      <c r="G75" s="331">
        <v>1145</v>
      </c>
      <c r="H75" s="206" t="s">
        <v>668</v>
      </c>
    </row>
    <row r="76" spans="1:8">
      <c r="A76" s="37"/>
      <c r="B76" s="17" t="s">
        <v>2288</v>
      </c>
      <c r="C76" s="584" t="s">
        <v>1942</v>
      </c>
      <c r="D76" s="200"/>
      <c r="E76" s="331">
        <v>77</v>
      </c>
      <c r="F76" s="329"/>
      <c r="G76" s="329"/>
      <c r="H76" s="206" t="s">
        <v>668</v>
      </c>
    </row>
    <row r="77" spans="1:8">
      <c r="A77" s="37"/>
      <c r="B77" s="330" t="s">
        <v>2284</v>
      </c>
      <c r="C77" s="561" t="s">
        <v>1716</v>
      </c>
      <c r="D77" s="200"/>
      <c r="E77" s="331">
        <v>210</v>
      </c>
      <c r="F77" s="331">
        <v>394</v>
      </c>
      <c r="G77" s="19">
        <v>552</v>
      </c>
      <c r="H77" s="206" t="s">
        <v>499</v>
      </c>
    </row>
    <row r="78" spans="1:8">
      <c r="A78" s="37"/>
      <c r="B78" s="33" t="s">
        <v>2285</v>
      </c>
      <c r="C78" s="561" t="s">
        <v>1717</v>
      </c>
      <c r="D78" s="200"/>
      <c r="E78" s="331">
        <v>273</v>
      </c>
      <c r="F78" s="331">
        <v>512</v>
      </c>
      <c r="G78" s="331">
        <v>717</v>
      </c>
      <c r="H78" s="206" t="s">
        <v>499</v>
      </c>
    </row>
    <row r="79" spans="1:8">
      <c r="A79" s="37"/>
      <c r="B79" s="330" t="s">
        <v>2286</v>
      </c>
      <c r="C79" s="561" t="s">
        <v>1789</v>
      </c>
      <c r="D79" s="200"/>
      <c r="E79" s="331">
        <v>68</v>
      </c>
      <c r="F79" s="257">
        <v>128</v>
      </c>
      <c r="G79" s="257">
        <v>179</v>
      </c>
      <c r="H79" s="206" t="s">
        <v>499</v>
      </c>
    </row>
    <row r="80" spans="1:8" ht="13.5" thickBot="1">
      <c r="A80" s="37"/>
      <c r="B80" s="33" t="s">
        <v>2287</v>
      </c>
      <c r="C80" s="561" t="s">
        <v>1788</v>
      </c>
      <c r="D80" s="287"/>
      <c r="E80" s="331">
        <v>112</v>
      </c>
      <c r="F80" s="257">
        <v>210</v>
      </c>
      <c r="G80" s="257">
        <v>294</v>
      </c>
      <c r="H80" s="206" t="s">
        <v>499</v>
      </c>
    </row>
    <row r="81" spans="1:8" ht="33.75" customHeight="1" thickBot="1">
      <c r="A81" s="36" t="s">
        <v>783</v>
      </c>
      <c r="B81" s="289" t="s">
        <v>163</v>
      </c>
      <c r="C81" s="289" t="s">
        <v>162</v>
      </c>
      <c r="D81" s="90" t="s">
        <v>805</v>
      </c>
      <c r="E81" s="289" t="s">
        <v>806</v>
      </c>
      <c r="F81" s="289" t="s">
        <v>807</v>
      </c>
      <c r="G81" s="289" t="s">
        <v>808</v>
      </c>
      <c r="H81" s="130" t="s">
        <v>495</v>
      </c>
    </row>
    <row r="82" spans="1:8" ht="14.1" customHeight="1">
      <c r="A82" s="121" t="s">
        <v>639</v>
      </c>
      <c r="B82" s="12" t="s">
        <v>93</v>
      </c>
      <c r="C82" s="583" t="s">
        <v>3902</v>
      </c>
      <c r="D82" s="8">
        <v>495</v>
      </c>
      <c r="E82" s="292"/>
      <c r="F82" s="292"/>
      <c r="G82" s="292"/>
      <c r="H82" s="205" t="s">
        <v>519</v>
      </c>
    </row>
    <row r="83" spans="1:8" ht="14.1" customHeight="1">
      <c r="A83" s="37"/>
      <c r="B83" s="31" t="s">
        <v>427</v>
      </c>
      <c r="C83" s="466" t="s">
        <v>1793</v>
      </c>
      <c r="D83" s="15">
        <v>695</v>
      </c>
      <c r="E83" s="330"/>
      <c r="F83" s="330"/>
      <c r="G83" s="330"/>
      <c r="H83" s="206" t="s">
        <v>519</v>
      </c>
    </row>
    <row r="84" spans="1:8">
      <c r="A84" s="37"/>
      <c r="B84" s="31" t="s">
        <v>970</v>
      </c>
      <c r="C84" s="14" t="s">
        <v>1718</v>
      </c>
      <c r="D84" s="11"/>
      <c r="E84" s="331"/>
      <c r="F84" s="331">
        <v>870</v>
      </c>
      <c r="G84" s="331">
        <v>995</v>
      </c>
      <c r="H84" s="206" t="s">
        <v>519</v>
      </c>
    </row>
    <row r="85" spans="1:8">
      <c r="A85" s="37"/>
      <c r="B85" s="31" t="s">
        <v>971</v>
      </c>
      <c r="C85" s="14" t="s">
        <v>1719</v>
      </c>
      <c r="D85" s="11"/>
      <c r="E85" s="331">
        <v>779.64499999999998</v>
      </c>
      <c r="F85" s="331">
        <v>1007.145</v>
      </c>
      <c r="G85" s="331">
        <v>1169.645</v>
      </c>
      <c r="H85" s="206" t="s">
        <v>519</v>
      </c>
    </row>
    <row r="86" spans="1:8" ht="14.1" customHeight="1">
      <c r="A86" s="37"/>
      <c r="B86" s="17" t="s">
        <v>1885</v>
      </c>
      <c r="C86" s="17" t="s">
        <v>1943</v>
      </c>
      <c r="E86" s="331">
        <v>84.644999999999996</v>
      </c>
      <c r="F86" s="329"/>
      <c r="G86" s="329"/>
      <c r="H86" s="206" t="s">
        <v>519</v>
      </c>
    </row>
    <row r="87" spans="1:8" ht="14.1" customHeight="1">
      <c r="A87" s="37"/>
      <c r="B87" s="32" t="s">
        <v>781</v>
      </c>
      <c r="C87" s="330" t="s">
        <v>1794</v>
      </c>
      <c r="D87" s="91"/>
      <c r="E87" s="19">
        <v>200</v>
      </c>
      <c r="F87" s="19">
        <v>375</v>
      </c>
      <c r="G87" s="19">
        <v>525</v>
      </c>
      <c r="H87" s="206" t="s">
        <v>499</v>
      </c>
    </row>
    <row r="88" spans="1:8" ht="14.1" customHeight="1">
      <c r="A88" s="37"/>
      <c r="B88" s="33" t="s">
        <v>782</v>
      </c>
      <c r="C88" s="330" t="s">
        <v>1795</v>
      </c>
      <c r="D88" s="91"/>
      <c r="E88" s="19">
        <v>260</v>
      </c>
      <c r="F88" s="19">
        <v>487.5</v>
      </c>
      <c r="G88" s="19">
        <v>682.5</v>
      </c>
      <c r="H88" s="206" t="s">
        <v>499</v>
      </c>
    </row>
    <row r="89" spans="1:8" ht="13.5" customHeight="1">
      <c r="A89" s="37"/>
      <c r="B89" s="267" t="s">
        <v>74</v>
      </c>
      <c r="C89" s="330" t="s">
        <v>1789</v>
      </c>
      <c r="D89" s="91"/>
      <c r="E89" s="331">
        <v>74.25</v>
      </c>
      <c r="F89" s="257">
        <v>139.21875</v>
      </c>
      <c r="G89" s="257">
        <v>194.90625</v>
      </c>
      <c r="H89" s="206" t="s">
        <v>499</v>
      </c>
    </row>
    <row r="90" spans="1:8" ht="13.5" customHeight="1" thickBot="1">
      <c r="A90" s="37"/>
      <c r="B90" s="267" t="s">
        <v>75</v>
      </c>
      <c r="C90" s="330" t="s">
        <v>1788</v>
      </c>
      <c r="D90" s="91"/>
      <c r="E90" s="331">
        <v>123.75</v>
      </c>
      <c r="F90" s="257">
        <v>232.03125</v>
      </c>
      <c r="G90" s="257">
        <v>324.84375</v>
      </c>
      <c r="H90" s="206" t="s">
        <v>499</v>
      </c>
    </row>
    <row r="91" spans="1:8" ht="13.5" thickBot="1">
      <c r="A91" s="36" t="s">
        <v>783</v>
      </c>
      <c r="B91" s="289" t="s">
        <v>163</v>
      </c>
      <c r="C91" s="289" t="s">
        <v>162</v>
      </c>
      <c r="D91" s="90" t="s">
        <v>805</v>
      </c>
      <c r="E91" s="289" t="s">
        <v>806</v>
      </c>
      <c r="F91" s="289" t="s">
        <v>807</v>
      </c>
      <c r="G91" s="289" t="s">
        <v>808</v>
      </c>
      <c r="H91" s="130" t="s">
        <v>495</v>
      </c>
    </row>
    <row r="92" spans="1:8" ht="12.75" customHeight="1">
      <c r="A92" s="43" t="s">
        <v>640</v>
      </c>
      <c r="B92" s="12" t="s">
        <v>404</v>
      </c>
      <c r="C92" s="583" t="s">
        <v>3903</v>
      </c>
      <c r="D92" s="93">
        <v>595</v>
      </c>
      <c r="E92" s="292"/>
      <c r="F92" s="292"/>
      <c r="G92" s="292"/>
      <c r="H92" s="205" t="s">
        <v>519</v>
      </c>
    </row>
    <row r="93" spans="1:8">
      <c r="A93" s="37"/>
      <c r="B93" s="14" t="s">
        <v>428</v>
      </c>
      <c r="C93" s="466" t="s">
        <v>1793</v>
      </c>
      <c r="D93" s="94">
        <v>795</v>
      </c>
      <c r="E93" s="330"/>
      <c r="F93" s="330"/>
      <c r="G93" s="330"/>
      <c r="H93" s="206" t="s">
        <v>519</v>
      </c>
    </row>
    <row r="94" spans="1:8">
      <c r="A94" s="37"/>
      <c r="B94" s="31" t="s">
        <v>972</v>
      </c>
      <c r="C94" s="14" t="s">
        <v>1718</v>
      </c>
      <c r="D94" s="11"/>
      <c r="E94" s="331"/>
      <c r="F94" s="331">
        <v>970</v>
      </c>
      <c r="G94" s="331">
        <v>1095</v>
      </c>
      <c r="H94" s="206" t="s">
        <v>519</v>
      </c>
    </row>
    <row r="95" spans="1:8">
      <c r="A95" s="37"/>
      <c r="B95" s="31" t="s">
        <v>973</v>
      </c>
      <c r="C95" s="14" t="s">
        <v>1719</v>
      </c>
      <c r="D95" s="11"/>
      <c r="E95" s="331">
        <v>896.745</v>
      </c>
      <c r="F95" s="331">
        <v>1124.2449999999999</v>
      </c>
      <c r="G95" s="331">
        <v>1286.7449999999999</v>
      </c>
      <c r="H95" s="206" t="s">
        <v>519</v>
      </c>
    </row>
    <row r="96" spans="1:8">
      <c r="A96" s="37"/>
      <c r="B96" s="17" t="s">
        <v>1887</v>
      </c>
      <c r="C96" s="33" t="s">
        <v>1943</v>
      </c>
      <c r="E96" s="328">
        <v>101.745</v>
      </c>
      <c r="F96" s="19"/>
      <c r="G96" s="19"/>
      <c r="H96" s="206" t="s">
        <v>519</v>
      </c>
    </row>
    <row r="97" spans="1:8" ht="13.5" customHeight="1">
      <c r="A97" s="37"/>
      <c r="B97" s="32" t="s">
        <v>591</v>
      </c>
      <c r="C97" s="330" t="s">
        <v>1716</v>
      </c>
      <c r="D97" s="91"/>
      <c r="E97" s="19">
        <v>200</v>
      </c>
      <c r="F97" s="19">
        <v>375</v>
      </c>
      <c r="G97" s="19">
        <v>525</v>
      </c>
      <c r="H97" s="206" t="s">
        <v>499</v>
      </c>
    </row>
    <row r="98" spans="1:8">
      <c r="A98" s="37"/>
      <c r="B98" s="33" t="s">
        <v>583</v>
      </c>
      <c r="C98" s="330" t="s">
        <v>1717</v>
      </c>
      <c r="D98" s="91"/>
      <c r="E98" s="19">
        <v>260</v>
      </c>
      <c r="F98" s="19">
        <v>487.5</v>
      </c>
      <c r="G98" s="19">
        <v>682.5</v>
      </c>
      <c r="H98" s="206" t="s">
        <v>499</v>
      </c>
    </row>
    <row r="99" spans="1:8">
      <c r="A99" s="37"/>
      <c r="B99" s="267" t="s">
        <v>395</v>
      </c>
      <c r="C99" s="268" t="s">
        <v>1714</v>
      </c>
      <c r="D99" s="91"/>
      <c r="E99" s="331">
        <v>89.25</v>
      </c>
      <c r="F99" s="257">
        <v>167.34375</v>
      </c>
      <c r="G99" s="257">
        <v>234.28125</v>
      </c>
      <c r="H99" s="206" t="s">
        <v>499</v>
      </c>
    </row>
    <row r="100" spans="1:8" ht="13.5" thickBot="1">
      <c r="A100" s="37"/>
      <c r="B100" s="267" t="s">
        <v>690</v>
      </c>
      <c r="C100" s="268" t="s">
        <v>1788</v>
      </c>
      <c r="D100" s="91"/>
      <c r="E100" s="331">
        <v>148.75</v>
      </c>
      <c r="F100" s="257">
        <v>278.90625</v>
      </c>
      <c r="G100" s="257">
        <v>390.46875</v>
      </c>
      <c r="H100" s="206" t="s">
        <v>499</v>
      </c>
    </row>
    <row r="101" spans="1:8" ht="13.5" thickBot="1">
      <c r="A101" s="36" t="s">
        <v>783</v>
      </c>
      <c r="B101" s="289" t="s">
        <v>163</v>
      </c>
      <c r="C101" s="289" t="s">
        <v>162</v>
      </c>
      <c r="D101" s="90" t="s">
        <v>805</v>
      </c>
      <c r="E101" s="289" t="s">
        <v>806</v>
      </c>
      <c r="F101" s="289" t="s">
        <v>807</v>
      </c>
      <c r="G101" s="289" t="s">
        <v>808</v>
      </c>
      <c r="H101" s="130" t="s">
        <v>495</v>
      </c>
    </row>
    <row r="102" spans="1:8" ht="26.25" customHeight="1">
      <c r="A102" s="43" t="s">
        <v>1099</v>
      </c>
      <c r="B102" s="12" t="s">
        <v>1100</v>
      </c>
      <c r="C102" s="583" t="s">
        <v>3904</v>
      </c>
      <c r="D102" s="324">
        <v>595</v>
      </c>
      <c r="E102" s="292"/>
      <c r="F102" s="292"/>
      <c r="G102" s="292"/>
      <c r="H102" s="398" t="s">
        <v>519</v>
      </c>
    </row>
    <row r="103" spans="1:8" ht="12.75" customHeight="1">
      <c r="A103" s="37"/>
      <c r="B103" s="14" t="s">
        <v>1101</v>
      </c>
      <c r="C103" s="466" t="s">
        <v>1793</v>
      </c>
      <c r="D103" s="326">
        <v>845</v>
      </c>
      <c r="E103" s="330"/>
      <c r="F103" s="330"/>
      <c r="G103" s="330"/>
      <c r="H103" s="397" t="s">
        <v>519</v>
      </c>
    </row>
    <row r="104" spans="1:8">
      <c r="A104" s="37"/>
      <c r="B104" s="31" t="s">
        <v>1102</v>
      </c>
      <c r="C104" s="14" t="s">
        <v>1718</v>
      </c>
      <c r="D104" s="11"/>
      <c r="E104" s="19"/>
      <c r="F104" s="19">
        <v>1064</v>
      </c>
      <c r="G104" s="19">
        <v>1220</v>
      </c>
      <c r="H104" s="397" t="s">
        <v>519</v>
      </c>
    </row>
    <row r="105" spans="1:8">
      <c r="A105" s="37"/>
      <c r="B105" s="31" t="s">
        <v>1103</v>
      </c>
      <c r="C105" s="14" t="s">
        <v>1719</v>
      </c>
      <c r="D105" s="11"/>
      <c r="E105" s="19">
        <v>947</v>
      </c>
      <c r="F105" s="19">
        <v>1232</v>
      </c>
      <c r="G105" s="19">
        <v>1435</v>
      </c>
      <c r="H105" s="397" t="s">
        <v>519</v>
      </c>
    </row>
    <row r="106" spans="1:8">
      <c r="A106" s="37"/>
      <c r="B106" s="17" t="s">
        <v>1888</v>
      </c>
      <c r="C106" s="17" t="s">
        <v>1942</v>
      </c>
      <c r="E106" s="328">
        <v>102</v>
      </c>
      <c r="F106" s="329"/>
      <c r="G106" s="329"/>
      <c r="H106" s="397" t="s">
        <v>519</v>
      </c>
    </row>
    <row r="107" spans="1:8">
      <c r="A107" s="37"/>
      <c r="B107" s="32" t="s">
        <v>1104</v>
      </c>
      <c r="C107" s="330" t="s">
        <v>1716</v>
      </c>
      <c r="D107" s="91"/>
      <c r="E107" s="19">
        <v>250</v>
      </c>
      <c r="F107" s="19">
        <v>469</v>
      </c>
      <c r="G107" s="19">
        <v>657</v>
      </c>
      <c r="H107" s="397" t="s">
        <v>499</v>
      </c>
    </row>
    <row r="108" spans="1:8">
      <c r="A108" s="37"/>
      <c r="B108" s="33" t="s">
        <v>1105</v>
      </c>
      <c r="C108" s="330" t="s">
        <v>1717</v>
      </c>
      <c r="D108" s="91"/>
      <c r="E108" s="19">
        <v>325</v>
      </c>
      <c r="F108" s="19">
        <v>610</v>
      </c>
      <c r="G108" s="19">
        <v>854</v>
      </c>
      <c r="H108" s="397" t="s">
        <v>499</v>
      </c>
    </row>
    <row r="109" spans="1:8">
      <c r="A109" s="37"/>
      <c r="B109" s="267" t="s">
        <v>1106</v>
      </c>
      <c r="C109" s="268" t="s">
        <v>1714</v>
      </c>
      <c r="D109" s="91"/>
      <c r="E109" s="331">
        <v>90</v>
      </c>
      <c r="F109" s="257">
        <v>169</v>
      </c>
      <c r="G109" s="257">
        <v>237</v>
      </c>
      <c r="H109" s="397" t="s">
        <v>499</v>
      </c>
    </row>
    <row r="110" spans="1:8" ht="13.5" thickBot="1">
      <c r="A110" s="37"/>
      <c r="B110" s="267" t="s">
        <v>1107</v>
      </c>
      <c r="C110" s="268" t="s">
        <v>1788</v>
      </c>
      <c r="D110" s="91"/>
      <c r="E110" s="331">
        <v>149</v>
      </c>
      <c r="F110" s="257">
        <v>280</v>
      </c>
      <c r="G110" s="257">
        <v>392</v>
      </c>
      <c r="H110" s="397" t="s">
        <v>499</v>
      </c>
    </row>
    <row r="111" spans="1:8" ht="13.5" thickBot="1">
      <c r="A111" s="36" t="s">
        <v>783</v>
      </c>
      <c r="B111" s="289" t="s">
        <v>163</v>
      </c>
      <c r="C111" s="289" t="s">
        <v>162</v>
      </c>
      <c r="D111" s="290" t="s">
        <v>805</v>
      </c>
      <c r="E111" s="289" t="s">
        <v>806</v>
      </c>
      <c r="F111" s="289" t="s">
        <v>807</v>
      </c>
      <c r="G111" s="289" t="s">
        <v>808</v>
      </c>
      <c r="H111" s="838" t="s">
        <v>495</v>
      </c>
    </row>
    <row r="112" spans="1:8" ht="26.25" customHeight="1">
      <c r="A112" s="43" t="s">
        <v>3377</v>
      </c>
      <c r="B112" s="12" t="s">
        <v>3378</v>
      </c>
      <c r="C112" s="583" t="s">
        <v>3905</v>
      </c>
      <c r="D112" s="324">
        <v>1998</v>
      </c>
      <c r="E112" s="292"/>
      <c r="F112" s="292"/>
      <c r="G112" s="292"/>
      <c r="H112" s="398" t="s">
        <v>519</v>
      </c>
    </row>
    <row r="113" spans="1:8" ht="12.75" customHeight="1">
      <c r="A113" s="37"/>
      <c r="B113" s="14" t="s">
        <v>3379</v>
      </c>
      <c r="C113" s="766" t="s">
        <v>1793</v>
      </c>
      <c r="D113" s="326">
        <v>2898</v>
      </c>
      <c r="E113" s="330"/>
      <c r="F113" s="330"/>
      <c r="G113" s="330"/>
      <c r="H113" s="397" t="s">
        <v>519</v>
      </c>
    </row>
    <row r="114" spans="1:8">
      <c r="A114" s="37"/>
      <c r="B114" s="31" t="s">
        <v>3380</v>
      </c>
      <c r="C114" s="14" t="s">
        <v>1718</v>
      </c>
      <c r="D114" s="11"/>
      <c r="E114" s="19"/>
      <c r="F114" s="19">
        <v>3676.32</v>
      </c>
      <c r="G114" s="19">
        <v>4255.74</v>
      </c>
      <c r="H114" s="397" t="s">
        <v>519</v>
      </c>
    </row>
    <row r="115" spans="1:8">
      <c r="A115" s="37"/>
      <c r="B115" s="31" t="s">
        <v>3381</v>
      </c>
      <c r="C115" s="14" t="s">
        <v>1719</v>
      </c>
      <c r="D115" s="11"/>
      <c r="E115" s="19">
        <v>3136.86</v>
      </c>
      <c r="F115" s="19">
        <v>4135.8599999999997</v>
      </c>
      <c r="G115" s="19">
        <v>4855.1400000000003</v>
      </c>
      <c r="H115" s="397" t="s">
        <v>519</v>
      </c>
    </row>
    <row r="116" spans="1:8">
      <c r="A116" s="37"/>
      <c r="B116" s="17" t="s">
        <v>3382</v>
      </c>
      <c r="C116" s="17" t="s">
        <v>1942</v>
      </c>
      <c r="E116" s="328">
        <v>342</v>
      </c>
      <c r="F116" s="329"/>
      <c r="G116" s="329"/>
      <c r="H116" s="397" t="s">
        <v>519</v>
      </c>
    </row>
    <row r="117" spans="1:8">
      <c r="A117" s="37"/>
      <c r="B117" s="32" t="s">
        <v>3383</v>
      </c>
      <c r="C117" s="330" t="s">
        <v>1716</v>
      </c>
      <c r="D117" s="359"/>
      <c r="E117" s="19">
        <v>900</v>
      </c>
      <c r="F117" s="19">
        <v>1688</v>
      </c>
      <c r="G117" s="19">
        <v>2363</v>
      </c>
      <c r="H117" s="397" t="s">
        <v>499</v>
      </c>
    </row>
    <row r="118" spans="1:8">
      <c r="A118" s="37"/>
      <c r="B118" s="33" t="s">
        <v>3384</v>
      </c>
      <c r="C118" s="330" t="s">
        <v>1717</v>
      </c>
      <c r="D118" s="359"/>
      <c r="E118" s="19">
        <v>1170</v>
      </c>
      <c r="F118" s="19">
        <v>2194</v>
      </c>
      <c r="G118" s="19">
        <v>3072</v>
      </c>
      <c r="H118" s="397" t="s">
        <v>499</v>
      </c>
    </row>
    <row r="119" spans="1:8">
      <c r="A119" s="37"/>
      <c r="B119" s="267" t="s">
        <v>3385</v>
      </c>
      <c r="C119" s="268" t="s">
        <v>1714</v>
      </c>
      <c r="D119" s="359"/>
      <c r="E119" s="331">
        <v>300</v>
      </c>
      <c r="F119" s="257">
        <v>563</v>
      </c>
      <c r="G119" s="257">
        <v>788</v>
      </c>
      <c r="H119" s="397" t="s">
        <v>499</v>
      </c>
    </row>
    <row r="120" spans="1:8" ht="13.5" thickBot="1">
      <c r="A120" s="37"/>
      <c r="B120" s="267" t="s">
        <v>3386</v>
      </c>
      <c r="C120" s="268" t="s">
        <v>1788</v>
      </c>
      <c r="D120" s="359"/>
      <c r="E120" s="331">
        <v>500</v>
      </c>
      <c r="F120" s="257">
        <v>938</v>
      </c>
      <c r="G120" s="257">
        <v>1313</v>
      </c>
      <c r="H120" s="397" t="s">
        <v>499</v>
      </c>
    </row>
    <row r="121" spans="1:8" ht="13.5" thickBot="1">
      <c r="A121" s="36" t="s">
        <v>783</v>
      </c>
      <c r="B121" s="289" t="s">
        <v>163</v>
      </c>
      <c r="C121" s="289" t="s">
        <v>162</v>
      </c>
      <c r="D121" s="90" t="s">
        <v>805</v>
      </c>
      <c r="E121" s="6" t="s">
        <v>806</v>
      </c>
      <c r="F121" s="6" t="s">
        <v>807</v>
      </c>
      <c r="G121" s="6" t="s">
        <v>808</v>
      </c>
      <c r="H121" s="130" t="s">
        <v>495</v>
      </c>
    </row>
    <row r="122" spans="1:8" ht="29.25" customHeight="1">
      <c r="A122" s="43" t="s">
        <v>1108</v>
      </c>
      <c r="B122" s="12" t="s">
        <v>1109</v>
      </c>
      <c r="C122" s="583" t="s">
        <v>3906</v>
      </c>
      <c r="D122" s="324">
        <v>695</v>
      </c>
      <c r="E122" s="23"/>
      <c r="F122" s="23"/>
      <c r="G122" s="23"/>
      <c r="H122" s="205" t="s">
        <v>519</v>
      </c>
    </row>
    <row r="123" spans="1:8" ht="12.75" customHeight="1">
      <c r="A123" s="37"/>
      <c r="B123" s="14" t="s">
        <v>1110</v>
      </c>
      <c r="C123" s="466" t="s">
        <v>1793</v>
      </c>
      <c r="D123" s="326">
        <v>995</v>
      </c>
      <c r="E123" s="24"/>
      <c r="F123" s="24"/>
      <c r="G123" s="24"/>
      <c r="H123" s="206" t="s">
        <v>519</v>
      </c>
    </row>
    <row r="124" spans="1:8">
      <c r="A124" s="37"/>
      <c r="B124" s="31" t="s">
        <v>1111</v>
      </c>
      <c r="C124" s="14" t="s">
        <v>1718</v>
      </c>
      <c r="D124" s="11"/>
      <c r="E124" s="261"/>
      <c r="F124" s="261">
        <v>1258</v>
      </c>
      <c r="G124" s="261">
        <v>1445</v>
      </c>
      <c r="H124" s="206" t="s">
        <v>519</v>
      </c>
    </row>
    <row r="125" spans="1:8">
      <c r="A125" s="37"/>
      <c r="B125" s="31" t="s">
        <v>1112</v>
      </c>
      <c r="C125" s="14" t="s">
        <v>1719</v>
      </c>
      <c r="D125" s="11"/>
      <c r="E125" s="261">
        <v>1114</v>
      </c>
      <c r="F125" s="261">
        <v>1456</v>
      </c>
      <c r="G125" s="261">
        <v>1699</v>
      </c>
      <c r="H125" s="206" t="s">
        <v>519</v>
      </c>
    </row>
    <row r="126" spans="1:8">
      <c r="A126" s="37"/>
      <c r="B126" s="17" t="s">
        <v>1889</v>
      </c>
      <c r="C126" s="17" t="s">
        <v>1942</v>
      </c>
      <c r="E126" s="261">
        <v>119</v>
      </c>
      <c r="F126" s="261"/>
      <c r="G126" s="261"/>
      <c r="H126" s="206" t="s">
        <v>519</v>
      </c>
    </row>
    <row r="127" spans="1:8">
      <c r="A127" s="37"/>
      <c r="B127" s="32" t="s">
        <v>1113</v>
      </c>
      <c r="C127" s="330" t="s">
        <v>1716</v>
      </c>
      <c r="D127" s="91"/>
      <c r="E127" s="261">
        <v>300</v>
      </c>
      <c r="F127" s="261">
        <v>563</v>
      </c>
      <c r="G127" s="261">
        <v>788</v>
      </c>
      <c r="H127" s="206" t="s">
        <v>499</v>
      </c>
    </row>
    <row r="128" spans="1:8">
      <c r="A128" s="37"/>
      <c r="B128" s="33" t="s">
        <v>1114</v>
      </c>
      <c r="C128" s="330" t="s">
        <v>1717</v>
      </c>
      <c r="D128" s="91"/>
      <c r="E128" s="261">
        <v>390</v>
      </c>
      <c r="F128" s="261">
        <v>732</v>
      </c>
      <c r="G128" s="261">
        <v>1024</v>
      </c>
      <c r="H128" s="206" t="s">
        <v>499</v>
      </c>
    </row>
    <row r="129" spans="1:8">
      <c r="A129" s="37"/>
      <c r="B129" s="33" t="s">
        <v>1115</v>
      </c>
      <c r="C129" s="330" t="s">
        <v>1714</v>
      </c>
      <c r="D129" s="91"/>
      <c r="E129" s="261">
        <v>105</v>
      </c>
      <c r="F129" s="261">
        <v>197</v>
      </c>
      <c r="G129" s="261">
        <v>276</v>
      </c>
      <c r="H129" s="206" t="s">
        <v>499</v>
      </c>
    </row>
    <row r="130" spans="1:8" ht="13.5" thickBot="1">
      <c r="A130" s="37"/>
      <c r="B130" s="33" t="s">
        <v>1116</v>
      </c>
      <c r="C130" s="330" t="s">
        <v>1788</v>
      </c>
      <c r="D130" s="91"/>
      <c r="E130" s="261">
        <v>174</v>
      </c>
      <c r="F130" s="261">
        <v>327</v>
      </c>
      <c r="G130" s="261">
        <v>457</v>
      </c>
      <c r="H130" s="206" t="s">
        <v>499</v>
      </c>
    </row>
    <row r="131" spans="1:8" ht="13.5" thickBot="1">
      <c r="A131" s="36" t="s">
        <v>783</v>
      </c>
      <c r="B131" s="289" t="s">
        <v>163</v>
      </c>
      <c r="C131" s="289" t="s">
        <v>162</v>
      </c>
      <c r="D131" s="90" t="s">
        <v>805</v>
      </c>
      <c r="E131" s="6" t="s">
        <v>806</v>
      </c>
      <c r="F131" s="6" t="s">
        <v>807</v>
      </c>
      <c r="G131" s="6" t="s">
        <v>808</v>
      </c>
      <c r="H131" s="130" t="s">
        <v>495</v>
      </c>
    </row>
    <row r="132" spans="1:8" ht="29.25" customHeight="1">
      <c r="A132" s="43" t="s">
        <v>1856</v>
      </c>
      <c r="B132" s="12" t="s">
        <v>1855</v>
      </c>
      <c r="C132" s="583" t="s">
        <v>3907</v>
      </c>
      <c r="D132" s="324">
        <v>795</v>
      </c>
      <c r="E132" s="23"/>
      <c r="F132" s="23"/>
      <c r="G132" s="23"/>
      <c r="H132" s="205" t="s">
        <v>519</v>
      </c>
    </row>
    <row r="133" spans="1:8" ht="12.75" customHeight="1">
      <c r="A133" s="37"/>
      <c r="B133" s="14" t="s">
        <v>1857</v>
      </c>
      <c r="C133" s="466" t="s">
        <v>1793</v>
      </c>
      <c r="D133" s="326">
        <v>1145</v>
      </c>
      <c r="E133" s="24"/>
      <c r="F133" s="24"/>
      <c r="G133" s="24"/>
      <c r="H133" s="206" t="s">
        <v>519</v>
      </c>
    </row>
    <row r="134" spans="1:8">
      <c r="A134" s="37"/>
      <c r="B134" s="31" t="s">
        <v>1858</v>
      </c>
      <c r="C134" s="14" t="s">
        <v>1718</v>
      </c>
      <c r="D134" s="11"/>
      <c r="E134" s="261"/>
      <c r="F134" s="261">
        <v>1451.25</v>
      </c>
      <c r="G134" s="261">
        <v>1670</v>
      </c>
      <c r="H134" s="206" t="s">
        <v>519</v>
      </c>
    </row>
    <row r="135" spans="1:8">
      <c r="A135" s="37"/>
      <c r="B135" s="31" t="s">
        <v>1859</v>
      </c>
      <c r="C135" s="14" t="s">
        <v>1719</v>
      </c>
      <c r="D135" s="11"/>
      <c r="E135" s="261">
        <v>1280.95</v>
      </c>
      <c r="F135" s="261">
        <v>1679.08</v>
      </c>
      <c r="G135" s="261">
        <v>1963.45</v>
      </c>
      <c r="H135" s="206" t="s">
        <v>519</v>
      </c>
    </row>
    <row r="136" spans="1:8">
      <c r="A136" s="37"/>
      <c r="B136" s="17" t="s">
        <v>1890</v>
      </c>
      <c r="C136" s="17" t="s">
        <v>1942</v>
      </c>
      <c r="E136" s="261">
        <v>135.91999999999999</v>
      </c>
      <c r="F136" s="261"/>
      <c r="G136" s="261"/>
      <c r="H136" s="206" t="s">
        <v>519</v>
      </c>
    </row>
    <row r="137" spans="1:8">
      <c r="A137" s="37"/>
      <c r="B137" s="32" t="s">
        <v>1860</v>
      </c>
      <c r="C137" s="330" t="s">
        <v>1716</v>
      </c>
      <c r="D137" s="91"/>
      <c r="E137" s="261">
        <v>350</v>
      </c>
      <c r="F137" s="261">
        <v>656.25</v>
      </c>
      <c r="G137" s="261">
        <v>918.75</v>
      </c>
      <c r="H137" s="206" t="s">
        <v>499</v>
      </c>
    </row>
    <row r="138" spans="1:8">
      <c r="A138" s="37"/>
      <c r="B138" s="33" t="s">
        <v>1861</v>
      </c>
      <c r="C138" s="330" t="s">
        <v>1717</v>
      </c>
      <c r="D138" s="91"/>
      <c r="E138" s="261">
        <v>455</v>
      </c>
      <c r="F138" s="261">
        <v>853.13</v>
      </c>
      <c r="G138" s="261">
        <v>1194.3800000000001</v>
      </c>
      <c r="H138" s="206" t="s">
        <v>499</v>
      </c>
    </row>
    <row r="139" spans="1:8">
      <c r="A139" s="37"/>
      <c r="B139" s="33" t="s">
        <v>1862</v>
      </c>
      <c r="C139" s="330" t="s">
        <v>1714</v>
      </c>
      <c r="D139" s="91"/>
      <c r="E139" s="261">
        <v>119.25</v>
      </c>
      <c r="F139" s="261">
        <v>223.59</v>
      </c>
      <c r="G139" s="261">
        <v>313.02999999999997</v>
      </c>
      <c r="H139" s="206" t="s">
        <v>499</v>
      </c>
    </row>
    <row r="140" spans="1:8" ht="13.5" thickBot="1">
      <c r="A140" s="37"/>
      <c r="B140" s="33" t="s">
        <v>1863</v>
      </c>
      <c r="C140" s="330" t="s">
        <v>1788</v>
      </c>
      <c r="D140" s="91"/>
      <c r="E140" s="261">
        <v>198.75</v>
      </c>
      <c r="F140" s="261">
        <v>372.66</v>
      </c>
      <c r="G140" s="261">
        <v>521.75</v>
      </c>
      <c r="H140" s="206" t="s">
        <v>499</v>
      </c>
    </row>
    <row r="141" spans="1:8" ht="13.5" thickBot="1">
      <c r="A141" s="36" t="s">
        <v>783</v>
      </c>
      <c r="B141" s="289" t="s">
        <v>163</v>
      </c>
      <c r="C141" s="289" t="s">
        <v>162</v>
      </c>
      <c r="D141" s="90" t="s">
        <v>805</v>
      </c>
      <c r="E141" s="6" t="s">
        <v>806</v>
      </c>
      <c r="F141" s="6" t="s">
        <v>807</v>
      </c>
      <c r="G141" s="6" t="s">
        <v>808</v>
      </c>
      <c r="H141" s="130" t="s">
        <v>495</v>
      </c>
    </row>
    <row r="142" spans="1:8" ht="26.25" customHeight="1">
      <c r="A142" s="43" t="s">
        <v>2954</v>
      </c>
      <c r="B142" s="12" t="s">
        <v>2955</v>
      </c>
      <c r="C142" s="583" t="s">
        <v>3908</v>
      </c>
      <c r="D142" s="324">
        <v>798</v>
      </c>
      <c r="E142" s="23"/>
      <c r="F142" s="23"/>
      <c r="G142" s="23"/>
      <c r="H142" s="398" t="s">
        <v>519</v>
      </c>
    </row>
    <row r="143" spans="1:8" ht="12.75" customHeight="1">
      <c r="A143" s="37"/>
      <c r="B143" s="14" t="s">
        <v>2956</v>
      </c>
      <c r="C143" s="645" t="s">
        <v>1793</v>
      </c>
      <c r="D143" s="326">
        <v>1148</v>
      </c>
      <c r="E143" s="24"/>
      <c r="F143" s="24"/>
      <c r="G143" s="24"/>
      <c r="H143" s="397" t="s">
        <v>519</v>
      </c>
    </row>
    <row r="144" spans="1:8">
      <c r="A144" s="37"/>
      <c r="B144" s="31" t="s">
        <v>2957</v>
      </c>
      <c r="C144" s="14" t="s">
        <v>1718</v>
      </c>
      <c r="D144" s="11"/>
      <c r="E144" s="261"/>
      <c r="F144" s="261">
        <v>1452</v>
      </c>
      <c r="G144" s="261">
        <v>1693.35</v>
      </c>
      <c r="H144" s="397" t="s">
        <v>519</v>
      </c>
    </row>
    <row r="145" spans="1:8" ht="13.5" thickBot="1">
      <c r="A145" s="37"/>
      <c r="B145" s="31" t="s">
        <v>2958</v>
      </c>
      <c r="C145" s="14" t="s">
        <v>1719</v>
      </c>
      <c r="D145" s="11"/>
      <c r="E145" s="261">
        <v>1248.1500000000001</v>
      </c>
      <c r="F145" s="261">
        <v>1645.6499999999999</v>
      </c>
      <c r="G145" s="261">
        <v>1931.8500000000001</v>
      </c>
      <c r="H145" s="397" t="s">
        <v>519</v>
      </c>
    </row>
    <row r="146" spans="1:8" ht="13.5" thickBot="1">
      <c r="A146" s="36" t="s">
        <v>783</v>
      </c>
      <c r="B146" s="289" t="s">
        <v>163</v>
      </c>
      <c r="C146" s="289" t="s">
        <v>162</v>
      </c>
      <c r="D146" s="90" t="s">
        <v>805</v>
      </c>
      <c r="E146" s="6" t="s">
        <v>806</v>
      </c>
      <c r="F146" s="6" t="s">
        <v>807</v>
      </c>
      <c r="G146" s="6" t="s">
        <v>808</v>
      </c>
      <c r="H146" s="130" t="s">
        <v>495</v>
      </c>
    </row>
    <row r="147" spans="1:8" ht="35.25" customHeight="1">
      <c r="A147" s="43" t="s">
        <v>2940</v>
      </c>
      <c r="B147" s="12" t="s">
        <v>2939</v>
      </c>
      <c r="C147" s="583" t="s">
        <v>3909</v>
      </c>
      <c r="D147" s="324">
        <v>998</v>
      </c>
      <c r="E147" s="23"/>
      <c r="F147" s="23"/>
      <c r="G147" s="23"/>
      <c r="H147" s="205" t="s">
        <v>519</v>
      </c>
    </row>
    <row r="148" spans="1:8" ht="12.75" customHeight="1">
      <c r="A148" s="37"/>
      <c r="B148" s="14" t="s">
        <v>2941</v>
      </c>
      <c r="C148" s="645" t="s">
        <v>1793</v>
      </c>
      <c r="D148" s="326">
        <v>1448</v>
      </c>
      <c r="E148" s="24"/>
      <c r="F148" s="24"/>
      <c r="G148" s="24"/>
      <c r="H148" s="206" t="s">
        <v>519</v>
      </c>
    </row>
    <row r="149" spans="1:8">
      <c r="A149" s="37"/>
      <c r="B149" s="31" t="s">
        <v>2943</v>
      </c>
      <c r="C149" s="14" t="s">
        <v>1718</v>
      </c>
      <c r="D149" s="11"/>
      <c r="E149" s="261"/>
      <c r="F149" s="261">
        <v>1830.8000000000002</v>
      </c>
      <c r="G149" s="261">
        <v>2119.35</v>
      </c>
      <c r="H149" s="206" t="s">
        <v>519</v>
      </c>
    </row>
    <row r="150" spans="1:8">
      <c r="A150" s="37"/>
      <c r="B150" s="31" t="s">
        <v>2942</v>
      </c>
      <c r="C150" s="14" t="s">
        <v>1719</v>
      </c>
      <c r="D150" s="11"/>
      <c r="E150" s="261">
        <v>1562.15</v>
      </c>
      <c r="F150" s="261">
        <v>2059.6499999999996</v>
      </c>
      <c r="G150" s="261">
        <v>2417.8500000000004</v>
      </c>
      <c r="H150" s="206" t="s">
        <v>519</v>
      </c>
    </row>
    <row r="151" spans="1:8">
      <c r="A151" s="37"/>
      <c r="B151" s="17" t="s">
        <v>2944</v>
      </c>
      <c r="C151" s="17" t="s">
        <v>1942</v>
      </c>
      <c r="E151" s="261">
        <v>171</v>
      </c>
      <c r="F151" s="261"/>
      <c r="G151" s="261"/>
      <c r="H151" s="206" t="s">
        <v>519</v>
      </c>
    </row>
    <row r="152" spans="1:8">
      <c r="A152" s="37"/>
      <c r="B152" s="32" t="s">
        <v>2945</v>
      </c>
      <c r="C152" s="330" t="s">
        <v>1716</v>
      </c>
      <c r="D152" s="91"/>
      <c r="E152" s="261">
        <v>450</v>
      </c>
      <c r="F152" s="261">
        <v>844</v>
      </c>
      <c r="G152" s="261">
        <v>1182</v>
      </c>
      <c r="H152" s="206" t="s">
        <v>499</v>
      </c>
    </row>
    <row r="153" spans="1:8">
      <c r="A153" s="37"/>
      <c r="B153" s="33" t="s">
        <v>2947</v>
      </c>
      <c r="C153" s="330" t="s">
        <v>1717</v>
      </c>
      <c r="D153" s="91"/>
      <c r="E153" s="261">
        <v>585</v>
      </c>
      <c r="F153" s="261">
        <v>1097</v>
      </c>
      <c r="G153" s="261">
        <v>1536</v>
      </c>
      <c r="H153" s="206" t="s">
        <v>499</v>
      </c>
    </row>
    <row r="154" spans="1:8">
      <c r="A154" s="37"/>
      <c r="B154" s="33" t="s">
        <v>2946</v>
      </c>
      <c r="C154" s="330" t="s">
        <v>1714</v>
      </c>
      <c r="D154" s="91"/>
      <c r="E154" s="261">
        <v>150</v>
      </c>
      <c r="F154" s="261">
        <v>282</v>
      </c>
      <c r="G154" s="261">
        <v>394</v>
      </c>
      <c r="H154" s="206" t="s">
        <v>499</v>
      </c>
    </row>
    <row r="155" spans="1:8" ht="13.5" thickBot="1">
      <c r="A155" s="37"/>
      <c r="B155" s="33" t="s">
        <v>2948</v>
      </c>
      <c r="C155" s="330" t="s">
        <v>1788</v>
      </c>
      <c r="D155" s="91"/>
      <c r="E155" s="261">
        <v>249</v>
      </c>
      <c r="F155" s="261">
        <v>467</v>
      </c>
      <c r="G155" s="261">
        <v>654</v>
      </c>
      <c r="H155" s="206" t="s">
        <v>499</v>
      </c>
    </row>
    <row r="156" spans="1:8" ht="13.5" thickBot="1">
      <c r="A156" s="36" t="s">
        <v>783</v>
      </c>
      <c r="B156" s="289" t="s">
        <v>163</v>
      </c>
      <c r="C156" s="289" t="s">
        <v>162</v>
      </c>
      <c r="D156" s="90" t="s">
        <v>805</v>
      </c>
      <c r="E156" s="6"/>
      <c r="F156" s="6"/>
      <c r="G156" s="6"/>
      <c r="H156" s="130" t="s">
        <v>495</v>
      </c>
    </row>
    <row r="157" spans="1:8" ht="37.5" customHeight="1">
      <c r="A157" s="43" t="s">
        <v>1882</v>
      </c>
      <c r="B157" s="12" t="s">
        <v>1869</v>
      </c>
      <c r="C157" s="583" t="s">
        <v>3910</v>
      </c>
      <c r="D157" s="324">
        <v>995</v>
      </c>
      <c r="E157" s="23"/>
      <c r="F157" s="23"/>
      <c r="G157" s="23"/>
      <c r="H157" s="205" t="s">
        <v>519</v>
      </c>
    </row>
    <row r="158" spans="1:8" ht="12.75" customHeight="1">
      <c r="A158" s="37"/>
      <c r="B158" s="14" t="s">
        <v>1870</v>
      </c>
      <c r="C158" s="466" t="s">
        <v>1793</v>
      </c>
      <c r="D158" s="326">
        <v>1445</v>
      </c>
      <c r="E158" s="24"/>
      <c r="F158" s="24"/>
      <c r="G158" s="24"/>
      <c r="H158" s="206" t="s">
        <v>519</v>
      </c>
    </row>
    <row r="159" spans="1:8">
      <c r="A159" s="37"/>
      <c r="B159" s="31" t="s">
        <v>1871</v>
      </c>
      <c r="C159" s="14" t="s">
        <v>1718</v>
      </c>
      <c r="D159" s="11"/>
      <c r="E159" s="261"/>
      <c r="F159" s="261">
        <v>1830.8000000000002</v>
      </c>
      <c r="G159" s="261">
        <v>2119.35</v>
      </c>
      <c r="H159" s="206" t="s">
        <v>519</v>
      </c>
    </row>
    <row r="160" spans="1:8">
      <c r="A160" s="37"/>
      <c r="B160" s="31" t="s">
        <v>1872</v>
      </c>
      <c r="C160" s="14" t="s">
        <v>1719</v>
      </c>
      <c r="D160" s="11"/>
      <c r="E160" s="261">
        <v>1562.15</v>
      </c>
      <c r="F160" s="261">
        <v>2059.6499999999996</v>
      </c>
      <c r="G160" s="261">
        <v>2417.8500000000004</v>
      </c>
      <c r="H160" s="206" t="s">
        <v>519</v>
      </c>
    </row>
    <row r="161" spans="1:8">
      <c r="A161" s="37"/>
      <c r="B161" s="17" t="s">
        <v>1891</v>
      </c>
      <c r="C161" s="17" t="s">
        <v>1942</v>
      </c>
      <c r="E161" s="261">
        <v>171</v>
      </c>
      <c r="F161" s="261"/>
      <c r="G161" s="261"/>
      <c r="H161" s="206" t="s">
        <v>519</v>
      </c>
    </row>
    <row r="162" spans="1:8">
      <c r="A162" s="37"/>
      <c r="B162" s="32" t="s">
        <v>1873</v>
      </c>
      <c r="C162" s="330" t="s">
        <v>1716</v>
      </c>
      <c r="D162" s="91"/>
      <c r="E162" s="261">
        <v>450</v>
      </c>
      <c r="F162" s="261">
        <v>844</v>
      </c>
      <c r="G162" s="261">
        <v>1182</v>
      </c>
      <c r="H162" s="206" t="s">
        <v>499</v>
      </c>
    </row>
    <row r="163" spans="1:8">
      <c r="A163" s="37"/>
      <c r="B163" s="33" t="s">
        <v>1874</v>
      </c>
      <c r="C163" s="330" t="s">
        <v>1717</v>
      </c>
      <c r="D163" s="91"/>
      <c r="E163" s="261">
        <v>585</v>
      </c>
      <c r="F163" s="261">
        <v>1097</v>
      </c>
      <c r="G163" s="261">
        <v>1536</v>
      </c>
      <c r="H163" s="206" t="s">
        <v>499</v>
      </c>
    </row>
    <row r="164" spans="1:8">
      <c r="A164" s="37"/>
      <c r="B164" s="515" t="s">
        <v>1875</v>
      </c>
      <c r="C164" s="330" t="s">
        <v>1714</v>
      </c>
      <c r="D164" s="91"/>
      <c r="E164" s="261">
        <v>150</v>
      </c>
      <c r="F164" s="261">
        <v>282</v>
      </c>
      <c r="G164" s="261">
        <v>394</v>
      </c>
      <c r="H164" s="206" t="s">
        <v>499</v>
      </c>
    </row>
    <row r="165" spans="1:8" ht="13.5" thickBot="1">
      <c r="A165" s="37"/>
      <c r="B165" s="515" t="s">
        <v>1876</v>
      </c>
      <c r="C165" s="330" t="s">
        <v>1788</v>
      </c>
      <c r="D165" s="91"/>
      <c r="E165" s="261">
        <v>249</v>
      </c>
      <c r="F165" s="261">
        <v>467</v>
      </c>
      <c r="G165" s="261">
        <v>654</v>
      </c>
      <c r="H165" s="206" t="s">
        <v>499</v>
      </c>
    </row>
    <row r="166" spans="1:8" s="954" customFormat="1" ht="13.5" thickBot="1">
      <c r="A166" s="952" t="s">
        <v>783</v>
      </c>
      <c r="B166" s="953" t="s">
        <v>163</v>
      </c>
      <c r="C166" s="953" t="s">
        <v>162</v>
      </c>
      <c r="D166" s="290" t="s">
        <v>805</v>
      </c>
      <c r="E166" s="953" t="s">
        <v>806</v>
      </c>
      <c r="F166" s="953" t="s">
        <v>807</v>
      </c>
      <c r="G166" s="953" t="s">
        <v>808</v>
      </c>
      <c r="H166" s="953" t="s">
        <v>495</v>
      </c>
    </row>
    <row r="167" spans="1:8" s="954" customFormat="1" ht="12.75" customHeight="1">
      <c r="A167" s="955" t="s">
        <v>3392</v>
      </c>
      <c r="B167" s="956" t="s">
        <v>3472</v>
      </c>
      <c r="C167" s="583" t="s">
        <v>3891</v>
      </c>
      <c r="D167" s="324">
        <v>598</v>
      </c>
      <c r="E167" s="1002"/>
      <c r="F167" s="1002"/>
      <c r="G167" s="1002"/>
      <c r="H167" s="957" t="s">
        <v>519</v>
      </c>
    </row>
    <row r="168" spans="1:8" s="954" customFormat="1">
      <c r="A168" s="958"/>
      <c r="B168" s="959" t="s">
        <v>3473</v>
      </c>
      <c r="C168" s="960" t="s">
        <v>1793</v>
      </c>
      <c r="D168" s="326">
        <v>868</v>
      </c>
      <c r="E168" s="966"/>
      <c r="F168" s="966"/>
      <c r="G168" s="966"/>
      <c r="H168" s="961" t="s">
        <v>519</v>
      </c>
    </row>
    <row r="169" spans="1:8" s="954" customFormat="1">
      <c r="A169" s="958"/>
      <c r="B169" s="962" t="s">
        <v>3474</v>
      </c>
      <c r="C169" s="959" t="s">
        <v>1718</v>
      </c>
      <c r="D169" s="11"/>
      <c r="E169" s="331"/>
      <c r="F169" s="331">
        <v>1100.32</v>
      </c>
      <c r="G169" s="331">
        <v>1273.74</v>
      </c>
      <c r="H169" s="961" t="s">
        <v>519</v>
      </c>
    </row>
    <row r="170" spans="1:8" s="954" customFormat="1">
      <c r="A170" s="958"/>
      <c r="B170" s="962" t="s">
        <v>3475</v>
      </c>
      <c r="C170" s="959" t="s">
        <v>1719</v>
      </c>
      <c r="D170" s="11"/>
      <c r="E170" s="331">
        <v>938.86</v>
      </c>
      <c r="F170" s="331">
        <v>1237.8599999999999</v>
      </c>
      <c r="G170" s="331">
        <v>1453.14</v>
      </c>
      <c r="H170" s="961" t="s">
        <v>519</v>
      </c>
    </row>
    <row r="171" spans="1:8" s="954" customFormat="1">
      <c r="A171" s="958"/>
      <c r="B171" s="963" t="s">
        <v>3476</v>
      </c>
      <c r="C171" s="964" t="s">
        <v>1942</v>
      </c>
      <c r="D171" s="81"/>
      <c r="E171" s="328">
        <v>103</v>
      </c>
      <c r="F171" s="329"/>
      <c r="G171" s="329"/>
      <c r="H171" s="961" t="s">
        <v>519</v>
      </c>
    </row>
    <row r="172" spans="1:8" s="954" customFormat="1">
      <c r="A172" s="958"/>
      <c r="B172" s="965" t="s">
        <v>3477</v>
      </c>
      <c r="C172" s="966" t="s">
        <v>1716</v>
      </c>
      <c r="D172" s="359"/>
      <c r="E172" s="19">
        <v>270</v>
      </c>
      <c r="F172" s="19">
        <v>507</v>
      </c>
      <c r="G172" s="19">
        <v>709</v>
      </c>
      <c r="H172" s="961" t="s">
        <v>499</v>
      </c>
    </row>
    <row r="173" spans="1:8" s="954" customFormat="1">
      <c r="A173" s="958"/>
      <c r="B173" s="964" t="s">
        <v>3478</v>
      </c>
      <c r="C173" s="966" t="s">
        <v>1717</v>
      </c>
      <c r="D173" s="359"/>
      <c r="E173" s="19">
        <v>351</v>
      </c>
      <c r="F173" s="19">
        <v>659</v>
      </c>
      <c r="G173" s="19">
        <v>922</v>
      </c>
      <c r="H173" s="961" t="s">
        <v>499</v>
      </c>
    </row>
    <row r="174" spans="1:8" s="954" customFormat="1">
      <c r="A174" s="958"/>
      <c r="B174" s="965" t="s">
        <v>3479</v>
      </c>
      <c r="C174" s="966" t="s">
        <v>1714</v>
      </c>
      <c r="D174" s="359"/>
      <c r="E174" s="19">
        <v>90</v>
      </c>
      <c r="F174" s="19">
        <v>169</v>
      </c>
      <c r="G174" s="19">
        <v>237</v>
      </c>
      <c r="H174" s="961" t="s">
        <v>499</v>
      </c>
    </row>
    <row r="175" spans="1:8" s="954" customFormat="1" ht="13.5" thickBot="1">
      <c r="A175" s="958"/>
      <c r="B175" s="964" t="s">
        <v>3480</v>
      </c>
      <c r="C175" s="966" t="s">
        <v>1788</v>
      </c>
      <c r="D175" s="359"/>
      <c r="E175" s="19">
        <v>150</v>
      </c>
      <c r="F175" s="19">
        <v>282</v>
      </c>
      <c r="G175" s="19">
        <v>394</v>
      </c>
      <c r="H175" s="961" t="s">
        <v>499</v>
      </c>
    </row>
    <row r="176" spans="1:8" s="954" customFormat="1" ht="13.5" thickBot="1">
      <c r="A176" s="952" t="s">
        <v>783</v>
      </c>
      <c r="B176" s="953" t="s">
        <v>163</v>
      </c>
      <c r="C176" s="953" t="s">
        <v>162</v>
      </c>
      <c r="D176" s="290" t="s">
        <v>805</v>
      </c>
      <c r="E176" s="953" t="s">
        <v>806</v>
      </c>
      <c r="F176" s="953" t="s">
        <v>807</v>
      </c>
      <c r="G176" s="953" t="s">
        <v>808</v>
      </c>
      <c r="H176" s="953" t="s">
        <v>495</v>
      </c>
    </row>
    <row r="177" spans="1:8" s="954" customFormat="1" ht="24" customHeight="1">
      <c r="A177" s="955" t="s">
        <v>3481</v>
      </c>
      <c r="B177" s="956" t="s">
        <v>3482</v>
      </c>
      <c r="C177" s="583" t="s">
        <v>3892</v>
      </c>
      <c r="D177" s="324">
        <v>698</v>
      </c>
      <c r="E177" s="1002"/>
      <c r="F177" s="1002"/>
      <c r="G177" s="1002"/>
      <c r="H177" s="957" t="s">
        <v>519</v>
      </c>
    </row>
    <row r="178" spans="1:8" s="954" customFormat="1">
      <c r="A178" s="958"/>
      <c r="B178" s="959" t="s">
        <v>3483</v>
      </c>
      <c r="C178" s="960" t="s">
        <v>1793</v>
      </c>
      <c r="D178" s="326">
        <v>998</v>
      </c>
      <c r="E178" s="966"/>
      <c r="F178" s="966"/>
      <c r="G178" s="966"/>
      <c r="H178" s="961" t="s">
        <v>519</v>
      </c>
    </row>
    <row r="179" spans="1:8" s="954" customFormat="1">
      <c r="A179" s="958"/>
      <c r="B179" s="962" t="s">
        <v>3484</v>
      </c>
      <c r="C179" s="959" t="s">
        <v>1718</v>
      </c>
      <c r="D179" s="11"/>
      <c r="E179" s="331"/>
      <c r="F179" s="331">
        <v>1261</v>
      </c>
      <c r="G179" s="331">
        <v>1486</v>
      </c>
      <c r="H179" s="961" t="s">
        <v>519</v>
      </c>
    </row>
    <row r="180" spans="1:8" s="954" customFormat="1">
      <c r="A180" s="958"/>
      <c r="B180" s="962" t="s">
        <v>3485</v>
      </c>
      <c r="C180" s="959" t="s">
        <v>1719</v>
      </c>
      <c r="D180" s="11"/>
      <c r="E180" s="331">
        <v>1088</v>
      </c>
      <c r="F180" s="331">
        <v>1430</v>
      </c>
      <c r="G180" s="331">
        <v>1696.14</v>
      </c>
      <c r="H180" s="961" t="s">
        <v>519</v>
      </c>
    </row>
    <row r="181" spans="1:8" s="954" customFormat="1">
      <c r="A181" s="958"/>
      <c r="B181" s="963" t="s">
        <v>3486</v>
      </c>
      <c r="C181" s="964" t="s">
        <v>1942</v>
      </c>
      <c r="D181" s="81"/>
      <c r="E181" s="328">
        <v>120</v>
      </c>
      <c r="F181" s="329"/>
      <c r="G181" s="329"/>
      <c r="H181" s="961" t="s">
        <v>519</v>
      </c>
    </row>
    <row r="182" spans="1:8" s="954" customFormat="1">
      <c r="A182" s="958"/>
      <c r="B182" s="965" t="s">
        <v>3487</v>
      </c>
      <c r="C182" s="966" t="s">
        <v>1716</v>
      </c>
      <c r="D182" s="359"/>
      <c r="E182" s="19">
        <v>300</v>
      </c>
      <c r="F182" s="19">
        <v>563</v>
      </c>
      <c r="G182" s="19">
        <v>788</v>
      </c>
      <c r="H182" s="961" t="s">
        <v>499</v>
      </c>
    </row>
    <row r="183" spans="1:8" s="954" customFormat="1">
      <c r="A183" s="958"/>
      <c r="B183" s="964" t="s">
        <v>3488</v>
      </c>
      <c r="C183" s="966" t="s">
        <v>1717</v>
      </c>
      <c r="D183" s="359"/>
      <c r="E183" s="19">
        <v>390</v>
      </c>
      <c r="F183" s="19">
        <v>732</v>
      </c>
      <c r="G183" s="19">
        <v>1024</v>
      </c>
      <c r="H183" s="961" t="s">
        <v>499</v>
      </c>
    </row>
    <row r="184" spans="1:8" s="954" customFormat="1">
      <c r="A184" s="958"/>
      <c r="B184" s="965" t="s">
        <v>3489</v>
      </c>
      <c r="C184" s="966" t="s">
        <v>1714</v>
      </c>
      <c r="D184" s="359"/>
      <c r="E184" s="19">
        <v>105</v>
      </c>
      <c r="F184" s="19">
        <v>197</v>
      </c>
      <c r="G184" s="19">
        <v>276</v>
      </c>
      <c r="H184" s="961" t="s">
        <v>499</v>
      </c>
    </row>
    <row r="185" spans="1:8" s="954" customFormat="1" ht="13.5" thickBot="1">
      <c r="A185" s="958"/>
      <c r="B185" s="964" t="s">
        <v>3490</v>
      </c>
      <c r="C185" s="966" t="s">
        <v>1788</v>
      </c>
      <c r="D185" s="359"/>
      <c r="E185" s="19">
        <v>175</v>
      </c>
      <c r="F185" s="19">
        <v>329</v>
      </c>
      <c r="G185" s="19">
        <v>460</v>
      </c>
      <c r="H185" s="961" t="s">
        <v>499</v>
      </c>
    </row>
    <row r="186" spans="1:8" ht="13.5" thickBot="1">
      <c r="A186" s="36" t="s">
        <v>783</v>
      </c>
      <c r="B186" s="289" t="s">
        <v>163</v>
      </c>
      <c r="C186" s="289" t="s">
        <v>162</v>
      </c>
      <c r="D186" s="90" t="s">
        <v>805</v>
      </c>
      <c r="E186" s="289" t="s">
        <v>806</v>
      </c>
      <c r="F186" s="289" t="s">
        <v>807</v>
      </c>
      <c r="G186" s="289" t="s">
        <v>808</v>
      </c>
      <c r="H186" s="130" t="s">
        <v>495</v>
      </c>
    </row>
    <row r="187" spans="1:8" ht="24">
      <c r="A187" s="43" t="s">
        <v>534</v>
      </c>
      <c r="B187" s="12" t="s">
        <v>431</v>
      </c>
      <c r="C187" s="583" t="s">
        <v>3911</v>
      </c>
      <c r="D187" s="93">
        <v>895</v>
      </c>
      <c r="E187" s="292"/>
      <c r="F187" s="292"/>
      <c r="G187" s="292"/>
      <c r="H187" s="205" t="s">
        <v>519</v>
      </c>
    </row>
    <row r="188" spans="1:8">
      <c r="A188" s="37"/>
      <c r="B188" s="14" t="s">
        <v>432</v>
      </c>
      <c r="C188" s="466" t="s">
        <v>1793</v>
      </c>
      <c r="D188" s="94">
        <v>1295</v>
      </c>
      <c r="E188" s="330"/>
      <c r="F188" s="330"/>
      <c r="G188" s="330"/>
      <c r="H188" s="206" t="s">
        <v>519</v>
      </c>
    </row>
    <row r="189" spans="1:8">
      <c r="A189" s="37"/>
      <c r="B189" s="31" t="s">
        <v>974</v>
      </c>
      <c r="C189" s="14" t="s">
        <v>1718</v>
      </c>
      <c r="D189" s="11"/>
      <c r="E189" s="331"/>
      <c r="F189" s="331">
        <v>1647.40625</v>
      </c>
      <c r="G189" s="331">
        <v>1899.125</v>
      </c>
      <c r="H189" s="206" t="s">
        <v>519</v>
      </c>
    </row>
    <row r="190" spans="1:8">
      <c r="A190" s="37"/>
      <c r="B190" s="31" t="s">
        <v>975</v>
      </c>
      <c r="C190" s="14" t="s">
        <v>1719</v>
      </c>
      <c r="D190" s="11"/>
      <c r="E190" s="331">
        <v>1448</v>
      </c>
      <c r="F190" s="331">
        <v>1906.1281250000002</v>
      </c>
      <c r="G190" s="331">
        <v>2233.3625000000002</v>
      </c>
      <c r="H190" s="206" t="s">
        <v>519</v>
      </c>
    </row>
    <row r="191" spans="1:8">
      <c r="A191" s="37"/>
      <c r="B191" s="17" t="s">
        <v>1892</v>
      </c>
      <c r="C191" s="33" t="s">
        <v>1942</v>
      </c>
      <c r="E191" s="328">
        <v>153</v>
      </c>
      <c r="F191" s="329"/>
      <c r="G191" s="329"/>
      <c r="H191" s="206" t="s">
        <v>519</v>
      </c>
    </row>
    <row r="192" spans="1:8">
      <c r="A192" s="37"/>
      <c r="B192" s="32" t="s">
        <v>500</v>
      </c>
      <c r="C192" s="330" t="s">
        <v>1716</v>
      </c>
      <c r="D192" s="91"/>
      <c r="E192" s="19">
        <v>402.75</v>
      </c>
      <c r="F192" s="19">
        <v>755.15625</v>
      </c>
      <c r="G192" s="19">
        <v>1057.21875</v>
      </c>
      <c r="H192" s="206" t="s">
        <v>499</v>
      </c>
    </row>
    <row r="193" spans="1:8">
      <c r="A193" s="37"/>
      <c r="B193" s="33" t="s">
        <v>501</v>
      </c>
      <c r="C193" s="330" t="s">
        <v>1717</v>
      </c>
      <c r="D193" s="91"/>
      <c r="E193" s="19">
        <v>523.57500000000005</v>
      </c>
      <c r="F193" s="19">
        <v>981.70312500000011</v>
      </c>
      <c r="G193" s="19">
        <v>1374.3843750000001</v>
      </c>
      <c r="H193" s="206" t="s">
        <v>499</v>
      </c>
    </row>
    <row r="194" spans="1:8">
      <c r="A194" s="37"/>
      <c r="B194" s="32" t="s">
        <v>502</v>
      </c>
      <c r="C194" s="330" t="s">
        <v>1714</v>
      </c>
      <c r="D194" s="91"/>
      <c r="E194" s="19">
        <v>134.25</v>
      </c>
      <c r="F194" s="19">
        <v>251.71875</v>
      </c>
      <c r="G194" s="19">
        <v>352.40625</v>
      </c>
      <c r="H194" s="206" t="s">
        <v>499</v>
      </c>
    </row>
    <row r="195" spans="1:8" ht="13.5" thickBot="1">
      <c r="A195" s="37"/>
      <c r="B195" s="33" t="s">
        <v>503</v>
      </c>
      <c r="C195" s="330" t="s">
        <v>1788</v>
      </c>
      <c r="D195" s="91"/>
      <c r="E195" s="19">
        <v>223.75</v>
      </c>
      <c r="F195" s="19">
        <v>419.53125</v>
      </c>
      <c r="G195" s="19">
        <v>587.34375</v>
      </c>
      <c r="H195" s="206" t="s">
        <v>499</v>
      </c>
    </row>
    <row r="196" spans="1:8" ht="13.5" thickBot="1">
      <c r="A196" s="36" t="s">
        <v>783</v>
      </c>
      <c r="B196" s="289" t="s">
        <v>163</v>
      </c>
      <c r="C196" s="289" t="s">
        <v>162</v>
      </c>
      <c r="D196" s="90" t="s">
        <v>805</v>
      </c>
      <c r="E196" s="289" t="s">
        <v>806</v>
      </c>
      <c r="F196" s="289" t="s">
        <v>807</v>
      </c>
      <c r="G196" s="289" t="s">
        <v>808</v>
      </c>
      <c r="H196" s="130" t="s">
        <v>495</v>
      </c>
    </row>
    <row r="197" spans="1:8" ht="24">
      <c r="A197" s="44" t="s">
        <v>643</v>
      </c>
      <c r="B197" s="12" t="s">
        <v>433</v>
      </c>
      <c r="C197" s="583" t="s">
        <v>3912</v>
      </c>
      <c r="D197" s="93">
        <v>995</v>
      </c>
      <c r="E197" s="101"/>
      <c r="F197" s="101"/>
      <c r="G197" s="101"/>
      <c r="H197" s="205" t="s">
        <v>519</v>
      </c>
    </row>
    <row r="198" spans="1:8">
      <c r="A198" s="37"/>
      <c r="B198" s="14" t="s">
        <v>434</v>
      </c>
      <c r="C198" s="466" t="s">
        <v>1793</v>
      </c>
      <c r="D198" s="94">
        <v>1445</v>
      </c>
      <c r="E198" s="102"/>
      <c r="F198" s="102"/>
      <c r="G198" s="102"/>
      <c r="H198" s="206" t="s">
        <v>519</v>
      </c>
    </row>
    <row r="199" spans="1:8">
      <c r="A199" s="37"/>
      <c r="B199" s="31" t="s">
        <v>976</v>
      </c>
      <c r="C199" s="14" t="s">
        <v>1718</v>
      </c>
      <c r="D199" s="11"/>
      <c r="E199" s="331"/>
      <c r="F199" s="331">
        <v>1836.78125</v>
      </c>
      <c r="G199" s="331">
        <v>2116.625</v>
      </c>
      <c r="H199" s="206" t="s">
        <v>519</v>
      </c>
    </row>
    <row r="200" spans="1:8">
      <c r="A200" s="37"/>
      <c r="B200" s="31" t="s">
        <v>977</v>
      </c>
      <c r="C200" s="14" t="s">
        <v>1719</v>
      </c>
      <c r="D200" s="11"/>
      <c r="E200" s="331">
        <v>1615.15</v>
      </c>
      <c r="F200" s="331">
        <v>2124.4656250000003</v>
      </c>
      <c r="G200" s="331">
        <v>2488.2625000000003</v>
      </c>
      <c r="H200" s="206" t="s">
        <v>519</v>
      </c>
    </row>
    <row r="201" spans="1:8">
      <c r="A201" s="37"/>
      <c r="B201" s="17" t="s">
        <v>1893</v>
      </c>
      <c r="C201" s="33" t="s">
        <v>1943</v>
      </c>
      <c r="D201" s="122"/>
      <c r="E201" s="329">
        <v>170.15</v>
      </c>
      <c r="F201" s="329"/>
      <c r="G201" s="329"/>
      <c r="H201" s="206" t="s">
        <v>519</v>
      </c>
    </row>
    <row r="202" spans="1:8">
      <c r="A202" s="37"/>
      <c r="B202" s="32" t="s">
        <v>282</v>
      </c>
      <c r="C202" s="330" t="s">
        <v>1716</v>
      </c>
      <c r="D202" s="91"/>
      <c r="E202" s="332">
        <v>447.75</v>
      </c>
      <c r="F202" s="332">
        <v>839.53125</v>
      </c>
      <c r="G202" s="332">
        <v>1175.34375</v>
      </c>
      <c r="H202" s="206" t="s">
        <v>499</v>
      </c>
    </row>
    <row r="203" spans="1:8">
      <c r="A203" s="37"/>
      <c r="B203" s="33" t="s">
        <v>283</v>
      </c>
      <c r="C203" s="330" t="s">
        <v>1717</v>
      </c>
      <c r="D203" s="91"/>
      <c r="E203" s="332">
        <v>582.07500000000005</v>
      </c>
      <c r="F203" s="332">
        <v>1091.390625</v>
      </c>
      <c r="G203" s="332">
        <v>1527.9468750000001</v>
      </c>
      <c r="H203" s="206" t="s">
        <v>499</v>
      </c>
    </row>
    <row r="204" spans="1:8">
      <c r="A204" s="37"/>
      <c r="B204" s="267" t="s">
        <v>637</v>
      </c>
      <c r="C204" s="268" t="s">
        <v>1714</v>
      </c>
      <c r="D204" s="91"/>
      <c r="E204" s="265">
        <v>149.25</v>
      </c>
      <c r="F204" s="263">
        <v>279.84375</v>
      </c>
      <c r="G204" s="263">
        <v>391.78125</v>
      </c>
      <c r="H204" s="206" t="s">
        <v>499</v>
      </c>
    </row>
    <row r="205" spans="1:8" ht="13.5" thickBot="1">
      <c r="A205" s="38"/>
      <c r="B205" s="269" t="s">
        <v>638</v>
      </c>
      <c r="C205" s="270" t="s">
        <v>1788</v>
      </c>
      <c r="D205" s="92"/>
      <c r="E205" s="266">
        <v>248.75</v>
      </c>
      <c r="F205" s="263">
        <v>466.40625</v>
      </c>
      <c r="G205" s="263">
        <v>652.96875</v>
      </c>
      <c r="H205" s="207" t="s">
        <v>499</v>
      </c>
    </row>
    <row r="206" spans="1:8" ht="13.5" thickBot="1">
      <c r="A206" s="36" t="s">
        <v>783</v>
      </c>
      <c r="B206" s="289" t="s">
        <v>163</v>
      </c>
      <c r="C206" s="289" t="s">
        <v>162</v>
      </c>
      <c r="D206" s="90" t="s">
        <v>805</v>
      </c>
      <c r="E206" s="6" t="s">
        <v>806</v>
      </c>
      <c r="F206" s="6" t="s">
        <v>807</v>
      </c>
      <c r="G206" s="6" t="s">
        <v>808</v>
      </c>
      <c r="H206" s="130" t="s">
        <v>495</v>
      </c>
    </row>
    <row r="207" spans="1:8" ht="24">
      <c r="A207" s="44" t="s">
        <v>1003</v>
      </c>
      <c r="B207" s="12" t="s">
        <v>435</v>
      </c>
      <c r="C207" s="583" t="s">
        <v>3913</v>
      </c>
      <c r="D207" s="93">
        <v>1095</v>
      </c>
      <c r="E207" s="112"/>
      <c r="F207" s="112"/>
      <c r="G207" s="112"/>
      <c r="H207" s="205" t="s">
        <v>519</v>
      </c>
    </row>
    <row r="208" spans="1:8">
      <c r="A208" s="248"/>
      <c r="B208" s="14" t="s">
        <v>436</v>
      </c>
      <c r="C208" s="466" t="s">
        <v>1793</v>
      </c>
      <c r="D208" s="94">
        <v>1595</v>
      </c>
      <c r="E208" s="332"/>
      <c r="F208" s="332"/>
      <c r="G208" s="332"/>
      <c r="H208" s="206" t="s">
        <v>519</v>
      </c>
    </row>
    <row r="209" spans="1:8">
      <c r="A209" s="37"/>
      <c r="B209" s="31" t="s">
        <v>978</v>
      </c>
      <c r="C209" s="14" t="s">
        <v>1718</v>
      </c>
      <c r="D209" s="11"/>
      <c r="E209" s="332"/>
      <c r="F209" s="332">
        <v>2026.15625</v>
      </c>
      <c r="G209" s="332">
        <v>2334.125</v>
      </c>
      <c r="H209" s="206" t="s">
        <v>519</v>
      </c>
    </row>
    <row r="210" spans="1:8">
      <c r="A210" s="37"/>
      <c r="B210" s="31" t="s">
        <v>979</v>
      </c>
      <c r="C210" s="14" t="s">
        <v>1719</v>
      </c>
      <c r="D210" s="11"/>
      <c r="E210" s="332">
        <v>1782.25</v>
      </c>
      <c r="F210" s="332">
        <v>2342.7531250000002</v>
      </c>
      <c r="G210" s="332">
        <v>2743.1125000000002</v>
      </c>
      <c r="H210" s="206" t="s">
        <v>519</v>
      </c>
    </row>
    <row r="211" spans="1:8">
      <c r="A211" s="248"/>
      <c r="B211" s="17" t="s">
        <v>1894</v>
      </c>
      <c r="C211" s="33" t="s">
        <v>1943</v>
      </c>
      <c r="D211" s="122"/>
      <c r="E211" s="332">
        <v>187.25</v>
      </c>
      <c r="F211" s="332"/>
      <c r="G211" s="332"/>
      <c r="H211" s="206" t="s">
        <v>519</v>
      </c>
    </row>
    <row r="212" spans="1:8">
      <c r="A212" s="248"/>
      <c r="B212" s="32" t="s">
        <v>560</v>
      </c>
      <c r="C212" s="330" t="s">
        <v>1716</v>
      </c>
      <c r="D212" s="91"/>
      <c r="E212" s="75">
        <v>492.75</v>
      </c>
      <c r="F212" s="75">
        <v>923.90625</v>
      </c>
      <c r="G212" s="75">
        <v>1293.46875</v>
      </c>
      <c r="H212" s="206" t="s">
        <v>499</v>
      </c>
    </row>
    <row r="213" spans="1:8">
      <c r="A213" s="248"/>
      <c r="B213" s="33" t="s">
        <v>561</v>
      </c>
      <c r="C213" s="330" t="s">
        <v>1717</v>
      </c>
      <c r="D213" s="91"/>
      <c r="E213" s="75">
        <v>640.57500000000005</v>
      </c>
      <c r="F213" s="75">
        <v>1201.078125</v>
      </c>
      <c r="G213" s="75">
        <v>1681.5093750000001</v>
      </c>
      <c r="H213" s="206" t="s">
        <v>499</v>
      </c>
    </row>
    <row r="214" spans="1:8">
      <c r="A214" s="37"/>
      <c r="B214" s="267" t="s">
        <v>562</v>
      </c>
      <c r="C214" s="268" t="s">
        <v>1714</v>
      </c>
      <c r="D214" s="91"/>
      <c r="E214" s="265">
        <v>164.25</v>
      </c>
      <c r="F214" s="263">
        <v>307.96875</v>
      </c>
      <c r="G214" s="263">
        <v>431.15625</v>
      </c>
      <c r="H214" s="206" t="s">
        <v>499</v>
      </c>
    </row>
    <row r="215" spans="1:8" ht="13.5" thickBot="1">
      <c r="A215" s="38"/>
      <c r="B215" s="269" t="s">
        <v>563</v>
      </c>
      <c r="C215" s="270" t="s">
        <v>1788</v>
      </c>
      <c r="D215" s="92"/>
      <c r="E215" s="266">
        <v>273.75</v>
      </c>
      <c r="F215" s="263">
        <v>513.28125</v>
      </c>
      <c r="G215" s="263">
        <v>718.59375</v>
      </c>
      <c r="H215" s="207" t="s">
        <v>499</v>
      </c>
    </row>
    <row r="216" spans="1:8" s="1125" customFormat="1" ht="13.5" thickBot="1">
      <c r="A216" s="1121" t="s">
        <v>783</v>
      </c>
      <c r="B216" s="1122" t="s">
        <v>163</v>
      </c>
      <c r="C216" s="1122" t="s">
        <v>162</v>
      </c>
      <c r="D216" s="290" t="s">
        <v>805</v>
      </c>
      <c r="E216" s="1122" t="s">
        <v>806</v>
      </c>
      <c r="F216" s="1122" t="s">
        <v>807</v>
      </c>
      <c r="G216" s="1122" t="s">
        <v>808</v>
      </c>
      <c r="H216" s="1122" t="s">
        <v>495</v>
      </c>
    </row>
    <row r="217" spans="1:8" s="1125" customFormat="1">
      <c r="A217" s="1148" t="s">
        <v>3997</v>
      </c>
      <c r="B217" s="1149" t="s">
        <v>4001</v>
      </c>
      <c r="C217" s="1149" t="s">
        <v>4089</v>
      </c>
      <c r="D217" s="324">
        <v>998</v>
      </c>
      <c r="E217" s="1142"/>
      <c r="F217" s="1142"/>
      <c r="G217" s="1142"/>
      <c r="H217" s="1150" t="s">
        <v>519</v>
      </c>
    </row>
    <row r="218" spans="1:8" s="1125" customFormat="1">
      <c r="A218" s="1151"/>
      <c r="B218" s="1145" t="s">
        <v>4002</v>
      </c>
      <c r="C218" s="1152" t="s">
        <v>1793</v>
      </c>
      <c r="D218" s="326">
        <v>1445</v>
      </c>
      <c r="E218" s="1126"/>
      <c r="F218" s="1126"/>
      <c r="G218" s="1126"/>
      <c r="H218" s="1153" t="s">
        <v>519</v>
      </c>
    </row>
    <row r="219" spans="1:8" s="1125" customFormat="1">
      <c r="A219" s="1151"/>
      <c r="B219" s="1154" t="s">
        <v>4003</v>
      </c>
      <c r="C219" s="1145" t="s">
        <v>1718</v>
      </c>
      <c r="D219" s="11"/>
      <c r="E219" s="19"/>
      <c r="F219" s="329">
        <v>1648</v>
      </c>
      <c r="G219" s="329">
        <v>2125.7399999999998</v>
      </c>
      <c r="H219" s="1153" t="s">
        <v>519</v>
      </c>
    </row>
    <row r="220" spans="1:8" s="1125" customFormat="1">
      <c r="A220" s="1151"/>
      <c r="B220" s="1154" t="s">
        <v>4004</v>
      </c>
      <c r="C220" s="1145" t="s">
        <v>1719</v>
      </c>
      <c r="D220" s="11"/>
      <c r="E220" s="19">
        <v>1566.8600000000001</v>
      </c>
      <c r="F220" s="329">
        <v>2065.8599999999997</v>
      </c>
      <c r="G220" s="329">
        <v>2425.1400000000003</v>
      </c>
      <c r="H220" s="1153" t="s">
        <v>519</v>
      </c>
    </row>
    <row r="221" spans="1:8" s="1125" customFormat="1">
      <c r="A221" s="1151"/>
      <c r="B221" s="1155" t="s">
        <v>4005</v>
      </c>
      <c r="C221" s="1156" t="s">
        <v>1943</v>
      </c>
      <c r="D221" s="81"/>
      <c r="E221" s="328">
        <v>171</v>
      </c>
      <c r="F221" s="329"/>
      <c r="G221" s="329"/>
      <c r="H221" s="1153" t="s">
        <v>519</v>
      </c>
    </row>
    <row r="222" spans="1:8" s="1125" customFormat="1">
      <c r="A222" s="1151"/>
      <c r="B222" s="1157" t="s">
        <v>4006</v>
      </c>
      <c r="C222" s="1146" t="s">
        <v>1716</v>
      </c>
      <c r="D222" s="359"/>
      <c r="E222" s="19">
        <v>447</v>
      </c>
      <c r="F222" s="329">
        <v>839</v>
      </c>
      <c r="G222" s="329">
        <v>1174</v>
      </c>
      <c r="H222" s="1153" t="s">
        <v>499</v>
      </c>
    </row>
    <row r="223" spans="1:8" s="1125" customFormat="1">
      <c r="A223" s="1151"/>
      <c r="B223" s="1156" t="s">
        <v>4007</v>
      </c>
      <c r="C223" s="1146" t="s">
        <v>1717</v>
      </c>
      <c r="D223" s="359"/>
      <c r="E223" s="19">
        <v>582</v>
      </c>
      <c r="F223" s="329">
        <v>1092</v>
      </c>
      <c r="G223" s="329">
        <v>1528</v>
      </c>
      <c r="H223" s="1153" t="s">
        <v>499</v>
      </c>
    </row>
    <row r="224" spans="1:8" s="1125" customFormat="1">
      <c r="A224" s="1151"/>
      <c r="B224" s="1158" t="s">
        <v>4008</v>
      </c>
      <c r="C224" s="1159" t="s">
        <v>1714</v>
      </c>
      <c r="D224" s="359"/>
      <c r="E224" s="331">
        <v>150</v>
      </c>
      <c r="F224" s="257">
        <v>282</v>
      </c>
      <c r="G224" s="257">
        <v>394</v>
      </c>
      <c r="H224" s="1153" t="s">
        <v>499</v>
      </c>
    </row>
    <row r="225" spans="1:8" s="1125" customFormat="1" ht="13.5" thickBot="1">
      <c r="A225" s="1151"/>
      <c r="B225" s="1158" t="s">
        <v>4009</v>
      </c>
      <c r="C225" s="1146" t="s">
        <v>1788</v>
      </c>
      <c r="D225" s="359"/>
      <c r="E225" s="331">
        <v>250</v>
      </c>
      <c r="F225" s="257">
        <v>469</v>
      </c>
      <c r="G225" s="257">
        <v>657</v>
      </c>
      <c r="H225" s="1153" t="s">
        <v>499</v>
      </c>
    </row>
    <row r="226" spans="1:8" s="1125" customFormat="1" ht="13.5" thickBot="1">
      <c r="A226" s="1121" t="s">
        <v>783</v>
      </c>
      <c r="B226" s="1122" t="s">
        <v>163</v>
      </c>
      <c r="C226" s="1122" t="s">
        <v>162</v>
      </c>
      <c r="D226" s="290" t="s">
        <v>805</v>
      </c>
      <c r="E226" s="1122" t="s">
        <v>806</v>
      </c>
      <c r="F226" s="1122" t="s">
        <v>807</v>
      </c>
      <c r="G226" s="1122" t="s">
        <v>808</v>
      </c>
      <c r="H226" s="1122" t="s">
        <v>495</v>
      </c>
    </row>
    <row r="227" spans="1:8" s="1125" customFormat="1" ht="27" customHeight="1">
      <c r="A227" s="1148" t="s">
        <v>3998</v>
      </c>
      <c r="B227" s="1149" t="s">
        <v>4010</v>
      </c>
      <c r="C227" s="1149" t="s">
        <v>4090</v>
      </c>
      <c r="D227" s="324">
        <v>1098</v>
      </c>
      <c r="E227" s="1142"/>
      <c r="F227" s="1142"/>
      <c r="G227" s="1142"/>
      <c r="H227" s="1150" t="s">
        <v>519</v>
      </c>
    </row>
    <row r="228" spans="1:8" s="1125" customFormat="1">
      <c r="A228" s="1151"/>
      <c r="B228" s="1145" t="s">
        <v>4011</v>
      </c>
      <c r="C228" s="1152" t="s">
        <v>1793</v>
      </c>
      <c r="D228" s="326">
        <v>1595</v>
      </c>
      <c r="E228" s="1126"/>
      <c r="F228" s="1126"/>
      <c r="G228" s="1126"/>
      <c r="H228" s="1153" t="s">
        <v>519</v>
      </c>
    </row>
    <row r="229" spans="1:8" s="1125" customFormat="1">
      <c r="A229" s="1151"/>
      <c r="B229" s="1154" t="s">
        <v>4012</v>
      </c>
      <c r="C229" s="1145" t="s">
        <v>1718</v>
      </c>
      <c r="D229" s="11"/>
      <c r="E229" s="19"/>
      <c r="F229" s="329">
        <v>2020.3200000000002</v>
      </c>
      <c r="G229" s="329">
        <v>2338.7399999999998</v>
      </c>
      <c r="H229" s="1153" t="s">
        <v>519</v>
      </c>
    </row>
    <row r="230" spans="1:8" s="1125" customFormat="1">
      <c r="A230" s="1151"/>
      <c r="B230" s="1154" t="s">
        <v>4013</v>
      </c>
      <c r="C230" s="1145" t="s">
        <v>1719</v>
      </c>
      <c r="D230" s="11"/>
      <c r="E230" s="19">
        <v>1723.8600000000001</v>
      </c>
      <c r="F230" s="329">
        <v>2272.8599999999997</v>
      </c>
      <c r="G230" s="329">
        <v>2668.1400000000003</v>
      </c>
      <c r="H230" s="1153" t="s">
        <v>519</v>
      </c>
    </row>
    <row r="231" spans="1:8" s="1125" customFormat="1">
      <c r="A231" s="1151"/>
      <c r="B231" s="1155" t="s">
        <v>4014</v>
      </c>
      <c r="C231" s="1156" t="s">
        <v>1943</v>
      </c>
      <c r="D231" s="81"/>
      <c r="E231" s="328">
        <v>188</v>
      </c>
      <c r="F231" s="329"/>
      <c r="G231" s="329"/>
      <c r="H231" s="1153" t="s">
        <v>519</v>
      </c>
    </row>
    <row r="232" spans="1:8" s="1125" customFormat="1">
      <c r="A232" s="1151"/>
      <c r="B232" s="1157" t="s">
        <v>4015</v>
      </c>
      <c r="C232" s="1146" t="s">
        <v>1716</v>
      </c>
      <c r="D232" s="359"/>
      <c r="E232" s="19">
        <v>497</v>
      </c>
      <c r="F232" s="329">
        <v>932</v>
      </c>
      <c r="G232" s="329">
        <v>1305</v>
      </c>
      <c r="H232" s="1153" t="s">
        <v>499</v>
      </c>
    </row>
    <row r="233" spans="1:8" s="1125" customFormat="1">
      <c r="A233" s="1151"/>
      <c r="B233" s="1156" t="s">
        <v>4016</v>
      </c>
      <c r="C233" s="1146" t="s">
        <v>1717</v>
      </c>
      <c r="D233" s="359"/>
      <c r="E233" s="19">
        <v>647</v>
      </c>
      <c r="F233" s="329">
        <v>1214</v>
      </c>
      <c r="G233" s="329">
        <v>1699</v>
      </c>
      <c r="H233" s="1153" t="s">
        <v>499</v>
      </c>
    </row>
    <row r="234" spans="1:8" s="1125" customFormat="1">
      <c r="A234" s="1151"/>
      <c r="B234" s="1158" t="s">
        <v>4017</v>
      </c>
      <c r="C234" s="1159" t="s">
        <v>1714</v>
      </c>
      <c r="D234" s="359"/>
      <c r="E234" s="331">
        <v>165</v>
      </c>
      <c r="F234" s="257">
        <v>310</v>
      </c>
      <c r="G234" s="257">
        <v>434</v>
      </c>
      <c r="H234" s="1153" t="s">
        <v>499</v>
      </c>
    </row>
    <row r="235" spans="1:8" s="1125" customFormat="1" ht="13.5" thickBot="1">
      <c r="A235" s="1151"/>
      <c r="B235" s="1158" t="s">
        <v>4018</v>
      </c>
      <c r="C235" s="1146" t="s">
        <v>1788</v>
      </c>
      <c r="D235" s="359"/>
      <c r="E235" s="331">
        <v>275</v>
      </c>
      <c r="F235" s="257">
        <v>516</v>
      </c>
      <c r="G235" s="257">
        <v>722</v>
      </c>
      <c r="H235" s="1153" t="s">
        <v>499</v>
      </c>
    </row>
    <row r="236" spans="1:8" ht="13.5" thickBot="1">
      <c r="A236" s="36" t="s">
        <v>783</v>
      </c>
      <c r="B236" s="289" t="s">
        <v>163</v>
      </c>
      <c r="C236" s="289" t="s">
        <v>162</v>
      </c>
      <c r="D236" s="90" t="s">
        <v>805</v>
      </c>
      <c r="E236" s="6" t="s">
        <v>806</v>
      </c>
      <c r="F236" s="6" t="s">
        <v>807</v>
      </c>
      <c r="G236" s="6" t="s">
        <v>808</v>
      </c>
      <c r="H236" s="130" t="s">
        <v>495</v>
      </c>
    </row>
    <row r="237" spans="1:8">
      <c r="A237" s="43" t="s">
        <v>2462</v>
      </c>
      <c r="B237" s="12" t="s">
        <v>2461</v>
      </c>
      <c r="C237" s="583" t="s">
        <v>3914</v>
      </c>
      <c r="D237" s="324">
        <v>4995</v>
      </c>
      <c r="E237" s="23"/>
      <c r="F237" s="23"/>
      <c r="G237" s="23"/>
      <c r="H237" s="205" t="s">
        <v>519</v>
      </c>
    </row>
    <row r="238" spans="1:8">
      <c r="A238" s="37"/>
      <c r="B238" s="14" t="s">
        <v>2463</v>
      </c>
      <c r="C238" s="645" t="s">
        <v>1793</v>
      </c>
      <c r="D238" s="326">
        <v>7245</v>
      </c>
      <c r="E238" s="97"/>
      <c r="F238" s="97"/>
      <c r="G238" s="97"/>
      <c r="H238" s="206" t="s">
        <v>519</v>
      </c>
    </row>
    <row r="239" spans="1:8">
      <c r="A239" s="37"/>
      <c r="B239" s="31" t="s">
        <v>2464</v>
      </c>
      <c r="C239" s="14" t="s">
        <v>1718</v>
      </c>
      <c r="D239" s="11"/>
      <c r="E239" s="19"/>
      <c r="F239" s="329">
        <v>9214</v>
      </c>
      <c r="G239" s="329">
        <v>10620</v>
      </c>
      <c r="H239" s="206" t="s">
        <v>519</v>
      </c>
    </row>
    <row r="240" spans="1:8">
      <c r="A240" s="37"/>
      <c r="B240" s="31" t="s">
        <v>2465</v>
      </c>
      <c r="C240" s="14" t="s">
        <v>1719</v>
      </c>
      <c r="D240" s="11"/>
      <c r="E240" s="19">
        <v>7920</v>
      </c>
      <c r="F240" s="329">
        <v>10480</v>
      </c>
      <c r="G240" s="329">
        <v>12308</v>
      </c>
      <c r="H240" s="206" t="s">
        <v>519</v>
      </c>
    </row>
    <row r="241" spans="1:8">
      <c r="A241" s="37"/>
      <c r="B241" s="17" t="s">
        <v>2466</v>
      </c>
      <c r="C241" s="33" t="s">
        <v>1942</v>
      </c>
      <c r="E241" s="19">
        <v>855</v>
      </c>
      <c r="F241" s="329"/>
      <c r="G241" s="329"/>
      <c r="H241" s="206" t="s">
        <v>519</v>
      </c>
    </row>
    <row r="242" spans="1:8">
      <c r="A242" s="37"/>
      <c r="B242" s="32" t="s">
        <v>2467</v>
      </c>
      <c r="C242" s="330" t="s">
        <v>1716</v>
      </c>
      <c r="D242" s="91"/>
      <c r="E242" s="19">
        <v>2250</v>
      </c>
      <c r="F242" s="329">
        <v>4219</v>
      </c>
      <c r="G242" s="329">
        <v>5907</v>
      </c>
      <c r="H242" s="206" t="s">
        <v>499</v>
      </c>
    </row>
    <row r="243" spans="1:8">
      <c r="A243" s="37"/>
      <c r="B243" s="33" t="s">
        <v>2468</v>
      </c>
      <c r="C243" s="330" t="s">
        <v>1717</v>
      </c>
      <c r="D243" s="91"/>
      <c r="E243" s="19">
        <v>2925</v>
      </c>
      <c r="F243" s="329">
        <v>5485</v>
      </c>
      <c r="G243" s="329">
        <v>7679</v>
      </c>
      <c r="H243" s="206" t="s">
        <v>499</v>
      </c>
    </row>
    <row r="244" spans="1:8">
      <c r="A244" s="37"/>
      <c r="B244" s="267" t="s">
        <v>2469</v>
      </c>
      <c r="C244" s="268" t="s">
        <v>1714</v>
      </c>
      <c r="D244" s="91"/>
      <c r="E244" s="265">
        <v>750</v>
      </c>
      <c r="F244" s="263">
        <v>1407</v>
      </c>
      <c r="G244" s="263">
        <v>1969</v>
      </c>
      <c r="H244" s="206" t="s">
        <v>499</v>
      </c>
    </row>
    <row r="245" spans="1:8" ht="13.5" thickBot="1">
      <c r="A245" s="37"/>
      <c r="B245" s="267" t="s">
        <v>2470</v>
      </c>
      <c r="C245" s="268" t="s">
        <v>1788</v>
      </c>
      <c r="D245" s="91"/>
      <c r="E245" s="265">
        <v>1249</v>
      </c>
      <c r="F245" s="263">
        <v>2342</v>
      </c>
      <c r="G245" s="263">
        <v>3279</v>
      </c>
      <c r="H245" s="206" t="s">
        <v>499</v>
      </c>
    </row>
    <row r="246" spans="1:8" ht="13.5" thickBot="1">
      <c r="A246" s="36" t="s">
        <v>783</v>
      </c>
      <c r="B246" s="289" t="s">
        <v>163</v>
      </c>
      <c r="C246" s="289" t="s">
        <v>162</v>
      </c>
      <c r="D246" s="90" t="s">
        <v>805</v>
      </c>
      <c r="E246" s="6" t="s">
        <v>806</v>
      </c>
      <c r="F246" s="6" t="s">
        <v>807</v>
      </c>
      <c r="G246" s="6" t="s">
        <v>808</v>
      </c>
      <c r="H246" s="130" t="s">
        <v>495</v>
      </c>
    </row>
    <row r="247" spans="1:8" ht="36">
      <c r="A247" s="43" t="s">
        <v>2584</v>
      </c>
      <c r="B247" s="12" t="s">
        <v>2568</v>
      </c>
      <c r="C247" s="583" t="s">
        <v>3915</v>
      </c>
      <c r="D247" s="324">
        <v>1998</v>
      </c>
      <c r="E247" s="23"/>
      <c r="F247" s="23"/>
      <c r="G247" s="23"/>
      <c r="H247" s="205" t="s">
        <v>519</v>
      </c>
    </row>
    <row r="248" spans="1:8">
      <c r="A248" s="37"/>
      <c r="B248" s="14" t="s">
        <v>2569</v>
      </c>
      <c r="C248" s="645" t="s">
        <v>1793</v>
      </c>
      <c r="D248" s="326">
        <v>2898</v>
      </c>
      <c r="E248" s="24"/>
      <c r="F248" s="24"/>
      <c r="G248" s="24"/>
      <c r="H248" s="206" t="s">
        <v>519</v>
      </c>
    </row>
    <row r="249" spans="1:8">
      <c r="A249" s="37"/>
      <c r="B249" s="31" t="s">
        <v>2570</v>
      </c>
      <c r="C249" s="14" t="s">
        <v>1718</v>
      </c>
      <c r="D249" s="11"/>
      <c r="E249" s="91"/>
      <c r="F249" s="91">
        <v>3682.5</v>
      </c>
      <c r="G249" s="91">
        <v>4245</v>
      </c>
      <c r="H249" s="206" t="s">
        <v>519</v>
      </c>
    </row>
    <row r="250" spans="1:8">
      <c r="A250" s="37"/>
      <c r="B250" s="31" t="s">
        <v>2571</v>
      </c>
      <c r="C250" s="14" t="s">
        <v>1719</v>
      </c>
      <c r="D250" s="11"/>
      <c r="E250" s="91">
        <v>3165</v>
      </c>
      <c r="F250" s="91">
        <v>4189</v>
      </c>
      <c r="G250" s="91">
        <v>4991.1499999999996</v>
      </c>
      <c r="H250" s="206" t="s">
        <v>519</v>
      </c>
    </row>
    <row r="251" spans="1:8">
      <c r="A251" s="37"/>
      <c r="B251" s="17" t="s">
        <v>2579</v>
      </c>
      <c r="C251" s="33" t="s">
        <v>1942</v>
      </c>
      <c r="E251" s="328">
        <v>341.15</v>
      </c>
      <c r="F251" s="329"/>
      <c r="G251" s="329"/>
      <c r="H251" s="206" t="s">
        <v>519</v>
      </c>
    </row>
    <row r="252" spans="1:8">
      <c r="A252" s="37"/>
      <c r="B252" s="32" t="s">
        <v>2580</v>
      </c>
      <c r="C252" s="330" t="s">
        <v>1716</v>
      </c>
      <c r="D252" s="91"/>
      <c r="E252" s="19">
        <v>900</v>
      </c>
      <c r="F252" s="329">
        <v>1687.5</v>
      </c>
      <c r="G252" s="329">
        <v>2362.5</v>
      </c>
      <c r="H252" s="206" t="s">
        <v>499</v>
      </c>
    </row>
    <row r="253" spans="1:8">
      <c r="A253" s="37"/>
      <c r="B253" s="33" t="s">
        <v>2581</v>
      </c>
      <c r="C253" s="330" t="s">
        <v>1717</v>
      </c>
      <c r="D253" s="91"/>
      <c r="E253" s="19">
        <v>1170</v>
      </c>
      <c r="F253" s="329">
        <v>2193.75</v>
      </c>
      <c r="G253" s="329">
        <v>3071.25</v>
      </c>
      <c r="H253" s="206" t="s">
        <v>499</v>
      </c>
    </row>
    <row r="254" spans="1:8">
      <c r="A254" s="37"/>
      <c r="B254" s="267" t="s">
        <v>2582</v>
      </c>
      <c r="C254" s="268" t="s">
        <v>1714</v>
      </c>
      <c r="D254" s="91"/>
      <c r="E254" s="265">
        <v>299.25</v>
      </c>
      <c r="F254" s="263">
        <v>561.09</v>
      </c>
      <c r="G254" s="263">
        <v>785.53</v>
      </c>
      <c r="H254" s="206" t="s">
        <v>499</v>
      </c>
    </row>
    <row r="255" spans="1:8" ht="13.5" thickBot="1">
      <c r="A255" s="37"/>
      <c r="B255" s="267" t="s">
        <v>2583</v>
      </c>
      <c r="C255" s="268" t="s">
        <v>1788</v>
      </c>
      <c r="D255" s="91"/>
      <c r="E255" s="265">
        <v>498.75</v>
      </c>
      <c r="F255" s="263">
        <v>935.16</v>
      </c>
      <c r="G255" s="263">
        <v>1309.22</v>
      </c>
      <c r="H255" s="206" t="s">
        <v>499</v>
      </c>
    </row>
    <row r="256" spans="1:8" ht="13.5" thickBot="1">
      <c r="A256" s="36" t="s">
        <v>783</v>
      </c>
      <c r="B256" s="289" t="s">
        <v>163</v>
      </c>
      <c r="C256" s="289" t="s">
        <v>162</v>
      </c>
      <c r="D256" s="90" t="s">
        <v>805</v>
      </c>
      <c r="E256" s="6" t="s">
        <v>806</v>
      </c>
      <c r="F256" s="6" t="s">
        <v>807</v>
      </c>
      <c r="G256" s="6" t="s">
        <v>808</v>
      </c>
      <c r="H256" s="130" t="s">
        <v>495</v>
      </c>
    </row>
    <row r="257" spans="1:8">
      <c r="A257" s="43" t="s">
        <v>671</v>
      </c>
      <c r="B257" s="12" t="s">
        <v>405</v>
      </c>
      <c r="C257" s="583" t="s">
        <v>3916</v>
      </c>
      <c r="D257" s="93">
        <v>1995</v>
      </c>
      <c r="E257" s="23"/>
      <c r="F257" s="23"/>
      <c r="G257" s="23"/>
      <c r="H257" s="205" t="s">
        <v>519</v>
      </c>
    </row>
    <row r="258" spans="1:8">
      <c r="A258" s="37"/>
      <c r="B258" s="14" t="s">
        <v>429</v>
      </c>
      <c r="C258" s="466" t="s">
        <v>1793</v>
      </c>
      <c r="D258" s="94">
        <v>2895</v>
      </c>
      <c r="E258" s="24"/>
      <c r="F258" s="24"/>
      <c r="G258" s="24"/>
      <c r="H258" s="206" t="s">
        <v>519</v>
      </c>
    </row>
    <row r="259" spans="1:8">
      <c r="A259" s="37"/>
      <c r="B259" s="31" t="s">
        <v>980</v>
      </c>
      <c r="C259" s="14" t="s">
        <v>1718</v>
      </c>
      <c r="D259" s="11"/>
      <c r="E259" s="91"/>
      <c r="F259" s="91">
        <v>3680.75</v>
      </c>
      <c r="G259" s="91">
        <v>4242</v>
      </c>
      <c r="H259" s="206" t="s">
        <v>519</v>
      </c>
    </row>
    <row r="260" spans="1:8">
      <c r="A260" s="37"/>
      <c r="B260" s="31" t="s">
        <v>981</v>
      </c>
      <c r="C260" s="14" t="s">
        <v>1719</v>
      </c>
      <c r="D260" s="11"/>
      <c r="E260" s="91">
        <v>3236</v>
      </c>
      <c r="F260" s="91">
        <v>4257.125</v>
      </c>
      <c r="G260" s="91">
        <v>4986.5</v>
      </c>
      <c r="H260" s="206" t="s">
        <v>519</v>
      </c>
    </row>
    <row r="261" spans="1:8">
      <c r="A261" s="37"/>
      <c r="B261" s="17" t="s">
        <v>1899</v>
      </c>
      <c r="C261" s="33" t="s">
        <v>1942</v>
      </c>
      <c r="E261" s="122">
        <v>341</v>
      </c>
      <c r="F261" s="20"/>
      <c r="G261" s="20"/>
      <c r="H261" s="206" t="s">
        <v>519</v>
      </c>
    </row>
    <row r="262" spans="1:8">
      <c r="A262" s="37"/>
      <c r="B262" s="32" t="s">
        <v>88</v>
      </c>
      <c r="C262" s="330" t="s">
        <v>1716</v>
      </c>
      <c r="D262" s="91"/>
      <c r="E262" s="19">
        <v>898</v>
      </c>
      <c r="F262" s="20">
        <v>1683.75</v>
      </c>
      <c r="G262" s="20">
        <v>2357.25</v>
      </c>
      <c r="H262" s="206" t="s">
        <v>499</v>
      </c>
    </row>
    <row r="263" spans="1:8">
      <c r="A263" s="37"/>
      <c r="B263" s="33" t="s">
        <v>586</v>
      </c>
      <c r="C263" s="330" t="s">
        <v>1717</v>
      </c>
      <c r="D263" s="91"/>
      <c r="E263" s="19">
        <v>1167</v>
      </c>
      <c r="F263" s="20">
        <v>2188.125</v>
      </c>
      <c r="G263" s="20">
        <v>3063.375</v>
      </c>
      <c r="H263" s="206" t="s">
        <v>499</v>
      </c>
    </row>
    <row r="264" spans="1:8">
      <c r="A264" s="37"/>
      <c r="B264" s="267" t="s">
        <v>635</v>
      </c>
      <c r="C264" s="268" t="s">
        <v>1714</v>
      </c>
      <c r="D264" s="91"/>
      <c r="E264" s="265">
        <v>299.25</v>
      </c>
      <c r="F264" s="263">
        <v>561.09375</v>
      </c>
      <c r="G264" s="263">
        <v>785.53125</v>
      </c>
      <c r="H264" s="206" t="s">
        <v>499</v>
      </c>
    </row>
    <row r="265" spans="1:8" ht="13.5" thickBot="1">
      <c r="A265" s="37"/>
      <c r="B265" s="267" t="s">
        <v>555</v>
      </c>
      <c r="C265" s="268" t="s">
        <v>1788</v>
      </c>
      <c r="D265" s="91"/>
      <c r="E265" s="331">
        <v>498.75</v>
      </c>
      <c r="F265" s="257">
        <v>935.15625</v>
      </c>
      <c r="G265" s="257">
        <v>1309.21875</v>
      </c>
      <c r="H265" s="206" t="s">
        <v>499</v>
      </c>
    </row>
    <row r="266" spans="1:8" ht="13.5" thickBot="1">
      <c r="A266" s="36" t="s">
        <v>783</v>
      </c>
      <c r="B266" s="289" t="s">
        <v>163</v>
      </c>
      <c r="C266" s="289" t="s">
        <v>162</v>
      </c>
      <c r="D266" s="90" t="s">
        <v>805</v>
      </c>
      <c r="E266" s="289" t="s">
        <v>806</v>
      </c>
      <c r="F266" s="289" t="s">
        <v>807</v>
      </c>
      <c r="G266" s="289" t="s">
        <v>808</v>
      </c>
      <c r="H266" s="130" t="s">
        <v>495</v>
      </c>
    </row>
    <row r="267" spans="1:8">
      <c r="A267" s="43" t="s">
        <v>160</v>
      </c>
      <c r="B267" s="12" t="s">
        <v>437</v>
      </c>
      <c r="C267" s="583" t="s">
        <v>3917</v>
      </c>
      <c r="D267" s="93">
        <v>2995</v>
      </c>
      <c r="E267" s="292"/>
      <c r="F267" s="292"/>
      <c r="G267" s="292"/>
      <c r="H267" s="205" t="s">
        <v>519</v>
      </c>
    </row>
    <row r="268" spans="1:8">
      <c r="A268" s="37"/>
      <c r="B268" s="14" t="s">
        <v>438</v>
      </c>
      <c r="C268" s="466" t="s">
        <v>1793</v>
      </c>
      <c r="D268" s="94">
        <v>4345</v>
      </c>
      <c r="E268" s="330"/>
      <c r="F268" s="330"/>
      <c r="G268" s="330"/>
      <c r="H268" s="206" t="s">
        <v>519</v>
      </c>
    </row>
    <row r="269" spans="1:8">
      <c r="A269" s="37"/>
      <c r="B269" s="31" t="s">
        <v>982</v>
      </c>
      <c r="C269" s="14" t="s">
        <v>1718</v>
      </c>
      <c r="D269" s="11"/>
      <c r="E269" s="331"/>
      <c r="F269" s="331">
        <v>5524.28125</v>
      </c>
      <c r="G269" s="331">
        <v>6366.625</v>
      </c>
      <c r="H269" s="206" t="s">
        <v>519</v>
      </c>
    </row>
    <row r="270" spans="1:8">
      <c r="A270" s="37"/>
      <c r="B270" s="31" t="s">
        <v>983</v>
      </c>
      <c r="C270" s="14" t="s">
        <v>1719</v>
      </c>
      <c r="D270" s="11"/>
      <c r="E270" s="331">
        <v>4857</v>
      </c>
      <c r="F270" s="331">
        <v>6390.0656250000002</v>
      </c>
      <c r="G270" s="331">
        <v>7485.1125000000002</v>
      </c>
      <c r="H270" s="206" t="s">
        <v>519</v>
      </c>
    </row>
    <row r="271" spans="1:8">
      <c r="A271" s="37"/>
      <c r="B271" s="17" t="s">
        <v>1900</v>
      </c>
      <c r="C271" s="33" t="s">
        <v>1943</v>
      </c>
      <c r="E271" s="328">
        <v>512</v>
      </c>
      <c r="F271" s="329"/>
      <c r="G271" s="329"/>
      <c r="H271" s="206" t="s">
        <v>519</v>
      </c>
    </row>
    <row r="272" spans="1:8">
      <c r="A272" s="37"/>
      <c r="B272" s="32" t="s">
        <v>89</v>
      </c>
      <c r="C272" s="330" t="s">
        <v>1716</v>
      </c>
      <c r="D272" s="91"/>
      <c r="E272" s="19">
        <v>1347.75</v>
      </c>
      <c r="F272" s="329">
        <v>2527.03125</v>
      </c>
      <c r="G272" s="329">
        <v>3537.84375</v>
      </c>
      <c r="H272" s="206" t="s">
        <v>499</v>
      </c>
    </row>
    <row r="273" spans="1:8">
      <c r="A273" s="37"/>
      <c r="B273" s="33" t="s">
        <v>587</v>
      </c>
      <c r="C273" s="330" t="s">
        <v>1717</v>
      </c>
      <c r="D273" s="91"/>
      <c r="E273" s="19">
        <v>1752.075</v>
      </c>
      <c r="F273" s="329">
        <v>3285.140625</v>
      </c>
      <c r="G273" s="329">
        <v>4599.1968750000005</v>
      </c>
      <c r="H273" s="206" t="s">
        <v>499</v>
      </c>
    </row>
    <row r="274" spans="1:8">
      <c r="A274" s="37"/>
      <c r="B274" s="267" t="s">
        <v>636</v>
      </c>
      <c r="C274" s="268" t="s">
        <v>1714</v>
      </c>
      <c r="D274" s="91"/>
      <c r="E274" s="257">
        <v>449</v>
      </c>
      <c r="F274" s="329">
        <v>841.875</v>
      </c>
      <c r="G274" s="329">
        <v>1178.625</v>
      </c>
      <c r="H274" s="206" t="s">
        <v>499</v>
      </c>
    </row>
    <row r="275" spans="1:8" ht="13.5" thickBot="1">
      <c r="A275" s="37"/>
      <c r="B275" s="33" t="s">
        <v>371</v>
      </c>
      <c r="C275" s="330" t="s">
        <v>1788</v>
      </c>
      <c r="D275" s="91"/>
      <c r="E275" s="19">
        <v>749</v>
      </c>
      <c r="F275" s="329">
        <v>1404.375</v>
      </c>
      <c r="G275" s="329">
        <v>1966.125</v>
      </c>
      <c r="H275" s="206" t="s">
        <v>499</v>
      </c>
    </row>
    <row r="276" spans="1:8" s="1125" customFormat="1" ht="13.5" thickBot="1">
      <c r="A276" s="1121" t="s">
        <v>783</v>
      </c>
      <c r="B276" s="1122" t="s">
        <v>163</v>
      </c>
      <c r="C276" s="1122" t="s">
        <v>162</v>
      </c>
      <c r="D276" s="290" t="s">
        <v>805</v>
      </c>
      <c r="E276" s="1122" t="s">
        <v>806</v>
      </c>
      <c r="F276" s="1122" t="s">
        <v>807</v>
      </c>
      <c r="G276" s="1122" t="s">
        <v>808</v>
      </c>
      <c r="H276" s="1122" t="s">
        <v>495</v>
      </c>
    </row>
    <row r="277" spans="1:8" s="1125" customFormat="1" ht="24">
      <c r="A277" s="1148" t="s">
        <v>4019</v>
      </c>
      <c r="B277" s="1149" t="s">
        <v>4020</v>
      </c>
      <c r="C277" s="1149" t="s">
        <v>4091</v>
      </c>
      <c r="D277" s="324">
        <v>2498</v>
      </c>
      <c r="E277" s="1142"/>
      <c r="F277" s="1142"/>
      <c r="G277" s="1142"/>
      <c r="H277" s="1150" t="s">
        <v>519</v>
      </c>
    </row>
    <row r="278" spans="1:8" s="1125" customFormat="1">
      <c r="A278" s="1151"/>
      <c r="B278" s="1145" t="s">
        <v>4021</v>
      </c>
      <c r="C278" s="1152" t="s">
        <v>1793</v>
      </c>
      <c r="D278" s="326">
        <v>3645</v>
      </c>
      <c r="E278" s="19"/>
      <c r="F278" s="19"/>
      <c r="G278" s="19"/>
      <c r="H278" s="1153" t="s">
        <v>519</v>
      </c>
    </row>
    <row r="279" spans="1:8" s="1125" customFormat="1">
      <c r="A279" s="1151"/>
      <c r="B279" s="1154" t="s">
        <v>4022</v>
      </c>
      <c r="C279" s="1145" t="s">
        <v>1718</v>
      </c>
      <c r="D279" s="11"/>
      <c r="E279" s="19"/>
      <c r="F279" s="19">
        <v>4596.3200000000006</v>
      </c>
      <c r="G279" s="19">
        <v>5320.74</v>
      </c>
      <c r="H279" s="1153" t="s">
        <v>519</v>
      </c>
    </row>
    <row r="280" spans="1:8" s="1125" customFormat="1">
      <c r="A280" s="1151"/>
      <c r="B280" s="1154" t="s">
        <v>4023</v>
      </c>
      <c r="C280" s="1145" t="s">
        <v>1719</v>
      </c>
      <c r="D280" s="11"/>
      <c r="E280" s="19">
        <v>3921.86</v>
      </c>
      <c r="F280" s="19">
        <v>5170.8599999999997</v>
      </c>
      <c r="G280" s="19">
        <v>6070.14</v>
      </c>
      <c r="H280" s="1153" t="s">
        <v>519</v>
      </c>
    </row>
    <row r="281" spans="1:8" s="1125" customFormat="1">
      <c r="A281" s="1151"/>
      <c r="B281" s="1155" t="s">
        <v>4024</v>
      </c>
      <c r="C281" s="1156" t="s">
        <v>1943</v>
      </c>
      <c r="D281" s="81"/>
      <c r="E281" s="19">
        <v>428</v>
      </c>
      <c r="F281" s="19"/>
      <c r="G281" s="19"/>
      <c r="H281" s="1153" t="s">
        <v>519</v>
      </c>
    </row>
    <row r="282" spans="1:8" s="1125" customFormat="1">
      <c r="A282" s="1151"/>
      <c r="B282" s="1157" t="s">
        <v>4025</v>
      </c>
      <c r="C282" s="1146" t="s">
        <v>1716</v>
      </c>
      <c r="D282" s="359"/>
      <c r="E282" s="19">
        <v>1147</v>
      </c>
      <c r="F282" s="19">
        <v>2151</v>
      </c>
      <c r="G282" s="19">
        <v>3011</v>
      </c>
      <c r="H282" s="1153" t="s">
        <v>499</v>
      </c>
    </row>
    <row r="283" spans="1:8" s="1125" customFormat="1">
      <c r="A283" s="1151"/>
      <c r="B283" s="1156" t="s">
        <v>4026</v>
      </c>
      <c r="C283" s="1146" t="s">
        <v>1717</v>
      </c>
      <c r="D283" s="359"/>
      <c r="E283" s="19">
        <v>1492</v>
      </c>
      <c r="F283" s="329">
        <v>2798</v>
      </c>
      <c r="G283" s="329">
        <v>3917</v>
      </c>
      <c r="H283" s="1153" t="s">
        <v>499</v>
      </c>
    </row>
    <row r="284" spans="1:8" s="1125" customFormat="1">
      <c r="A284" s="1151"/>
      <c r="B284" s="1158" t="s">
        <v>4027</v>
      </c>
      <c r="C284" s="1159" t="s">
        <v>1714</v>
      </c>
      <c r="D284" s="359"/>
      <c r="E284" s="19">
        <v>375</v>
      </c>
      <c r="F284" s="329">
        <v>704</v>
      </c>
      <c r="G284" s="329">
        <v>985</v>
      </c>
      <c r="H284" s="1153" t="s">
        <v>499</v>
      </c>
    </row>
    <row r="285" spans="1:8" s="1125" customFormat="1" ht="13.5" thickBot="1">
      <c r="A285" s="1151"/>
      <c r="B285" s="1156" t="s">
        <v>4028</v>
      </c>
      <c r="C285" s="1146" t="s">
        <v>1788</v>
      </c>
      <c r="D285" s="359"/>
      <c r="E285" s="19">
        <v>625</v>
      </c>
      <c r="F285" s="329">
        <v>1172</v>
      </c>
      <c r="G285" s="329">
        <v>1641</v>
      </c>
      <c r="H285" s="1153" t="s">
        <v>499</v>
      </c>
    </row>
    <row r="286" spans="1:8" s="1125" customFormat="1" ht="13.5" thickBot="1">
      <c r="A286" s="1121" t="s">
        <v>783</v>
      </c>
      <c r="B286" s="1122" t="s">
        <v>163</v>
      </c>
      <c r="C286" s="1122" t="s">
        <v>162</v>
      </c>
      <c r="D286" s="290" t="s">
        <v>805</v>
      </c>
      <c r="E286" s="1122" t="s">
        <v>806</v>
      </c>
      <c r="F286" s="1122" t="s">
        <v>807</v>
      </c>
      <c r="G286" s="1122" t="s">
        <v>808</v>
      </c>
      <c r="H286" s="1122" t="s">
        <v>495</v>
      </c>
    </row>
    <row r="287" spans="1:8" s="1125" customFormat="1" ht="24">
      <c r="A287" s="1148" t="s">
        <v>3999</v>
      </c>
      <c r="B287" s="1149" t="s">
        <v>4029</v>
      </c>
      <c r="C287" s="1149" t="s">
        <v>4092</v>
      </c>
      <c r="D287" s="324">
        <v>2998</v>
      </c>
      <c r="E287" s="1142"/>
      <c r="F287" s="1142"/>
      <c r="G287" s="1142"/>
      <c r="H287" s="1150" t="s">
        <v>519</v>
      </c>
    </row>
    <row r="288" spans="1:8" s="1125" customFormat="1">
      <c r="A288" s="1151"/>
      <c r="B288" s="1145" t="s">
        <v>4030</v>
      </c>
      <c r="C288" s="1152" t="s">
        <v>1793</v>
      </c>
      <c r="D288" s="326">
        <v>4345</v>
      </c>
      <c r="E288" s="19"/>
      <c r="F288" s="19"/>
      <c r="G288" s="19"/>
      <c r="H288" s="1153" t="s">
        <v>519</v>
      </c>
    </row>
    <row r="289" spans="1:8" s="1125" customFormat="1">
      <c r="A289" s="1151"/>
      <c r="B289" s="1154" t="s">
        <v>4031</v>
      </c>
      <c r="C289" s="1145" t="s">
        <v>1718</v>
      </c>
      <c r="D289" s="11"/>
      <c r="E289" s="19"/>
      <c r="F289" s="19">
        <v>5516.3200000000006</v>
      </c>
      <c r="G289" s="19">
        <v>6385.74</v>
      </c>
      <c r="H289" s="1153" t="s">
        <v>519</v>
      </c>
    </row>
    <row r="290" spans="1:8" s="1125" customFormat="1">
      <c r="A290" s="1151"/>
      <c r="B290" s="1154" t="s">
        <v>4032</v>
      </c>
      <c r="C290" s="1145" t="s">
        <v>1719</v>
      </c>
      <c r="D290" s="11"/>
      <c r="E290" s="19">
        <v>4706.8600000000006</v>
      </c>
      <c r="F290" s="19">
        <v>6205.86</v>
      </c>
      <c r="G290" s="19">
        <v>7285.14</v>
      </c>
      <c r="H290" s="1153" t="s">
        <v>519</v>
      </c>
    </row>
    <row r="291" spans="1:8" s="1125" customFormat="1">
      <c r="A291" s="1151"/>
      <c r="B291" s="1155" t="s">
        <v>4033</v>
      </c>
      <c r="C291" s="1156" t="s">
        <v>1943</v>
      </c>
      <c r="D291" s="81"/>
      <c r="E291" s="19">
        <v>513</v>
      </c>
      <c r="F291" s="19"/>
      <c r="G291" s="19"/>
      <c r="H291" s="1153" t="s">
        <v>519</v>
      </c>
    </row>
    <row r="292" spans="1:8" s="1125" customFormat="1">
      <c r="A292" s="1151"/>
      <c r="B292" s="1157" t="s">
        <v>4034</v>
      </c>
      <c r="C292" s="1146" t="s">
        <v>1716</v>
      </c>
      <c r="D292" s="359"/>
      <c r="E292" s="19">
        <v>1347</v>
      </c>
      <c r="F292" s="19">
        <v>2526</v>
      </c>
      <c r="G292" s="19">
        <v>3536</v>
      </c>
      <c r="H292" s="1153" t="s">
        <v>499</v>
      </c>
    </row>
    <row r="293" spans="1:8" s="1125" customFormat="1">
      <c r="A293" s="1151"/>
      <c r="B293" s="1156" t="s">
        <v>4035</v>
      </c>
      <c r="C293" s="1146" t="s">
        <v>1717</v>
      </c>
      <c r="D293" s="359"/>
      <c r="E293" s="19">
        <v>1752</v>
      </c>
      <c r="F293" s="329">
        <v>3285</v>
      </c>
      <c r="G293" s="329">
        <v>4599</v>
      </c>
      <c r="H293" s="1153" t="s">
        <v>499</v>
      </c>
    </row>
    <row r="294" spans="1:8" s="1125" customFormat="1">
      <c r="A294" s="1151"/>
      <c r="B294" s="1158" t="s">
        <v>4036</v>
      </c>
      <c r="C294" s="1159" t="s">
        <v>1714</v>
      </c>
      <c r="D294" s="359"/>
      <c r="E294" s="19">
        <v>450</v>
      </c>
      <c r="F294" s="329">
        <v>844</v>
      </c>
      <c r="G294" s="329">
        <v>1182</v>
      </c>
      <c r="H294" s="1153" t="s">
        <v>499</v>
      </c>
    </row>
    <row r="295" spans="1:8" s="1125" customFormat="1" ht="13.5" thickBot="1">
      <c r="A295" s="1151"/>
      <c r="B295" s="1156" t="s">
        <v>4037</v>
      </c>
      <c r="C295" s="1146" t="s">
        <v>1788</v>
      </c>
      <c r="D295" s="359"/>
      <c r="E295" s="19">
        <v>750</v>
      </c>
      <c r="F295" s="329">
        <v>1407</v>
      </c>
      <c r="G295" s="329">
        <v>1969</v>
      </c>
      <c r="H295" s="1153" t="s">
        <v>499</v>
      </c>
    </row>
    <row r="296" spans="1:8" ht="13.5" thickBot="1">
      <c r="A296" s="36" t="s">
        <v>783</v>
      </c>
      <c r="B296" s="289" t="s">
        <v>163</v>
      </c>
      <c r="C296" s="289" t="s">
        <v>162</v>
      </c>
      <c r="D296" s="90" t="s">
        <v>805</v>
      </c>
      <c r="E296" s="289" t="s">
        <v>806</v>
      </c>
      <c r="F296" s="289" t="s">
        <v>807</v>
      </c>
      <c r="G296" s="289" t="s">
        <v>808</v>
      </c>
      <c r="H296" s="130" t="s">
        <v>495</v>
      </c>
    </row>
    <row r="297" spans="1:8" ht="24">
      <c r="A297" s="43" t="s">
        <v>929</v>
      </c>
      <c r="B297" s="12" t="s">
        <v>928</v>
      </c>
      <c r="C297" s="583" t="s">
        <v>3918</v>
      </c>
      <c r="D297" s="324">
        <v>2995</v>
      </c>
      <c r="E297" s="292"/>
      <c r="F297" s="292"/>
      <c r="G297" s="292"/>
      <c r="H297" s="205" t="s">
        <v>519</v>
      </c>
    </row>
    <row r="298" spans="1:8">
      <c r="A298" s="43"/>
      <c r="B298" s="14" t="s">
        <v>930</v>
      </c>
      <c r="C298" s="466" t="s">
        <v>1793</v>
      </c>
      <c r="D298" s="326">
        <v>4195</v>
      </c>
      <c r="E298" s="330"/>
      <c r="F298" s="330"/>
      <c r="G298" s="330"/>
      <c r="H298" s="206" t="s">
        <v>519</v>
      </c>
    </row>
    <row r="299" spans="1:8">
      <c r="A299" s="37"/>
      <c r="B299" s="31" t="s">
        <v>931</v>
      </c>
      <c r="C299" s="14" t="s">
        <v>1718</v>
      </c>
      <c r="D299" s="11"/>
      <c r="E299" s="331"/>
      <c r="F299" s="331">
        <v>5245</v>
      </c>
      <c r="G299" s="331">
        <v>5995</v>
      </c>
      <c r="H299" s="206" t="s">
        <v>519</v>
      </c>
    </row>
    <row r="300" spans="1:8">
      <c r="A300" s="37"/>
      <c r="B300" s="31" t="s">
        <v>932</v>
      </c>
      <c r="C300" s="14" t="s">
        <v>1719</v>
      </c>
      <c r="D300" s="11"/>
      <c r="E300" s="331">
        <v>4707</v>
      </c>
      <c r="F300" s="331">
        <v>6072</v>
      </c>
      <c r="G300" s="331">
        <v>7047</v>
      </c>
      <c r="H300" s="206" t="s">
        <v>519</v>
      </c>
    </row>
    <row r="301" spans="1:8">
      <c r="A301" s="43"/>
      <c r="B301" s="17" t="s">
        <v>1903</v>
      </c>
      <c r="C301" s="17" t="s">
        <v>1942</v>
      </c>
      <c r="E301" s="328">
        <v>512</v>
      </c>
      <c r="F301" s="329"/>
      <c r="G301" s="329"/>
      <c r="H301" s="206" t="s">
        <v>519</v>
      </c>
    </row>
    <row r="302" spans="1:8">
      <c r="A302" s="43"/>
      <c r="B302" s="32" t="s">
        <v>933</v>
      </c>
      <c r="C302" s="330" t="s">
        <v>1716</v>
      </c>
      <c r="D302" s="326"/>
      <c r="E302" s="19">
        <v>1200</v>
      </c>
      <c r="F302" s="19">
        <v>2250</v>
      </c>
      <c r="G302" s="19">
        <v>3150</v>
      </c>
      <c r="H302" s="206" t="s">
        <v>499</v>
      </c>
    </row>
    <row r="303" spans="1:8">
      <c r="A303" s="43"/>
      <c r="B303" s="33" t="s">
        <v>934</v>
      </c>
      <c r="C303" s="330" t="s">
        <v>1717</v>
      </c>
      <c r="D303" s="326"/>
      <c r="E303" s="19">
        <v>1560</v>
      </c>
      <c r="F303" s="19">
        <v>2925</v>
      </c>
      <c r="G303" s="19">
        <v>4095</v>
      </c>
      <c r="H303" s="206" t="s">
        <v>499</v>
      </c>
    </row>
    <row r="304" spans="1:8">
      <c r="A304" s="43"/>
      <c r="B304" s="25" t="s">
        <v>935</v>
      </c>
      <c r="C304" s="14" t="s">
        <v>849</v>
      </c>
      <c r="D304" s="326"/>
      <c r="E304" s="19">
        <v>748</v>
      </c>
      <c r="F304" s="394"/>
      <c r="G304" s="394"/>
      <c r="H304" s="206" t="s">
        <v>496</v>
      </c>
    </row>
    <row r="305" spans="1:8">
      <c r="A305" s="37"/>
      <c r="B305" s="25" t="s">
        <v>936</v>
      </c>
      <c r="C305" s="14" t="s">
        <v>2832</v>
      </c>
      <c r="D305" s="327"/>
      <c r="E305" s="19">
        <v>2159</v>
      </c>
      <c r="F305" s="394"/>
      <c r="G305" s="394"/>
      <c r="H305" s="206" t="s">
        <v>496</v>
      </c>
    </row>
    <row r="306" spans="1:8">
      <c r="A306" s="37"/>
      <c r="B306" s="25" t="s">
        <v>937</v>
      </c>
      <c r="C306" s="14" t="s">
        <v>2833</v>
      </c>
      <c r="D306" s="331"/>
      <c r="E306" s="19">
        <v>599</v>
      </c>
      <c r="F306" s="394"/>
      <c r="G306" s="394"/>
      <c r="H306" s="206" t="s">
        <v>496</v>
      </c>
    </row>
    <row r="307" spans="1:8">
      <c r="A307" s="37"/>
      <c r="B307" s="25" t="s">
        <v>938</v>
      </c>
      <c r="C307" s="14" t="s">
        <v>853</v>
      </c>
      <c r="D307" s="91"/>
      <c r="E307" s="19">
        <v>1198</v>
      </c>
      <c r="F307" s="394"/>
      <c r="G307" s="394"/>
      <c r="H307" s="206" t="s">
        <v>496</v>
      </c>
    </row>
    <row r="308" spans="1:8">
      <c r="A308" s="37"/>
      <c r="B308" s="25" t="s">
        <v>939</v>
      </c>
      <c r="C308" s="14" t="s">
        <v>855</v>
      </c>
      <c r="D308" s="91"/>
      <c r="E308" s="19">
        <v>539</v>
      </c>
      <c r="F308" s="394"/>
      <c r="G308" s="394"/>
      <c r="H308" s="206" t="s">
        <v>496</v>
      </c>
    </row>
    <row r="309" spans="1:8">
      <c r="A309" s="37"/>
      <c r="B309" s="267" t="s">
        <v>940</v>
      </c>
      <c r="C309" s="268" t="s">
        <v>1714</v>
      </c>
      <c r="D309" s="91"/>
      <c r="E309" s="329">
        <v>449</v>
      </c>
      <c r="F309" s="263">
        <v>842</v>
      </c>
      <c r="G309" s="263">
        <v>1179</v>
      </c>
      <c r="H309" s="206" t="s">
        <v>499</v>
      </c>
    </row>
    <row r="310" spans="1:8" ht="13.5" thickBot="1">
      <c r="A310" s="38"/>
      <c r="B310" s="269" t="s">
        <v>941</v>
      </c>
      <c r="C310" s="270" t="s">
        <v>1788</v>
      </c>
      <c r="D310" s="92"/>
      <c r="E310" s="258">
        <v>748</v>
      </c>
      <c r="F310" s="263">
        <v>1403</v>
      </c>
      <c r="G310" s="263">
        <v>1965</v>
      </c>
      <c r="H310" s="207" t="s">
        <v>499</v>
      </c>
    </row>
    <row r="311" spans="1:8" ht="13.5" thickBot="1">
      <c r="A311" s="36" t="s">
        <v>783</v>
      </c>
      <c r="B311" s="289" t="s">
        <v>163</v>
      </c>
      <c r="C311" s="289" t="s">
        <v>162</v>
      </c>
      <c r="D311" s="90" t="s">
        <v>805</v>
      </c>
      <c r="E311" s="6" t="s">
        <v>806</v>
      </c>
      <c r="F311" s="6" t="s">
        <v>807</v>
      </c>
      <c r="G311" s="6" t="s">
        <v>808</v>
      </c>
      <c r="H311" s="130" t="s">
        <v>495</v>
      </c>
    </row>
    <row r="312" spans="1:8" ht="24">
      <c r="A312" s="43" t="s">
        <v>1012</v>
      </c>
      <c r="B312" s="12" t="s">
        <v>1027</v>
      </c>
      <c r="C312" s="583" t="s">
        <v>3919</v>
      </c>
      <c r="D312" s="324">
        <v>3495</v>
      </c>
      <c r="E312" s="292"/>
      <c r="F312" s="292"/>
      <c r="G312" s="292"/>
      <c r="H312" s="205" t="s">
        <v>519</v>
      </c>
    </row>
    <row r="313" spans="1:8">
      <c r="A313" s="43"/>
      <c r="B313" s="14" t="s">
        <v>1028</v>
      </c>
      <c r="C313" s="466" t="s">
        <v>1793</v>
      </c>
      <c r="D313" s="326">
        <v>4995</v>
      </c>
      <c r="E313" s="330"/>
      <c r="F313" s="330"/>
      <c r="G313" s="330"/>
      <c r="H313" s="206" t="s">
        <v>519</v>
      </c>
    </row>
    <row r="314" spans="1:8">
      <c r="A314" s="37"/>
      <c r="B314" s="31" t="s">
        <v>1029</v>
      </c>
      <c r="C314" s="14" t="s">
        <v>1718</v>
      </c>
      <c r="D314" s="11"/>
      <c r="E314" s="331"/>
      <c r="F314" s="331">
        <v>6308</v>
      </c>
      <c r="G314" s="331">
        <v>7245</v>
      </c>
      <c r="H314" s="206" t="s">
        <v>519</v>
      </c>
    </row>
    <row r="315" spans="1:8">
      <c r="A315" s="37"/>
      <c r="B315" s="31" t="s">
        <v>1030</v>
      </c>
      <c r="C315" s="14" t="s">
        <v>1719</v>
      </c>
      <c r="D315" s="11"/>
      <c r="E315" s="331">
        <v>5593</v>
      </c>
      <c r="F315" s="331">
        <v>7300</v>
      </c>
      <c r="G315" s="331">
        <v>8518</v>
      </c>
      <c r="H315" s="206" t="s">
        <v>519</v>
      </c>
    </row>
    <row r="316" spans="1:8">
      <c r="A316" s="43"/>
      <c r="B316" s="17" t="s">
        <v>1904</v>
      </c>
      <c r="C316" s="17" t="s">
        <v>1942</v>
      </c>
      <c r="E316" s="328">
        <v>598</v>
      </c>
      <c r="F316" s="329"/>
      <c r="G316" s="329"/>
      <c r="H316" s="206" t="s">
        <v>519</v>
      </c>
    </row>
    <row r="317" spans="1:8">
      <c r="A317" s="43"/>
      <c r="B317" s="32" t="s">
        <v>1031</v>
      </c>
      <c r="C317" s="330" t="s">
        <v>1716</v>
      </c>
      <c r="D317" s="326"/>
      <c r="E317" s="19">
        <v>1500</v>
      </c>
      <c r="F317" s="19">
        <v>2813</v>
      </c>
      <c r="G317" s="19">
        <v>3938</v>
      </c>
      <c r="H317" s="206" t="s">
        <v>499</v>
      </c>
    </row>
    <row r="318" spans="1:8">
      <c r="A318" s="43"/>
      <c r="B318" s="33" t="s">
        <v>1032</v>
      </c>
      <c r="C318" s="330" t="s">
        <v>1717</v>
      </c>
      <c r="D318" s="326"/>
      <c r="E318" s="19">
        <v>1950</v>
      </c>
      <c r="F318" s="19">
        <v>3657</v>
      </c>
      <c r="G318" s="19">
        <v>5119</v>
      </c>
      <c r="H318" s="206" t="s">
        <v>499</v>
      </c>
    </row>
    <row r="319" spans="1:8">
      <c r="A319" s="43"/>
      <c r="B319" s="25" t="s">
        <v>1033</v>
      </c>
      <c r="C319" s="14" t="s">
        <v>849</v>
      </c>
      <c r="D319" s="326"/>
      <c r="E319" s="19">
        <v>874</v>
      </c>
      <c r="F319" s="394"/>
      <c r="G319" s="394"/>
      <c r="H319" s="206" t="s">
        <v>496</v>
      </c>
    </row>
    <row r="320" spans="1:8">
      <c r="A320" s="37"/>
      <c r="B320" s="25" t="s">
        <v>1034</v>
      </c>
      <c r="C320" s="14" t="s">
        <v>2832</v>
      </c>
      <c r="D320" s="327"/>
      <c r="E320" s="19">
        <v>2520</v>
      </c>
      <c r="F320" s="394"/>
      <c r="G320" s="394"/>
      <c r="H320" s="206" t="s">
        <v>496</v>
      </c>
    </row>
    <row r="321" spans="1:8">
      <c r="A321" s="37"/>
      <c r="B321" s="25" t="s">
        <v>1035</v>
      </c>
      <c r="C321" s="14" t="s">
        <v>2833</v>
      </c>
      <c r="D321" s="331"/>
      <c r="E321" s="19">
        <v>699</v>
      </c>
      <c r="F321" s="394"/>
      <c r="G321" s="394"/>
      <c r="H321" s="206" t="s">
        <v>496</v>
      </c>
    </row>
    <row r="322" spans="1:8">
      <c r="A322" s="37"/>
      <c r="B322" s="25" t="s">
        <v>1036</v>
      </c>
      <c r="C322" s="14" t="s">
        <v>853</v>
      </c>
      <c r="D322" s="91"/>
      <c r="E322" s="19">
        <v>1398</v>
      </c>
      <c r="F322" s="394"/>
      <c r="G322" s="394"/>
      <c r="H322" s="206" t="s">
        <v>496</v>
      </c>
    </row>
    <row r="323" spans="1:8">
      <c r="A323" s="37"/>
      <c r="B323" s="25" t="s">
        <v>1037</v>
      </c>
      <c r="C323" s="14" t="s">
        <v>855</v>
      </c>
      <c r="D323" s="91"/>
      <c r="E323" s="19">
        <v>630</v>
      </c>
      <c r="F323" s="394"/>
      <c r="G323" s="394"/>
      <c r="H323" s="206" t="s">
        <v>496</v>
      </c>
    </row>
    <row r="324" spans="1:8">
      <c r="A324" s="37"/>
      <c r="B324" s="267" t="s">
        <v>1038</v>
      </c>
      <c r="C324" s="268" t="s">
        <v>1714</v>
      </c>
      <c r="D324" s="91"/>
      <c r="E324" s="329">
        <v>525</v>
      </c>
      <c r="F324" s="257">
        <v>985</v>
      </c>
      <c r="G324" s="257">
        <v>1379</v>
      </c>
      <c r="H324" s="206" t="s">
        <v>499</v>
      </c>
    </row>
    <row r="325" spans="1:8" ht="13.5" thickBot="1">
      <c r="A325" s="38"/>
      <c r="B325" s="269" t="s">
        <v>1039</v>
      </c>
      <c r="C325" s="270" t="s">
        <v>1788</v>
      </c>
      <c r="D325" s="92"/>
      <c r="E325" s="258">
        <v>874</v>
      </c>
      <c r="F325" s="257">
        <v>1639</v>
      </c>
      <c r="G325" s="257">
        <v>2295</v>
      </c>
      <c r="H325" s="207" t="s">
        <v>499</v>
      </c>
    </row>
    <row r="326" spans="1:8" ht="13.5" thickBot="1">
      <c r="A326" s="36" t="s">
        <v>783</v>
      </c>
      <c r="B326" s="289" t="s">
        <v>163</v>
      </c>
      <c r="C326" s="289" t="s">
        <v>162</v>
      </c>
      <c r="D326" s="90" t="s">
        <v>805</v>
      </c>
      <c r="E326" s="6" t="s">
        <v>806</v>
      </c>
      <c r="F326" s="6" t="s">
        <v>807</v>
      </c>
      <c r="G326" s="6" t="s">
        <v>808</v>
      </c>
      <c r="H326" s="130" t="s">
        <v>495</v>
      </c>
    </row>
    <row r="327" spans="1:8" ht="24">
      <c r="A327" s="44" t="s">
        <v>4058</v>
      </c>
      <c r="B327" s="12" t="s">
        <v>4059</v>
      </c>
      <c r="C327" s="583" t="s">
        <v>4093</v>
      </c>
      <c r="D327" s="324">
        <v>2998</v>
      </c>
      <c r="E327" s="23"/>
      <c r="F327" s="23"/>
      <c r="G327" s="23"/>
      <c r="H327" s="205" t="s">
        <v>519</v>
      </c>
    </row>
    <row r="328" spans="1:8">
      <c r="A328" s="44"/>
      <c r="B328" s="14" t="s">
        <v>4060</v>
      </c>
      <c r="C328" s="960" t="s">
        <v>4061</v>
      </c>
      <c r="D328" s="326">
        <v>4348</v>
      </c>
      <c r="E328" s="24"/>
      <c r="F328" s="24"/>
      <c r="G328" s="24"/>
      <c r="H328" s="206" t="s">
        <v>519</v>
      </c>
    </row>
    <row r="329" spans="1:8">
      <c r="A329" s="37"/>
      <c r="B329" s="31" t="s">
        <v>4062</v>
      </c>
      <c r="C329" s="14" t="s">
        <v>4063</v>
      </c>
      <c r="D329" s="11"/>
      <c r="E329" s="331"/>
      <c r="F329" s="331">
        <v>5516.3200000000006</v>
      </c>
      <c r="G329" s="331">
        <v>6385.74</v>
      </c>
      <c r="H329" s="206" t="s">
        <v>519</v>
      </c>
    </row>
    <row r="330" spans="1:8">
      <c r="A330" s="37"/>
      <c r="B330" s="31" t="s">
        <v>4064</v>
      </c>
      <c r="C330" s="14" t="s">
        <v>4065</v>
      </c>
      <c r="D330" s="11"/>
      <c r="E330" s="331">
        <v>4706.8600000000006</v>
      </c>
      <c r="F330" s="331">
        <v>6205.86</v>
      </c>
      <c r="G330" s="331">
        <v>7285.14</v>
      </c>
      <c r="H330" s="206" t="s">
        <v>519</v>
      </c>
    </row>
    <row r="331" spans="1:8">
      <c r="A331" s="44"/>
      <c r="B331" s="17" t="s">
        <v>4066</v>
      </c>
      <c r="C331" s="17" t="s">
        <v>4067</v>
      </c>
      <c r="E331" s="328">
        <v>513</v>
      </c>
      <c r="F331" s="329"/>
      <c r="G331" s="329"/>
      <c r="H331" s="206" t="s">
        <v>519</v>
      </c>
    </row>
    <row r="332" spans="1:8">
      <c r="A332" s="44"/>
      <c r="B332" s="32" t="s">
        <v>4068</v>
      </c>
      <c r="C332" s="330" t="s">
        <v>4069</v>
      </c>
      <c r="D332" s="326"/>
      <c r="E332" s="19">
        <v>1350</v>
      </c>
      <c r="F332" s="19">
        <v>2532</v>
      </c>
      <c r="G332" s="19">
        <v>3544</v>
      </c>
      <c r="H332" s="206" t="s">
        <v>499</v>
      </c>
    </row>
    <row r="333" spans="1:8">
      <c r="A333" s="44"/>
      <c r="B333" s="33" t="s">
        <v>4070</v>
      </c>
      <c r="C333" s="330" t="s">
        <v>4071</v>
      </c>
      <c r="D333" s="326"/>
      <c r="E333" s="19">
        <v>1755</v>
      </c>
      <c r="F333" s="19">
        <v>3291</v>
      </c>
      <c r="G333" s="19">
        <v>4607</v>
      </c>
      <c r="H333" s="206" t="s">
        <v>499</v>
      </c>
    </row>
    <row r="334" spans="1:8">
      <c r="A334" s="44"/>
      <c r="B334" s="25" t="s">
        <v>4072</v>
      </c>
      <c r="C334" s="14" t="s">
        <v>4073</v>
      </c>
      <c r="D334" s="326"/>
      <c r="E334" s="19">
        <v>750</v>
      </c>
      <c r="F334" s="394"/>
      <c r="G334" s="394"/>
      <c r="H334" s="206" t="s">
        <v>496</v>
      </c>
    </row>
    <row r="335" spans="1:8">
      <c r="A335" s="37"/>
      <c r="B335" s="25" t="s">
        <v>4074</v>
      </c>
      <c r="C335" s="14" t="s">
        <v>4075</v>
      </c>
      <c r="D335" s="327"/>
      <c r="E335" s="19">
        <v>2162</v>
      </c>
      <c r="F335" s="394"/>
      <c r="G335" s="394"/>
      <c r="H335" s="206" t="s">
        <v>496</v>
      </c>
    </row>
    <row r="336" spans="1:8">
      <c r="A336" s="37"/>
      <c r="B336" s="25" t="s">
        <v>4076</v>
      </c>
      <c r="C336" s="14" t="s">
        <v>4077</v>
      </c>
      <c r="D336" s="331"/>
      <c r="E336" s="19">
        <v>600</v>
      </c>
      <c r="F336" s="394"/>
      <c r="G336" s="394"/>
      <c r="H336" s="206" t="s">
        <v>496</v>
      </c>
    </row>
    <row r="337" spans="1:8">
      <c r="A337" s="37"/>
      <c r="B337" s="25" t="s">
        <v>4078</v>
      </c>
      <c r="C337" s="14" t="s">
        <v>4079</v>
      </c>
      <c r="D337" s="91"/>
      <c r="E337" s="19">
        <v>1200</v>
      </c>
      <c r="F337" s="394"/>
      <c r="G337" s="394"/>
      <c r="H337" s="206" t="s">
        <v>496</v>
      </c>
    </row>
    <row r="338" spans="1:8">
      <c r="A338" s="37"/>
      <c r="B338" s="25" t="s">
        <v>4080</v>
      </c>
      <c r="C338" s="14" t="s">
        <v>4081</v>
      </c>
      <c r="D338" s="91"/>
      <c r="E338" s="19">
        <v>540</v>
      </c>
      <c r="F338" s="394"/>
      <c r="G338" s="394"/>
      <c r="H338" s="206" t="s">
        <v>496</v>
      </c>
    </row>
    <row r="339" spans="1:8">
      <c r="A339" s="37"/>
      <c r="B339" s="267" t="s">
        <v>4082</v>
      </c>
      <c r="C339" s="268" t="s">
        <v>1849</v>
      </c>
      <c r="D339" s="91"/>
      <c r="E339" s="329">
        <v>450</v>
      </c>
      <c r="F339" s="257">
        <v>844</v>
      </c>
      <c r="G339" s="257">
        <v>1182</v>
      </c>
      <c r="H339" s="206" t="s">
        <v>499</v>
      </c>
    </row>
    <row r="340" spans="1:8" ht="13.5" thickBot="1">
      <c r="A340" s="38"/>
      <c r="B340" s="269" t="s">
        <v>4083</v>
      </c>
      <c r="C340" s="270" t="s">
        <v>1851</v>
      </c>
      <c r="D340" s="92"/>
      <c r="E340" s="258">
        <v>750</v>
      </c>
      <c r="F340" s="257">
        <v>1407</v>
      </c>
      <c r="G340" s="257">
        <v>1969</v>
      </c>
      <c r="H340" s="207" t="s">
        <v>499</v>
      </c>
    </row>
    <row r="341" spans="1:8" ht="13.5" thickBot="1">
      <c r="A341" s="36" t="s">
        <v>783</v>
      </c>
      <c r="B341" s="289" t="s">
        <v>163</v>
      </c>
      <c r="C341" s="289" t="s">
        <v>162</v>
      </c>
      <c r="D341" s="90" t="s">
        <v>805</v>
      </c>
      <c r="E341" s="6" t="s">
        <v>806</v>
      </c>
      <c r="F341" s="6" t="s">
        <v>807</v>
      </c>
      <c r="G341" s="6" t="s">
        <v>808</v>
      </c>
      <c r="H341" s="130" t="s">
        <v>495</v>
      </c>
    </row>
    <row r="342" spans="1:8">
      <c r="A342" s="43" t="s">
        <v>506</v>
      </c>
      <c r="B342" s="12" t="s">
        <v>407</v>
      </c>
      <c r="C342" s="583" t="s">
        <v>3920</v>
      </c>
      <c r="D342" s="324">
        <v>1995</v>
      </c>
      <c r="E342" s="336"/>
      <c r="F342" s="336"/>
      <c r="G342" s="336"/>
      <c r="H342" s="205" t="s">
        <v>519</v>
      </c>
    </row>
    <row r="343" spans="1:8">
      <c r="A343" s="43"/>
      <c r="B343" s="14" t="s">
        <v>423</v>
      </c>
      <c r="C343" s="466" t="s">
        <v>1793</v>
      </c>
      <c r="D343" s="326">
        <v>2895</v>
      </c>
      <c r="E343" s="331"/>
      <c r="F343" s="331"/>
      <c r="G343" s="331"/>
      <c r="H343" s="206" t="s">
        <v>519</v>
      </c>
    </row>
    <row r="344" spans="1:8">
      <c r="A344" s="37"/>
      <c r="B344" s="31" t="s">
        <v>984</v>
      </c>
      <c r="C344" s="14" t="s">
        <v>1718</v>
      </c>
      <c r="D344" s="326"/>
      <c r="E344" s="331"/>
      <c r="F344" s="331">
        <v>3682</v>
      </c>
      <c r="G344" s="331">
        <v>4245</v>
      </c>
      <c r="H344" s="206" t="s">
        <v>519</v>
      </c>
    </row>
    <row r="345" spans="1:8">
      <c r="A345" s="37"/>
      <c r="B345" s="31" t="s">
        <v>985</v>
      </c>
      <c r="C345" s="14" t="s">
        <v>1719</v>
      </c>
      <c r="D345" s="326"/>
      <c r="E345" s="331">
        <v>3236</v>
      </c>
      <c r="F345" s="331">
        <v>4259</v>
      </c>
      <c r="G345" s="331">
        <v>4991</v>
      </c>
      <c r="H345" s="206" t="s">
        <v>519</v>
      </c>
    </row>
    <row r="346" spans="1:8">
      <c r="A346" s="43"/>
      <c r="B346" s="17" t="s">
        <v>1905</v>
      </c>
      <c r="C346" s="17" t="s">
        <v>1942</v>
      </c>
      <c r="D346" s="331"/>
      <c r="E346" s="328">
        <v>341</v>
      </c>
      <c r="F346" s="329"/>
      <c r="G346" s="329"/>
      <c r="H346" s="206" t="s">
        <v>519</v>
      </c>
    </row>
    <row r="347" spans="1:8">
      <c r="A347" s="43"/>
      <c r="B347" s="32" t="s">
        <v>92</v>
      </c>
      <c r="C347" s="330" t="s">
        <v>1716</v>
      </c>
      <c r="D347" s="326"/>
      <c r="E347" s="332">
        <v>900</v>
      </c>
      <c r="F347" s="332">
        <v>1687</v>
      </c>
      <c r="G347" s="332">
        <v>2362</v>
      </c>
      <c r="H347" s="206" t="s">
        <v>499</v>
      </c>
    </row>
    <row r="348" spans="1:8">
      <c r="A348" s="43"/>
      <c r="B348" s="33" t="s">
        <v>142</v>
      </c>
      <c r="C348" s="330" t="s">
        <v>1717</v>
      </c>
      <c r="D348" s="326"/>
      <c r="E348" s="332">
        <v>1170</v>
      </c>
      <c r="F348" s="332">
        <v>2193</v>
      </c>
      <c r="G348" s="332">
        <v>3071</v>
      </c>
      <c r="H348" s="206" t="s">
        <v>499</v>
      </c>
    </row>
    <row r="349" spans="1:8">
      <c r="A349" s="43"/>
      <c r="B349" s="25" t="s">
        <v>748</v>
      </c>
      <c r="C349" s="14" t="s">
        <v>809</v>
      </c>
      <c r="D349" s="326"/>
      <c r="E349" s="331">
        <v>498</v>
      </c>
      <c r="F349" s="414"/>
      <c r="G349" s="414"/>
      <c r="H349" s="206" t="s">
        <v>496</v>
      </c>
    </row>
    <row r="350" spans="1:8">
      <c r="A350" s="37"/>
      <c r="B350" s="25" t="s">
        <v>749</v>
      </c>
      <c r="C350" s="14" t="s">
        <v>2832</v>
      </c>
      <c r="D350" s="327"/>
      <c r="E350" s="331">
        <v>1438</v>
      </c>
      <c r="F350" s="414"/>
      <c r="G350" s="414"/>
      <c r="H350" s="206" t="s">
        <v>496</v>
      </c>
    </row>
    <row r="351" spans="1:8">
      <c r="A351" s="37"/>
      <c r="B351" s="25" t="s">
        <v>750</v>
      </c>
      <c r="C351" s="14" t="s">
        <v>2833</v>
      </c>
      <c r="D351" s="331"/>
      <c r="E351" s="331">
        <v>399</v>
      </c>
      <c r="F351" s="414"/>
      <c r="G351" s="414"/>
      <c r="H351" s="206" t="s">
        <v>496</v>
      </c>
    </row>
    <row r="352" spans="1:8">
      <c r="A352" s="37"/>
      <c r="B352" s="25" t="s">
        <v>751</v>
      </c>
      <c r="C352" s="14" t="s">
        <v>810</v>
      </c>
      <c r="D352" s="331"/>
      <c r="E352" s="331">
        <v>798</v>
      </c>
      <c r="F352" s="414"/>
      <c r="G352" s="414"/>
      <c r="H352" s="206" t="s">
        <v>496</v>
      </c>
    </row>
    <row r="353" spans="1:8">
      <c r="A353" s="37"/>
      <c r="B353" s="25" t="s">
        <v>752</v>
      </c>
      <c r="C353" s="14" t="s">
        <v>811</v>
      </c>
      <c r="D353" s="331"/>
      <c r="E353" s="331">
        <v>359</v>
      </c>
      <c r="F353" s="414"/>
      <c r="G353" s="414"/>
      <c r="H353" s="206" t="s">
        <v>496</v>
      </c>
    </row>
    <row r="354" spans="1:8">
      <c r="A354" s="37"/>
      <c r="B354" s="267" t="s">
        <v>286</v>
      </c>
      <c r="C354" s="268" t="s">
        <v>1714</v>
      </c>
      <c r="D354" s="331"/>
      <c r="E354" s="338">
        <v>299</v>
      </c>
      <c r="F354" s="338">
        <v>561</v>
      </c>
      <c r="G354" s="338">
        <v>785</v>
      </c>
      <c r="H354" s="206" t="s">
        <v>499</v>
      </c>
    </row>
    <row r="355" spans="1:8" ht="13.5" thickBot="1">
      <c r="A355" s="38"/>
      <c r="B355" s="269" t="s">
        <v>558</v>
      </c>
      <c r="C355" s="270" t="s">
        <v>1788</v>
      </c>
      <c r="D355" s="333"/>
      <c r="E355" s="339">
        <v>498</v>
      </c>
      <c r="F355" s="339">
        <v>935</v>
      </c>
      <c r="G355" s="339">
        <v>1309</v>
      </c>
      <c r="H355" s="207" t="s">
        <v>499</v>
      </c>
    </row>
    <row r="356" spans="1:8" ht="13.5" thickBot="1">
      <c r="A356" s="36" t="s">
        <v>783</v>
      </c>
      <c r="B356" s="289" t="s">
        <v>163</v>
      </c>
      <c r="C356" s="289" t="s">
        <v>162</v>
      </c>
      <c r="D356" s="90" t="s">
        <v>805</v>
      </c>
      <c r="E356" s="6" t="s">
        <v>806</v>
      </c>
      <c r="F356" s="6" t="s">
        <v>807</v>
      </c>
      <c r="G356" s="6" t="s">
        <v>808</v>
      </c>
      <c r="H356" s="130" t="s">
        <v>495</v>
      </c>
    </row>
    <row r="357" spans="1:8" ht="24">
      <c r="A357" s="43" t="s">
        <v>3292</v>
      </c>
      <c r="B357" s="12" t="s">
        <v>3293</v>
      </c>
      <c r="C357" s="583" t="s">
        <v>3893</v>
      </c>
      <c r="D357" s="324">
        <v>3498</v>
      </c>
      <c r="E357" s="336"/>
      <c r="F357" s="336"/>
      <c r="G357" s="336"/>
      <c r="H357" s="314" t="s">
        <v>519</v>
      </c>
    </row>
    <row r="358" spans="1:8">
      <c r="A358" s="43"/>
      <c r="B358" s="14" t="s">
        <v>3294</v>
      </c>
      <c r="C358" s="766" t="s">
        <v>1793</v>
      </c>
      <c r="D358" s="326">
        <v>5095</v>
      </c>
      <c r="E358" s="331"/>
      <c r="F358" s="331"/>
      <c r="G358" s="331"/>
      <c r="H358" s="356" t="s">
        <v>519</v>
      </c>
    </row>
    <row r="359" spans="1:8">
      <c r="A359" s="37"/>
      <c r="B359" s="31" t="s">
        <v>3295</v>
      </c>
      <c r="C359" s="14" t="s">
        <v>1718</v>
      </c>
      <c r="D359" s="326"/>
      <c r="E359" s="331"/>
      <c r="F359" s="331">
        <v>6436.3200000000006</v>
      </c>
      <c r="G359" s="331">
        <v>7450.74</v>
      </c>
      <c r="H359" s="356" t="s">
        <v>519</v>
      </c>
    </row>
    <row r="360" spans="1:8">
      <c r="A360" s="37"/>
      <c r="B360" s="31" t="s">
        <v>3296</v>
      </c>
      <c r="C360" s="14" t="s">
        <v>1719</v>
      </c>
      <c r="D360" s="326"/>
      <c r="E360" s="331">
        <v>5491.8600000000006</v>
      </c>
      <c r="F360" s="331">
        <v>7240.86</v>
      </c>
      <c r="G360" s="331">
        <v>8500.1400000000012</v>
      </c>
      <c r="H360" s="356" t="s">
        <v>519</v>
      </c>
    </row>
    <row r="361" spans="1:8">
      <c r="A361" s="43"/>
      <c r="B361" s="17" t="s">
        <v>3297</v>
      </c>
      <c r="C361" s="17" t="s">
        <v>1942</v>
      </c>
      <c r="D361" s="331"/>
      <c r="E361" s="328">
        <v>599</v>
      </c>
      <c r="F361" s="329"/>
      <c r="G361" s="329"/>
      <c r="H361" s="356" t="s">
        <v>519</v>
      </c>
    </row>
    <row r="362" spans="1:8">
      <c r="A362" s="43"/>
      <c r="B362" s="32" t="s">
        <v>3298</v>
      </c>
      <c r="C362" s="330" t="s">
        <v>1716</v>
      </c>
      <c r="D362" s="326"/>
      <c r="E362" s="332">
        <v>1597</v>
      </c>
      <c r="F362" s="332">
        <v>2995</v>
      </c>
      <c r="G362" s="332">
        <v>4193</v>
      </c>
      <c r="H362" s="206" t="s">
        <v>499</v>
      </c>
    </row>
    <row r="363" spans="1:8">
      <c r="A363" s="43"/>
      <c r="B363" s="33" t="s">
        <v>3299</v>
      </c>
      <c r="C363" s="330" t="s">
        <v>1717</v>
      </c>
      <c r="D363" s="326"/>
      <c r="E363" s="332">
        <v>2077</v>
      </c>
      <c r="F363" s="332">
        <v>3895</v>
      </c>
      <c r="G363" s="332">
        <v>5453</v>
      </c>
      <c r="H363" s="206" t="s">
        <v>499</v>
      </c>
    </row>
    <row r="364" spans="1:8">
      <c r="A364" s="43"/>
      <c r="B364" s="25" t="s">
        <v>3300</v>
      </c>
      <c r="C364" s="14" t="s">
        <v>809</v>
      </c>
      <c r="D364" s="326"/>
      <c r="E364" s="331">
        <v>875</v>
      </c>
      <c r="F364" s="417"/>
      <c r="G364" s="417"/>
      <c r="H364" s="206" t="s">
        <v>496</v>
      </c>
    </row>
    <row r="365" spans="1:8">
      <c r="A365" s="37"/>
      <c r="B365" s="25" t="s">
        <v>3301</v>
      </c>
      <c r="C365" s="14" t="s">
        <v>2832</v>
      </c>
      <c r="D365" s="327"/>
      <c r="E365" s="331">
        <v>2523</v>
      </c>
      <c r="F365" s="417"/>
      <c r="G365" s="417"/>
      <c r="H365" s="206" t="s">
        <v>496</v>
      </c>
    </row>
    <row r="366" spans="1:8">
      <c r="A366" s="37"/>
      <c r="B366" s="25" t="s">
        <v>3302</v>
      </c>
      <c r="C366" s="14" t="s">
        <v>2833</v>
      </c>
      <c r="D366" s="331"/>
      <c r="E366" s="331">
        <v>700</v>
      </c>
      <c r="F366" s="417"/>
      <c r="G366" s="417"/>
      <c r="H366" s="206" t="s">
        <v>496</v>
      </c>
    </row>
    <row r="367" spans="1:8">
      <c r="A367" s="37"/>
      <c r="B367" s="25" t="s">
        <v>3303</v>
      </c>
      <c r="C367" s="14" t="s">
        <v>810</v>
      </c>
      <c r="D367" s="331"/>
      <c r="E367" s="331">
        <v>1400</v>
      </c>
      <c r="F367" s="417"/>
      <c r="G367" s="417"/>
      <c r="H367" s="206" t="s">
        <v>496</v>
      </c>
    </row>
    <row r="368" spans="1:8">
      <c r="A368" s="37"/>
      <c r="B368" s="25" t="s">
        <v>3304</v>
      </c>
      <c r="C368" s="14" t="s">
        <v>811</v>
      </c>
      <c r="D368" s="331"/>
      <c r="E368" s="331">
        <v>630</v>
      </c>
      <c r="F368" s="417"/>
      <c r="G368" s="417"/>
      <c r="H368" s="206" t="s">
        <v>496</v>
      </c>
    </row>
    <row r="369" spans="1:8">
      <c r="A369" s="37"/>
      <c r="B369" s="267" t="s">
        <v>3305</v>
      </c>
      <c r="C369" s="268" t="s">
        <v>1714</v>
      </c>
      <c r="D369" s="331"/>
      <c r="E369" s="338">
        <v>525</v>
      </c>
      <c r="F369" s="338">
        <v>985</v>
      </c>
      <c r="G369" s="338">
        <v>1379</v>
      </c>
      <c r="H369" s="206" t="s">
        <v>499</v>
      </c>
    </row>
    <row r="370" spans="1:8" ht="13.5" thickBot="1">
      <c r="A370" s="38"/>
      <c r="B370" s="269" t="s">
        <v>3306</v>
      </c>
      <c r="C370" s="270" t="s">
        <v>1788</v>
      </c>
      <c r="D370" s="333"/>
      <c r="E370" s="339">
        <v>875</v>
      </c>
      <c r="F370" s="339">
        <v>1641</v>
      </c>
      <c r="G370" s="339">
        <v>2297</v>
      </c>
      <c r="H370" s="207" t="s">
        <v>499</v>
      </c>
    </row>
    <row r="371" spans="1:8" ht="13.5" thickBot="1">
      <c r="A371" s="36" t="s">
        <v>783</v>
      </c>
      <c r="B371" s="289" t="s">
        <v>163</v>
      </c>
      <c r="C371" s="289" t="s">
        <v>162</v>
      </c>
      <c r="D371" s="90" t="s">
        <v>805</v>
      </c>
      <c r="E371" s="6" t="s">
        <v>806</v>
      </c>
      <c r="F371" s="6" t="s">
        <v>807</v>
      </c>
      <c r="G371" s="6" t="s">
        <v>808</v>
      </c>
      <c r="H371" s="130" t="s">
        <v>495</v>
      </c>
    </row>
    <row r="372" spans="1:8" ht="24">
      <c r="A372" s="43" t="s">
        <v>4000</v>
      </c>
      <c r="B372" s="12" t="s">
        <v>4128</v>
      </c>
      <c r="C372" s="583" t="s">
        <v>4142</v>
      </c>
      <c r="D372" s="324">
        <v>5498</v>
      </c>
      <c r="E372" s="336"/>
      <c r="F372" s="336"/>
      <c r="G372" s="336"/>
      <c r="H372" s="314" t="s">
        <v>519</v>
      </c>
    </row>
    <row r="373" spans="1:8">
      <c r="A373" s="43"/>
      <c r="B373" s="14" t="s">
        <v>4129</v>
      </c>
      <c r="C373" s="960" t="s">
        <v>4143</v>
      </c>
      <c r="D373" s="326">
        <v>7975</v>
      </c>
      <c r="E373" s="331"/>
      <c r="F373" s="331"/>
      <c r="G373" s="331"/>
      <c r="H373" s="356" t="s">
        <v>519</v>
      </c>
    </row>
    <row r="374" spans="1:8">
      <c r="A374" s="37"/>
      <c r="B374" s="31" t="s">
        <v>4130</v>
      </c>
      <c r="C374" s="14" t="s">
        <v>1718</v>
      </c>
      <c r="D374" s="326"/>
      <c r="E374" s="331"/>
      <c r="F374" s="331">
        <v>10116.32</v>
      </c>
      <c r="G374" s="331">
        <v>11710.74</v>
      </c>
      <c r="H374" s="356" t="s">
        <v>519</v>
      </c>
    </row>
    <row r="375" spans="1:8">
      <c r="A375" s="37"/>
      <c r="B375" s="31" t="s">
        <v>4131</v>
      </c>
      <c r="C375" s="14" t="s">
        <v>1719</v>
      </c>
      <c r="D375" s="326"/>
      <c r="E375" s="331">
        <v>8631.86</v>
      </c>
      <c r="F375" s="331">
        <v>11380.859999999999</v>
      </c>
      <c r="G375" s="331">
        <v>13360.140000000001</v>
      </c>
      <c r="H375" s="356" t="s">
        <v>519</v>
      </c>
    </row>
    <row r="376" spans="1:8">
      <c r="A376" s="43"/>
      <c r="B376" s="17" t="s">
        <v>4132</v>
      </c>
      <c r="C376" s="17" t="s">
        <v>1942</v>
      </c>
      <c r="D376" s="331"/>
      <c r="E376" s="328">
        <v>941</v>
      </c>
      <c r="F376" s="329"/>
      <c r="G376" s="329"/>
      <c r="H376" s="356" t="s">
        <v>519</v>
      </c>
    </row>
    <row r="377" spans="1:8">
      <c r="A377" s="43"/>
      <c r="B377" s="32" t="s">
        <v>4133</v>
      </c>
      <c r="C377" s="330" t="s">
        <v>1716</v>
      </c>
      <c r="D377" s="326"/>
      <c r="E377" s="332">
        <v>2477</v>
      </c>
      <c r="F377" s="332">
        <v>4645</v>
      </c>
      <c r="G377" s="332">
        <v>6503</v>
      </c>
      <c r="H377" s="206" t="s">
        <v>499</v>
      </c>
    </row>
    <row r="378" spans="1:8">
      <c r="A378" s="43"/>
      <c r="B378" s="33" t="s">
        <v>4134</v>
      </c>
      <c r="C378" s="330" t="s">
        <v>1717</v>
      </c>
      <c r="D378" s="326"/>
      <c r="E378" s="332">
        <v>3221</v>
      </c>
      <c r="F378" s="332">
        <v>6040</v>
      </c>
      <c r="G378" s="332">
        <v>8456</v>
      </c>
      <c r="H378" s="206" t="s">
        <v>499</v>
      </c>
    </row>
    <row r="379" spans="1:8">
      <c r="A379" s="43"/>
      <c r="B379" s="25" t="s">
        <v>4135</v>
      </c>
      <c r="C379" s="14" t="s">
        <v>809</v>
      </c>
      <c r="D379" s="326"/>
      <c r="E379" s="331">
        <v>1375</v>
      </c>
      <c r="F379" s="417"/>
      <c r="G379" s="417"/>
      <c r="H379" s="206" t="s">
        <v>496</v>
      </c>
    </row>
    <row r="380" spans="1:8">
      <c r="A380" s="37"/>
      <c r="B380" s="25" t="s">
        <v>4136</v>
      </c>
      <c r="C380" s="14" t="s">
        <v>2832</v>
      </c>
      <c r="D380" s="327"/>
      <c r="E380" s="331">
        <v>3965</v>
      </c>
      <c r="F380" s="417"/>
      <c r="G380" s="417"/>
      <c r="H380" s="206" t="s">
        <v>496</v>
      </c>
    </row>
    <row r="381" spans="1:8">
      <c r="A381" s="37"/>
      <c r="B381" s="25" t="s">
        <v>4137</v>
      </c>
      <c r="C381" s="14" t="s">
        <v>2833</v>
      </c>
      <c r="D381" s="331"/>
      <c r="E381" s="331">
        <v>1100</v>
      </c>
      <c r="F381" s="417"/>
      <c r="G381" s="417"/>
      <c r="H381" s="206" t="s">
        <v>496</v>
      </c>
    </row>
    <row r="382" spans="1:8">
      <c r="A382" s="37"/>
      <c r="B382" s="25" t="s">
        <v>4138</v>
      </c>
      <c r="C382" s="14" t="s">
        <v>810</v>
      </c>
      <c r="D382" s="331"/>
      <c r="E382" s="331">
        <v>2200</v>
      </c>
      <c r="F382" s="417"/>
      <c r="G382" s="417"/>
      <c r="H382" s="206" t="s">
        <v>496</v>
      </c>
    </row>
    <row r="383" spans="1:8">
      <c r="A383" s="37"/>
      <c r="B383" s="25" t="s">
        <v>4139</v>
      </c>
      <c r="C383" s="14" t="s">
        <v>811</v>
      </c>
      <c r="D383" s="331"/>
      <c r="E383" s="331">
        <v>990</v>
      </c>
      <c r="F383" s="417"/>
      <c r="G383" s="417"/>
      <c r="H383" s="206" t="s">
        <v>496</v>
      </c>
    </row>
    <row r="384" spans="1:8">
      <c r="A384" s="37"/>
      <c r="B384" s="267" t="s">
        <v>4140</v>
      </c>
      <c r="C384" s="268" t="s">
        <v>1714</v>
      </c>
      <c r="D384" s="331"/>
      <c r="E384" s="338">
        <v>825</v>
      </c>
      <c r="F384" s="338">
        <v>1547</v>
      </c>
      <c r="G384" s="338">
        <v>2166</v>
      </c>
      <c r="H384" s="206" t="s">
        <v>499</v>
      </c>
    </row>
    <row r="385" spans="1:8" ht="13.5" thickBot="1">
      <c r="A385" s="38"/>
      <c r="B385" s="269" t="s">
        <v>4141</v>
      </c>
      <c r="C385" s="270" t="s">
        <v>1788</v>
      </c>
      <c r="D385" s="333"/>
      <c r="E385" s="339">
        <v>1375</v>
      </c>
      <c r="F385" s="339">
        <v>2579</v>
      </c>
      <c r="G385" s="339">
        <v>3610</v>
      </c>
      <c r="H385" s="207" t="s">
        <v>499</v>
      </c>
    </row>
    <row r="386" spans="1:8" ht="13.5" thickBot="1">
      <c r="A386" s="36" t="s">
        <v>783</v>
      </c>
      <c r="B386" s="289" t="s">
        <v>163</v>
      </c>
      <c r="C386" s="289" t="s">
        <v>162</v>
      </c>
      <c r="D386" s="90" t="s">
        <v>805</v>
      </c>
      <c r="E386" s="6" t="s">
        <v>806</v>
      </c>
      <c r="F386" s="6" t="s">
        <v>807</v>
      </c>
      <c r="G386" s="6" t="s">
        <v>808</v>
      </c>
      <c r="H386" s="130" t="s">
        <v>495</v>
      </c>
    </row>
    <row r="387" spans="1:8" ht="24">
      <c r="A387" s="43" t="s">
        <v>2199</v>
      </c>
      <c r="B387" s="12" t="s">
        <v>2200</v>
      </c>
      <c r="C387" s="583" t="s">
        <v>3921</v>
      </c>
      <c r="D387" s="324">
        <v>4995</v>
      </c>
      <c r="E387" s="23"/>
      <c r="F387" s="23"/>
      <c r="G387" s="23"/>
      <c r="H387" s="205" t="s">
        <v>498</v>
      </c>
    </row>
    <row r="388" spans="1:8">
      <c r="A388" s="43"/>
      <c r="B388" s="14" t="s">
        <v>2201</v>
      </c>
      <c r="C388" s="645" t="s">
        <v>1793</v>
      </c>
      <c r="D388" s="326">
        <v>7245</v>
      </c>
      <c r="E388" s="24"/>
      <c r="F388" s="24"/>
      <c r="G388" s="24"/>
      <c r="H388" s="206" t="s">
        <v>498</v>
      </c>
    </row>
    <row r="389" spans="1:8">
      <c r="A389" s="37"/>
      <c r="B389" s="31" t="s">
        <v>2202</v>
      </c>
      <c r="C389" s="14" t="s">
        <v>1718</v>
      </c>
      <c r="D389" s="11"/>
      <c r="E389" s="91"/>
      <c r="F389" s="91">
        <v>9213.75</v>
      </c>
      <c r="G389" s="91">
        <v>10620</v>
      </c>
      <c r="H389" s="206" t="s">
        <v>498</v>
      </c>
    </row>
    <row r="390" spans="1:8">
      <c r="A390" s="37"/>
      <c r="B390" s="31" t="s">
        <v>2203</v>
      </c>
      <c r="C390" s="14" t="s">
        <v>1719</v>
      </c>
      <c r="D390" s="11"/>
      <c r="E390" s="91">
        <v>7920</v>
      </c>
      <c r="F390" s="91">
        <v>10915.03</v>
      </c>
      <c r="G390" s="91">
        <v>12743.15</v>
      </c>
      <c r="H390" s="206" t="s">
        <v>498</v>
      </c>
    </row>
    <row r="391" spans="1:8">
      <c r="A391" s="43"/>
      <c r="B391" s="17" t="s">
        <v>2204</v>
      </c>
      <c r="C391" s="17" t="s">
        <v>1943</v>
      </c>
      <c r="E391" s="327">
        <v>1110.6500000000001</v>
      </c>
      <c r="F391" s="329"/>
      <c r="G391" s="329"/>
      <c r="H391" s="206" t="s">
        <v>498</v>
      </c>
    </row>
    <row r="392" spans="1:8">
      <c r="A392" s="43"/>
      <c r="B392" s="32" t="s">
        <v>2205</v>
      </c>
      <c r="C392" s="330" t="s">
        <v>1716</v>
      </c>
      <c r="D392" s="326"/>
      <c r="E392" s="327">
        <v>2250</v>
      </c>
      <c r="F392" s="19">
        <v>4218</v>
      </c>
      <c r="G392" s="19">
        <v>5906.25</v>
      </c>
      <c r="H392" s="206" t="s">
        <v>499</v>
      </c>
    </row>
    <row r="393" spans="1:8">
      <c r="A393" s="43"/>
      <c r="B393" s="33" t="s">
        <v>2206</v>
      </c>
      <c r="C393" s="330" t="s">
        <v>1717</v>
      </c>
      <c r="D393" s="326"/>
      <c r="E393" s="19">
        <v>2925</v>
      </c>
      <c r="F393" s="19">
        <v>5484.38</v>
      </c>
      <c r="G393" s="19">
        <v>7678.13</v>
      </c>
      <c r="H393" s="206" t="s">
        <v>499</v>
      </c>
    </row>
    <row r="394" spans="1:8">
      <c r="A394" s="43"/>
      <c r="B394" s="25" t="s">
        <v>2207</v>
      </c>
      <c r="C394" s="14" t="s">
        <v>809</v>
      </c>
      <c r="D394" s="326"/>
      <c r="E394" s="19">
        <v>1248.75</v>
      </c>
      <c r="F394" s="394"/>
      <c r="G394" s="394"/>
      <c r="H394" s="206" t="s">
        <v>496</v>
      </c>
    </row>
    <row r="395" spans="1:8">
      <c r="A395" s="37"/>
      <c r="B395" s="25" t="s">
        <v>2208</v>
      </c>
      <c r="C395" s="14" t="s">
        <v>2832</v>
      </c>
      <c r="D395" s="327"/>
      <c r="E395" s="19">
        <v>3601.4</v>
      </c>
      <c r="F395" s="394"/>
      <c r="G395" s="394"/>
      <c r="H395" s="206" t="s">
        <v>496</v>
      </c>
    </row>
    <row r="396" spans="1:8">
      <c r="A396" s="37"/>
      <c r="B396" s="25" t="s">
        <v>2209</v>
      </c>
      <c r="C396" s="14" t="s">
        <v>2833</v>
      </c>
      <c r="D396" s="331"/>
      <c r="E396" s="19">
        <v>999</v>
      </c>
      <c r="F396" s="394"/>
      <c r="G396" s="394"/>
      <c r="H396" s="206" t="s">
        <v>496</v>
      </c>
    </row>
    <row r="397" spans="1:8">
      <c r="A397" s="37"/>
      <c r="B397" s="25" t="s">
        <v>2210</v>
      </c>
      <c r="C397" s="14" t="s">
        <v>810</v>
      </c>
      <c r="D397" s="91"/>
      <c r="E397" s="19">
        <v>1998</v>
      </c>
      <c r="F397" s="394"/>
      <c r="G397" s="394"/>
      <c r="H397" s="206" t="s">
        <v>496</v>
      </c>
    </row>
    <row r="398" spans="1:8">
      <c r="A398" s="37"/>
      <c r="B398" s="25" t="s">
        <v>2211</v>
      </c>
      <c r="C398" s="14" t="s">
        <v>811</v>
      </c>
      <c r="D398" s="91"/>
      <c r="E398" s="19">
        <v>899.1</v>
      </c>
      <c r="F398" s="394"/>
      <c r="G398" s="394"/>
      <c r="H398" s="206" t="s">
        <v>496</v>
      </c>
    </row>
    <row r="399" spans="1:8">
      <c r="A399" s="37"/>
      <c r="B399" s="267" t="s">
        <v>2212</v>
      </c>
      <c r="C399" s="268" t="s">
        <v>1714</v>
      </c>
      <c r="D399" s="91"/>
      <c r="E399" s="329">
        <v>749.25</v>
      </c>
      <c r="F399" s="263">
        <v>1404.84</v>
      </c>
      <c r="G399" s="263">
        <v>1966.78</v>
      </c>
      <c r="H399" s="206" t="s">
        <v>499</v>
      </c>
    </row>
    <row r="400" spans="1:8" ht="13.5" thickBot="1">
      <c r="A400" s="37"/>
      <c r="B400" s="269" t="s">
        <v>2213</v>
      </c>
      <c r="C400" s="270" t="s">
        <v>1788</v>
      </c>
      <c r="D400" s="92"/>
      <c r="E400" s="258">
        <v>1248.75</v>
      </c>
      <c r="F400" s="263">
        <v>2341.41</v>
      </c>
      <c r="G400" s="263">
        <v>3277.97</v>
      </c>
      <c r="H400" s="207" t="s">
        <v>499</v>
      </c>
    </row>
    <row r="401" spans="1:8" ht="13.5" thickBot="1">
      <c r="A401" s="36" t="s">
        <v>783</v>
      </c>
      <c r="B401" s="289" t="s">
        <v>163</v>
      </c>
      <c r="C401" s="289" t="s">
        <v>162</v>
      </c>
      <c r="D401" s="90" t="s">
        <v>805</v>
      </c>
      <c r="E401" s="6" t="s">
        <v>806</v>
      </c>
      <c r="F401" s="6" t="s">
        <v>807</v>
      </c>
      <c r="G401" s="6" t="s">
        <v>808</v>
      </c>
      <c r="H401" s="130" t="s">
        <v>495</v>
      </c>
    </row>
    <row r="402" spans="1:8" ht="24">
      <c r="A402" s="43" t="s">
        <v>2845</v>
      </c>
      <c r="B402" s="12" t="s">
        <v>2866</v>
      </c>
      <c r="C402" s="583" t="s">
        <v>3922</v>
      </c>
      <c r="D402" s="324">
        <v>5995</v>
      </c>
      <c r="E402" s="23"/>
      <c r="F402" s="23"/>
      <c r="G402" s="23"/>
      <c r="H402" s="205" t="s">
        <v>498</v>
      </c>
    </row>
    <row r="403" spans="1:8">
      <c r="A403" s="43"/>
      <c r="B403" s="14" t="s">
        <v>2867</v>
      </c>
      <c r="C403" s="645" t="s">
        <v>1793</v>
      </c>
      <c r="D403" s="326">
        <v>8695</v>
      </c>
      <c r="E403" s="24"/>
      <c r="F403" s="24"/>
      <c r="G403" s="24"/>
      <c r="H403" s="206" t="s">
        <v>498</v>
      </c>
    </row>
    <row r="404" spans="1:8">
      <c r="A404" s="37"/>
      <c r="B404" s="31" t="s">
        <v>2868</v>
      </c>
      <c r="C404" s="14" t="s">
        <v>1718</v>
      </c>
      <c r="D404" s="11"/>
      <c r="E404" s="91"/>
      <c r="F404" s="91">
        <v>11030.800000000001</v>
      </c>
      <c r="G404" s="91">
        <v>12769.349999999999</v>
      </c>
      <c r="H404" s="206" t="s">
        <v>498</v>
      </c>
    </row>
    <row r="405" spans="1:8" ht="13.5" thickBot="1">
      <c r="A405" s="37"/>
      <c r="B405" s="31" t="s">
        <v>2869</v>
      </c>
      <c r="C405" s="14" t="s">
        <v>1719</v>
      </c>
      <c r="D405" s="11"/>
      <c r="E405" s="91">
        <v>9412.15</v>
      </c>
      <c r="F405" s="91">
        <v>12409.65</v>
      </c>
      <c r="G405" s="91">
        <v>14567.85</v>
      </c>
      <c r="H405" s="206" t="s">
        <v>498</v>
      </c>
    </row>
    <row r="406" spans="1:8" ht="13.5" thickBot="1">
      <c r="A406" s="36" t="s">
        <v>783</v>
      </c>
      <c r="B406" s="289" t="s">
        <v>163</v>
      </c>
      <c r="C406" s="289" t="s">
        <v>162</v>
      </c>
      <c r="D406" s="90" t="s">
        <v>805</v>
      </c>
      <c r="E406" s="6" t="s">
        <v>806</v>
      </c>
      <c r="F406" s="6" t="s">
        <v>807</v>
      </c>
      <c r="G406" s="6" t="s">
        <v>808</v>
      </c>
      <c r="H406" s="130" t="s">
        <v>495</v>
      </c>
    </row>
    <row r="407" spans="1:8" ht="24">
      <c r="A407" s="43" t="s">
        <v>673</v>
      </c>
      <c r="B407" s="12" t="s">
        <v>86</v>
      </c>
      <c r="C407" s="583" t="s">
        <v>3923</v>
      </c>
      <c r="D407" s="93">
        <v>5995</v>
      </c>
      <c r="E407" s="23"/>
      <c r="F407" s="23"/>
      <c r="G407" s="23"/>
      <c r="H407" s="205" t="s">
        <v>498</v>
      </c>
    </row>
    <row r="408" spans="1:8">
      <c r="A408" s="43"/>
      <c r="B408" s="14" t="s">
        <v>424</v>
      </c>
      <c r="C408" s="466" t="s">
        <v>1793</v>
      </c>
      <c r="D408" s="94">
        <v>8695</v>
      </c>
      <c r="E408" s="24"/>
      <c r="F408" s="24"/>
      <c r="G408" s="24"/>
      <c r="H408" s="206" t="s">
        <v>498</v>
      </c>
    </row>
    <row r="409" spans="1:8">
      <c r="A409" s="37"/>
      <c r="B409" s="31" t="s">
        <v>986</v>
      </c>
      <c r="C409" s="14" t="s">
        <v>1718</v>
      </c>
      <c r="D409" s="11"/>
      <c r="E409" s="91"/>
      <c r="F409" s="91">
        <v>11058</v>
      </c>
      <c r="G409" s="91">
        <v>12745</v>
      </c>
      <c r="H409" s="206" t="s">
        <v>498</v>
      </c>
    </row>
    <row r="410" spans="1:8">
      <c r="A410" s="37"/>
      <c r="B410" s="31" t="s">
        <v>987</v>
      </c>
      <c r="C410" s="14" t="s">
        <v>1719</v>
      </c>
      <c r="D410" s="11"/>
      <c r="E410" s="91">
        <v>9721</v>
      </c>
      <c r="F410" s="91">
        <v>12793</v>
      </c>
      <c r="G410" s="91">
        <v>14986</v>
      </c>
      <c r="H410" s="206" t="s">
        <v>498</v>
      </c>
    </row>
    <row r="411" spans="1:8">
      <c r="A411" s="43"/>
      <c r="B411" s="17" t="s">
        <v>1908</v>
      </c>
      <c r="C411" s="17" t="s">
        <v>1943</v>
      </c>
      <c r="E411" s="122">
        <v>1026</v>
      </c>
      <c r="F411" s="20"/>
      <c r="G411" s="20"/>
      <c r="H411" s="206" t="s">
        <v>498</v>
      </c>
    </row>
    <row r="412" spans="1:8">
      <c r="A412" s="43"/>
      <c r="B412" s="32" t="s">
        <v>279</v>
      </c>
      <c r="C412" s="330" t="s">
        <v>1716</v>
      </c>
      <c r="D412" s="94"/>
      <c r="E412" s="19">
        <v>2700</v>
      </c>
      <c r="F412" s="19">
        <v>5063</v>
      </c>
      <c r="G412" s="19">
        <v>7088</v>
      </c>
      <c r="H412" s="206" t="s">
        <v>499</v>
      </c>
    </row>
    <row r="413" spans="1:8">
      <c r="A413" s="43"/>
      <c r="B413" s="33" t="s">
        <v>145</v>
      </c>
      <c r="C413" s="330" t="s">
        <v>1717</v>
      </c>
      <c r="D413" s="94"/>
      <c r="E413" s="19">
        <v>3510</v>
      </c>
      <c r="F413" s="19">
        <v>6582</v>
      </c>
      <c r="G413" s="19">
        <v>9214</v>
      </c>
      <c r="H413" s="206" t="s">
        <v>499</v>
      </c>
    </row>
    <row r="414" spans="1:8">
      <c r="A414" s="43"/>
      <c r="B414" s="25" t="s">
        <v>380</v>
      </c>
      <c r="C414" s="14" t="s">
        <v>809</v>
      </c>
      <c r="D414" s="94"/>
      <c r="E414" s="19">
        <v>1499</v>
      </c>
      <c r="F414" s="394"/>
      <c r="G414" s="394"/>
      <c r="H414" s="206" t="s">
        <v>496</v>
      </c>
    </row>
    <row r="415" spans="1:8">
      <c r="A415" s="37"/>
      <c r="B415" s="25" t="s">
        <v>381</v>
      </c>
      <c r="C415" s="14" t="s">
        <v>2832</v>
      </c>
      <c r="D415" s="15"/>
      <c r="E415" s="19">
        <v>4323</v>
      </c>
      <c r="F415" s="394"/>
      <c r="G415" s="394"/>
      <c r="H415" s="206" t="s">
        <v>496</v>
      </c>
    </row>
    <row r="416" spans="1:8">
      <c r="A416" s="37"/>
      <c r="B416" s="25" t="s">
        <v>382</v>
      </c>
      <c r="C416" s="14" t="s">
        <v>2833</v>
      </c>
      <c r="D416" s="18"/>
      <c r="E416" s="19">
        <v>1199</v>
      </c>
      <c r="F416" s="394"/>
      <c r="G416" s="394"/>
      <c r="H416" s="206" t="s">
        <v>496</v>
      </c>
    </row>
    <row r="417" spans="1:8">
      <c r="A417" s="37"/>
      <c r="B417" s="25" t="s">
        <v>383</v>
      </c>
      <c r="C417" s="14" t="s">
        <v>810</v>
      </c>
      <c r="D417" s="91"/>
      <c r="E417" s="19">
        <v>2398</v>
      </c>
      <c r="F417" s="394"/>
      <c r="G417" s="394"/>
      <c r="H417" s="206" t="s">
        <v>496</v>
      </c>
    </row>
    <row r="418" spans="1:8">
      <c r="A418" s="37"/>
      <c r="B418" s="25" t="s">
        <v>384</v>
      </c>
      <c r="C418" s="14" t="s">
        <v>811</v>
      </c>
      <c r="D418" s="91"/>
      <c r="E418" s="19">
        <v>1080</v>
      </c>
      <c r="F418" s="394"/>
      <c r="G418" s="394"/>
      <c r="H418" s="206" t="s">
        <v>496</v>
      </c>
    </row>
    <row r="419" spans="1:8">
      <c r="A419" s="37"/>
      <c r="B419" s="267" t="s">
        <v>674</v>
      </c>
      <c r="C419" s="268" t="s">
        <v>1714</v>
      </c>
      <c r="D419" s="91"/>
      <c r="E419" s="20">
        <v>900</v>
      </c>
      <c r="F419" s="263">
        <v>1688</v>
      </c>
      <c r="G419" s="263">
        <v>2363</v>
      </c>
      <c r="H419" s="206" t="s">
        <v>499</v>
      </c>
    </row>
    <row r="420" spans="1:8" ht="13.5" thickBot="1">
      <c r="A420" s="37"/>
      <c r="B420" s="269" t="s">
        <v>315</v>
      </c>
      <c r="C420" s="270" t="s">
        <v>1788</v>
      </c>
      <c r="D420" s="92"/>
      <c r="E420" s="258">
        <v>1499</v>
      </c>
      <c r="F420" s="263">
        <v>2811</v>
      </c>
      <c r="G420" s="263">
        <v>3935</v>
      </c>
      <c r="H420" s="207" t="s">
        <v>499</v>
      </c>
    </row>
    <row r="421" spans="1:8" ht="13.5" thickBot="1">
      <c r="A421" s="36" t="s">
        <v>783</v>
      </c>
      <c r="B421" s="289" t="s">
        <v>163</v>
      </c>
      <c r="C421" s="289" t="s">
        <v>162</v>
      </c>
      <c r="D421" s="90" t="s">
        <v>805</v>
      </c>
      <c r="E421" s="6" t="s">
        <v>806</v>
      </c>
      <c r="F421" s="6" t="s">
        <v>807</v>
      </c>
      <c r="G421" s="6" t="s">
        <v>808</v>
      </c>
      <c r="H421" s="130" t="s">
        <v>495</v>
      </c>
    </row>
    <row r="422" spans="1:8" ht="24">
      <c r="A422" s="43" t="s">
        <v>841</v>
      </c>
      <c r="B422" s="12" t="s">
        <v>842</v>
      </c>
      <c r="C422" s="583" t="s">
        <v>3924</v>
      </c>
      <c r="D422" s="93">
        <v>7995</v>
      </c>
      <c r="E422" s="23"/>
      <c r="F422" s="23"/>
      <c r="G422" s="23"/>
      <c r="H422" s="205" t="s">
        <v>498</v>
      </c>
    </row>
    <row r="423" spans="1:8">
      <c r="A423" s="43"/>
      <c r="B423" s="14" t="s">
        <v>843</v>
      </c>
      <c r="C423" s="466" t="s">
        <v>1793</v>
      </c>
      <c r="D423" s="94">
        <v>11595</v>
      </c>
      <c r="E423" s="330"/>
      <c r="F423" s="330"/>
      <c r="G423" s="330"/>
      <c r="H423" s="206" t="s">
        <v>498</v>
      </c>
    </row>
    <row r="424" spans="1:8">
      <c r="A424" s="37"/>
      <c r="B424" s="31" t="s">
        <v>844</v>
      </c>
      <c r="C424" s="14" t="s">
        <v>1718</v>
      </c>
      <c r="D424" s="11"/>
      <c r="E424" s="331"/>
      <c r="F424" s="331">
        <v>14745</v>
      </c>
      <c r="G424" s="331">
        <v>16995</v>
      </c>
      <c r="H424" s="206" t="s">
        <v>498</v>
      </c>
    </row>
    <row r="425" spans="1:8">
      <c r="A425" s="37"/>
      <c r="B425" s="31" t="s">
        <v>845</v>
      </c>
      <c r="C425" s="14" t="s">
        <v>1719</v>
      </c>
      <c r="D425" s="11"/>
      <c r="E425" s="331">
        <v>12962</v>
      </c>
      <c r="F425" s="331">
        <v>17057</v>
      </c>
      <c r="G425" s="331">
        <v>19982</v>
      </c>
      <c r="H425" s="206" t="s">
        <v>498</v>
      </c>
    </row>
    <row r="426" spans="1:8">
      <c r="A426" s="43"/>
      <c r="B426" s="17" t="s">
        <v>1909</v>
      </c>
      <c r="C426" s="17" t="s">
        <v>1942</v>
      </c>
      <c r="E426" s="328">
        <v>1367</v>
      </c>
      <c r="F426" s="329"/>
      <c r="G426" s="329"/>
      <c r="H426" s="206" t="s">
        <v>498</v>
      </c>
    </row>
    <row r="427" spans="1:8">
      <c r="A427" s="43"/>
      <c r="B427" s="32" t="s">
        <v>846</v>
      </c>
      <c r="C427" s="330" t="s">
        <v>1716</v>
      </c>
      <c r="D427" s="94"/>
      <c r="E427" s="19">
        <v>3600</v>
      </c>
      <c r="F427" s="19">
        <v>6750</v>
      </c>
      <c r="G427" s="19">
        <v>9450</v>
      </c>
      <c r="H427" s="206" t="s">
        <v>499</v>
      </c>
    </row>
    <row r="428" spans="1:8">
      <c r="A428" s="43"/>
      <c r="B428" s="33" t="s">
        <v>847</v>
      </c>
      <c r="C428" s="330" t="s">
        <v>1717</v>
      </c>
      <c r="D428" s="94"/>
      <c r="E428" s="19">
        <v>4680</v>
      </c>
      <c r="F428" s="19">
        <v>8775</v>
      </c>
      <c r="G428" s="19">
        <v>12285</v>
      </c>
      <c r="H428" s="206" t="s">
        <v>499</v>
      </c>
    </row>
    <row r="429" spans="1:8">
      <c r="A429" s="43"/>
      <c r="B429" s="25" t="s">
        <v>848</v>
      </c>
      <c r="C429" s="14" t="s">
        <v>849</v>
      </c>
      <c r="D429" s="94"/>
      <c r="E429" s="19">
        <v>1998</v>
      </c>
      <c r="F429" s="394"/>
      <c r="G429" s="394"/>
      <c r="H429" s="206" t="s">
        <v>496</v>
      </c>
    </row>
    <row r="430" spans="1:8">
      <c r="A430" s="37"/>
      <c r="B430" s="25" t="s">
        <v>850</v>
      </c>
      <c r="C430" s="14" t="s">
        <v>2832</v>
      </c>
      <c r="D430" s="15"/>
      <c r="E430" s="19">
        <v>5764</v>
      </c>
      <c r="F430" s="394"/>
      <c r="G430" s="394"/>
      <c r="H430" s="206" t="s">
        <v>496</v>
      </c>
    </row>
    <row r="431" spans="1:8">
      <c r="A431" s="37"/>
      <c r="B431" s="25" t="s">
        <v>851</v>
      </c>
      <c r="C431" s="14" t="s">
        <v>2833</v>
      </c>
      <c r="D431" s="18"/>
      <c r="E431" s="19">
        <v>1599</v>
      </c>
      <c r="F431" s="394"/>
      <c r="G431" s="394"/>
      <c r="H431" s="206" t="s">
        <v>496</v>
      </c>
    </row>
    <row r="432" spans="1:8">
      <c r="A432" s="37"/>
      <c r="B432" s="25" t="s">
        <v>852</v>
      </c>
      <c r="C432" s="14" t="s">
        <v>853</v>
      </c>
      <c r="D432" s="91"/>
      <c r="E432" s="19">
        <v>3198</v>
      </c>
      <c r="F432" s="394"/>
      <c r="G432" s="394"/>
      <c r="H432" s="206" t="s">
        <v>496</v>
      </c>
    </row>
    <row r="433" spans="1:8">
      <c r="A433" s="37"/>
      <c r="B433" s="25" t="s">
        <v>854</v>
      </c>
      <c r="C433" s="14" t="s">
        <v>855</v>
      </c>
      <c r="D433" s="91"/>
      <c r="E433" s="19">
        <v>1439</v>
      </c>
      <c r="F433" s="394"/>
      <c r="G433" s="394"/>
      <c r="H433" s="206" t="s">
        <v>496</v>
      </c>
    </row>
    <row r="434" spans="1:8">
      <c r="A434" s="37"/>
      <c r="B434" s="267" t="s">
        <v>856</v>
      </c>
      <c r="C434" s="268" t="s">
        <v>1714</v>
      </c>
      <c r="D434" s="91"/>
      <c r="E434" s="329">
        <v>1199</v>
      </c>
      <c r="F434" s="257">
        <v>2248</v>
      </c>
      <c r="G434" s="257">
        <v>3148</v>
      </c>
      <c r="H434" s="206" t="s">
        <v>499</v>
      </c>
    </row>
    <row r="435" spans="1:8" ht="13.5" thickBot="1">
      <c r="A435" s="37"/>
      <c r="B435" s="269" t="s">
        <v>857</v>
      </c>
      <c r="C435" s="270" t="s">
        <v>1788</v>
      </c>
      <c r="D435" s="92"/>
      <c r="E435" s="258">
        <v>1998</v>
      </c>
      <c r="F435" s="257">
        <v>3747</v>
      </c>
      <c r="G435" s="257">
        <v>5246</v>
      </c>
      <c r="H435" s="207" t="s">
        <v>499</v>
      </c>
    </row>
    <row r="436" spans="1:8" s="82" customFormat="1" ht="36.75" customHeight="1" thickBot="1">
      <c r="A436" s="279" t="s">
        <v>783</v>
      </c>
      <c r="B436" s="48" t="s">
        <v>163</v>
      </c>
      <c r="C436" s="48" t="s">
        <v>162</v>
      </c>
      <c r="D436" s="90" t="s">
        <v>805</v>
      </c>
      <c r="E436" s="48" t="s">
        <v>806</v>
      </c>
      <c r="F436" s="48" t="s">
        <v>807</v>
      </c>
      <c r="G436" s="48" t="s">
        <v>808</v>
      </c>
      <c r="H436" s="280" t="s">
        <v>495</v>
      </c>
    </row>
    <row r="437" spans="1:8" s="82" customFormat="1" ht="36">
      <c r="A437" s="43" t="s">
        <v>202</v>
      </c>
      <c r="B437" s="12" t="s">
        <v>203</v>
      </c>
      <c r="C437" s="583" t="s">
        <v>3925</v>
      </c>
      <c r="D437" s="93">
        <v>6995</v>
      </c>
      <c r="E437" s="292"/>
      <c r="F437" s="292"/>
      <c r="G437" s="292"/>
      <c r="H437" s="205" t="s">
        <v>498</v>
      </c>
    </row>
    <row r="438" spans="1:8" s="82" customFormat="1" ht="15.75">
      <c r="A438" s="43"/>
      <c r="B438" s="14" t="s">
        <v>204</v>
      </c>
      <c r="C438" s="466" t="s">
        <v>1793</v>
      </c>
      <c r="D438" s="94">
        <v>10145</v>
      </c>
      <c r="E438" s="330"/>
      <c r="F438" s="330"/>
      <c r="G438" s="330"/>
      <c r="H438" s="206" t="s">
        <v>498</v>
      </c>
    </row>
    <row r="439" spans="1:8">
      <c r="A439" s="37"/>
      <c r="B439" s="31" t="s">
        <v>988</v>
      </c>
      <c r="C439" s="14" t="s">
        <v>1718</v>
      </c>
      <c r="D439" s="11"/>
      <c r="E439" s="331"/>
      <c r="F439" s="331">
        <v>12902</v>
      </c>
      <c r="G439" s="331">
        <v>14870</v>
      </c>
      <c r="H439" s="206" t="s">
        <v>498</v>
      </c>
    </row>
    <row r="440" spans="1:8">
      <c r="A440" s="37"/>
      <c r="B440" s="31" t="s">
        <v>989</v>
      </c>
      <c r="C440" s="14" t="s">
        <v>1719</v>
      </c>
      <c r="D440" s="11"/>
      <c r="E440" s="331">
        <v>11342</v>
      </c>
      <c r="F440" s="331">
        <v>14926</v>
      </c>
      <c r="G440" s="331">
        <v>17485</v>
      </c>
      <c r="H440" s="206" t="s">
        <v>498</v>
      </c>
    </row>
    <row r="441" spans="1:8" s="82" customFormat="1" ht="15.75">
      <c r="A441" s="43"/>
      <c r="B441" s="17" t="s">
        <v>1910</v>
      </c>
      <c r="C441" s="17" t="s">
        <v>1943</v>
      </c>
      <c r="D441" s="81"/>
      <c r="E441" s="328">
        <v>1197</v>
      </c>
      <c r="F441" s="329"/>
      <c r="G441" s="329"/>
      <c r="H441" s="206" t="s">
        <v>498</v>
      </c>
    </row>
    <row r="442" spans="1:8" s="82" customFormat="1" ht="15.75">
      <c r="A442" s="43"/>
      <c r="B442" s="32" t="s">
        <v>205</v>
      </c>
      <c r="C442" s="330" t="s">
        <v>1716</v>
      </c>
      <c r="D442" s="94"/>
      <c r="E442" s="19">
        <v>3150</v>
      </c>
      <c r="F442" s="19">
        <v>5907</v>
      </c>
      <c r="G442" s="19">
        <v>8269</v>
      </c>
      <c r="H442" s="206" t="s">
        <v>499</v>
      </c>
    </row>
    <row r="443" spans="1:8" s="82" customFormat="1" ht="15.75">
      <c r="A443" s="43"/>
      <c r="B443" s="33" t="s">
        <v>206</v>
      </c>
      <c r="C443" s="330" t="s">
        <v>1717</v>
      </c>
      <c r="D443" s="94"/>
      <c r="E443" s="19">
        <v>4095</v>
      </c>
      <c r="F443" s="19">
        <v>7679</v>
      </c>
      <c r="G443" s="19">
        <v>10750</v>
      </c>
      <c r="H443" s="206" t="s">
        <v>499</v>
      </c>
    </row>
    <row r="444" spans="1:8" s="82" customFormat="1" ht="15.75">
      <c r="A444" s="43"/>
      <c r="B444" s="25" t="s">
        <v>207</v>
      </c>
      <c r="C444" s="14" t="s">
        <v>197</v>
      </c>
      <c r="D444" s="94"/>
      <c r="E444" s="19">
        <v>1749</v>
      </c>
      <c r="F444" s="394"/>
      <c r="G444" s="394"/>
      <c r="H444" s="206" t="s">
        <v>496</v>
      </c>
    </row>
    <row r="445" spans="1:8" s="82" customFormat="1" ht="15.75">
      <c r="A445" s="37"/>
      <c r="B445" s="25" t="s">
        <v>208</v>
      </c>
      <c r="C445" s="14" t="s">
        <v>2832</v>
      </c>
      <c r="D445" s="15"/>
      <c r="E445" s="19">
        <v>5044</v>
      </c>
      <c r="F445" s="394"/>
      <c r="G445" s="394"/>
      <c r="H445" s="206" t="s">
        <v>496</v>
      </c>
    </row>
    <row r="446" spans="1:8" s="82" customFormat="1" ht="15.75">
      <c r="A446" s="37"/>
      <c r="B446" s="25" t="s">
        <v>209</v>
      </c>
      <c r="C446" s="14" t="s">
        <v>2833</v>
      </c>
      <c r="D446" s="18"/>
      <c r="E446" s="19">
        <v>1399</v>
      </c>
      <c r="F446" s="394"/>
      <c r="G446" s="394"/>
      <c r="H446" s="206" t="s">
        <v>496</v>
      </c>
    </row>
    <row r="447" spans="1:8" s="82" customFormat="1" ht="15.75">
      <c r="A447" s="37"/>
      <c r="B447" s="25" t="s">
        <v>210</v>
      </c>
      <c r="C447" s="14" t="s">
        <v>198</v>
      </c>
      <c r="D447" s="91"/>
      <c r="E447" s="19">
        <v>2798</v>
      </c>
      <c r="F447" s="394"/>
      <c r="G447" s="394"/>
      <c r="H447" s="206" t="s">
        <v>496</v>
      </c>
    </row>
    <row r="448" spans="1:8" s="82" customFormat="1" ht="15.75">
      <c r="A448" s="37"/>
      <c r="B448" s="25" t="s">
        <v>211</v>
      </c>
      <c r="C448" s="14" t="s">
        <v>199</v>
      </c>
      <c r="D448" s="91"/>
      <c r="E448" s="19">
        <v>1260</v>
      </c>
      <c r="F448" s="394"/>
      <c r="G448" s="394"/>
      <c r="H448" s="206" t="s">
        <v>496</v>
      </c>
    </row>
    <row r="449" spans="1:8" s="82" customFormat="1" ht="15.75">
      <c r="A449" s="37"/>
      <c r="B449" s="267" t="s">
        <v>212</v>
      </c>
      <c r="C449" s="268" t="s">
        <v>200</v>
      </c>
      <c r="D449" s="91"/>
      <c r="E449" s="257">
        <v>1050</v>
      </c>
      <c r="F449" s="257">
        <v>1969</v>
      </c>
      <c r="G449" s="257">
        <v>2757</v>
      </c>
      <c r="H449" s="206" t="s">
        <v>499</v>
      </c>
    </row>
    <row r="450" spans="1:8" s="82" customFormat="1" ht="16.5" thickBot="1">
      <c r="A450" s="37"/>
      <c r="B450" s="269" t="s">
        <v>213</v>
      </c>
      <c r="C450" s="270" t="s">
        <v>201</v>
      </c>
      <c r="D450" s="92"/>
      <c r="E450" s="258">
        <v>1749</v>
      </c>
      <c r="F450" s="258">
        <v>3280</v>
      </c>
      <c r="G450" s="258">
        <v>4592</v>
      </c>
      <c r="H450" s="207" t="s">
        <v>499</v>
      </c>
    </row>
    <row r="451" spans="1:8" ht="13.5" thickBot="1">
      <c r="A451" s="36" t="s">
        <v>783</v>
      </c>
      <c r="B451" s="289" t="s">
        <v>163</v>
      </c>
      <c r="C451" s="289" t="s">
        <v>162</v>
      </c>
      <c r="D451" s="90" t="s">
        <v>805</v>
      </c>
      <c r="E451" s="289" t="s">
        <v>806</v>
      </c>
      <c r="F451" s="289" t="s">
        <v>807</v>
      </c>
      <c r="G451" s="289" t="s">
        <v>808</v>
      </c>
      <c r="H451" s="130" t="s">
        <v>495</v>
      </c>
    </row>
    <row r="452" spans="1:8" ht="24">
      <c r="A452" s="43" t="s">
        <v>2316</v>
      </c>
      <c r="B452" s="12" t="s">
        <v>2317</v>
      </c>
      <c r="C452" s="583" t="s">
        <v>3926</v>
      </c>
      <c r="D452" s="324">
        <v>7998</v>
      </c>
      <c r="E452" s="292"/>
      <c r="F452" s="292"/>
      <c r="G452" s="292"/>
      <c r="H452" s="205" t="s">
        <v>498</v>
      </c>
    </row>
    <row r="453" spans="1:8">
      <c r="A453" s="43"/>
      <c r="B453" s="14" t="s">
        <v>2318</v>
      </c>
      <c r="C453" s="645" t="s">
        <v>1793</v>
      </c>
      <c r="D453" s="326">
        <v>11598</v>
      </c>
      <c r="E453" s="330"/>
      <c r="F453" s="330"/>
      <c r="G453" s="330"/>
      <c r="H453" s="206" t="s">
        <v>498</v>
      </c>
    </row>
    <row r="454" spans="1:8">
      <c r="A454" s="37"/>
      <c r="B454" s="31" t="s">
        <v>2319</v>
      </c>
      <c r="C454" s="14" t="s">
        <v>1718</v>
      </c>
      <c r="D454" s="11"/>
      <c r="E454" s="331"/>
      <c r="F454" s="331">
        <v>14716.320000000002</v>
      </c>
      <c r="G454" s="331">
        <v>17035.739999999998</v>
      </c>
      <c r="H454" s="206" t="s">
        <v>498</v>
      </c>
    </row>
    <row r="455" spans="1:8">
      <c r="A455" s="37"/>
      <c r="B455" s="31" t="s">
        <v>2320</v>
      </c>
      <c r="C455" s="14" t="s">
        <v>1719</v>
      </c>
      <c r="D455" s="11"/>
      <c r="E455" s="331">
        <v>12556.86</v>
      </c>
      <c r="F455" s="331">
        <v>16555.859999999997</v>
      </c>
      <c r="G455" s="331">
        <v>19435.140000000003</v>
      </c>
      <c r="H455" s="206" t="s">
        <v>498</v>
      </c>
    </row>
    <row r="456" spans="1:8">
      <c r="A456" s="43"/>
      <c r="B456" s="17" t="s">
        <v>2321</v>
      </c>
      <c r="C456" s="17" t="s">
        <v>1942</v>
      </c>
      <c r="D456" s="200"/>
      <c r="E456" s="328">
        <v>1368</v>
      </c>
      <c r="F456" s="329"/>
      <c r="G456" s="329"/>
      <c r="H456" s="206" t="s">
        <v>498</v>
      </c>
    </row>
    <row r="457" spans="1:8">
      <c r="A457" s="43"/>
      <c r="B457" s="32" t="s">
        <v>2322</v>
      </c>
      <c r="C457" s="330" t="s">
        <v>1716</v>
      </c>
      <c r="D457" s="326"/>
      <c r="E457" s="19">
        <v>3600</v>
      </c>
      <c r="F457" s="19">
        <v>6750</v>
      </c>
      <c r="G457" s="19">
        <v>9450</v>
      </c>
      <c r="H457" s="206" t="s">
        <v>499</v>
      </c>
    </row>
    <row r="458" spans="1:8">
      <c r="A458" s="43"/>
      <c r="B458" s="33" t="s">
        <v>2323</v>
      </c>
      <c r="C458" s="330" t="s">
        <v>1717</v>
      </c>
      <c r="D458" s="326"/>
      <c r="E458" s="19">
        <v>4680</v>
      </c>
      <c r="F458" s="19">
        <v>8775</v>
      </c>
      <c r="G458" s="19">
        <v>12285</v>
      </c>
      <c r="H458" s="206" t="s">
        <v>499</v>
      </c>
    </row>
    <row r="459" spans="1:8">
      <c r="A459" s="43"/>
      <c r="B459" s="25" t="s">
        <v>2324</v>
      </c>
      <c r="C459" s="14" t="s">
        <v>809</v>
      </c>
      <c r="D459" s="326"/>
      <c r="E459" s="19">
        <v>2000</v>
      </c>
      <c r="F459" s="394"/>
      <c r="G459" s="394"/>
      <c r="H459" s="206" t="s">
        <v>496</v>
      </c>
    </row>
    <row r="460" spans="1:8">
      <c r="A460" s="37"/>
      <c r="B460" s="25" t="s">
        <v>2325</v>
      </c>
      <c r="C460" s="14" t="s">
        <v>2832</v>
      </c>
      <c r="D460" s="327"/>
      <c r="E460" s="19">
        <v>5767</v>
      </c>
      <c r="F460" s="394"/>
      <c r="G460" s="394"/>
      <c r="H460" s="206" t="s">
        <v>496</v>
      </c>
    </row>
    <row r="461" spans="1:8">
      <c r="A461" s="37"/>
      <c r="B461" s="25" t="s">
        <v>2326</v>
      </c>
      <c r="C461" s="14" t="s">
        <v>2833</v>
      </c>
      <c r="D461" s="331"/>
      <c r="E461" s="19">
        <v>1600</v>
      </c>
      <c r="F461" s="394"/>
      <c r="G461" s="394"/>
      <c r="H461" s="206" t="s">
        <v>496</v>
      </c>
    </row>
    <row r="462" spans="1:8">
      <c r="A462" s="37"/>
      <c r="B462" s="25" t="s">
        <v>2327</v>
      </c>
      <c r="C462" s="14" t="s">
        <v>810</v>
      </c>
      <c r="D462" s="91"/>
      <c r="E462" s="19">
        <v>3200</v>
      </c>
      <c r="F462" s="394"/>
      <c r="G462" s="394"/>
      <c r="H462" s="206" t="s">
        <v>496</v>
      </c>
    </row>
    <row r="463" spans="1:8">
      <c r="A463" s="37"/>
      <c r="B463" s="25" t="s">
        <v>2328</v>
      </c>
      <c r="C463" s="14" t="s">
        <v>811</v>
      </c>
      <c r="D463" s="91"/>
      <c r="E463" s="19">
        <v>1440</v>
      </c>
      <c r="F463" s="394"/>
      <c r="G463" s="394"/>
      <c r="H463" s="206" t="s">
        <v>496</v>
      </c>
    </row>
    <row r="464" spans="1:8">
      <c r="A464" s="37"/>
      <c r="B464" s="267" t="s">
        <v>2329</v>
      </c>
      <c r="C464" s="268" t="s">
        <v>1714</v>
      </c>
      <c r="D464" s="331"/>
      <c r="E464" s="329">
        <v>1200</v>
      </c>
      <c r="F464" s="257">
        <v>2250</v>
      </c>
      <c r="G464" s="257">
        <v>3150</v>
      </c>
      <c r="H464" s="206" t="s">
        <v>499</v>
      </c>
    </row>
    <row r="465" spans="1:8" ht="13.5" thickBot="1">
      <c r="A465" s="38"/>
      <c r="B465" s="269" t="s">
        <v>2330</v>
      </c>
      <c r="C465" s="270" t="s">
        <v>1788</v>
      </c>
      <c r="D465" s="333"/>
      <c r="E465" s="258">
        <v>2000</v>
      </c>
      <c r="F465" s="257">
        <v>3750</v>
      </c>
      <c r="G465" s="257">
        <v>5250</v>
      </c>
      <c r="H465" s="207" t="s">
        <v>499</v>
      </c>
    </row>
    <row r="466" spans="1:8" ht="13.5" thickBot="1">
      <c r="A466" s="36" t="s">
        <v>783</v>
      </c>
      <c r="B466" s="289" t="s">
        <v>163</v>
      </c>
      <c r="C466" s="289" t="s">
        <v>162</v>
      </c>
      <c r="D466" s="90" t="s">
        <v>805</v>
      </c>
      <c r="E466" s="289" t="s">
        <v>806</v>
      </c>
      <c r="F466" s="289" t="s">
        <v>807</v>
      </c>
      <c r="G466" s="289" t="s">
        <v>808</v>
      </c>
      <c r="H466" s="130" t="s">
        <v>495</v>
      </c>
    </row>
    <row r="467" spans="1:8" ht="36">
      <c r="A467" s="43" t="s">
        <v>2751</v>
      </c>
      <c r="B467" s="12" t="s">
        <v>2752</v>
      </c>
      <c r="C467" s="583" t="s">
        <v>3927</v>
      </c>
      <c r="D467" s="324">
        <v>9998</v>
      </c>
      <c r="E467" s="292"/>
      <c r="F467" s="292"/>
      <c r="G467" s="292"/>
      <c r="H467" s="205" t="s">
        <v>498</v>
      </c>
    </row>
    <row r="468" spans="1:8">
      <c r="A468" s="43"/>
      <c r="B468" s="14" t="s">
        <v>2753</v>
      </c>
      <c r="C468" s="645" t="s">
        <v>1793</v>
      </c>
      <c r="D468" s="326">
        <v>14498</v>
      </c>
      <c r="E468" s="330"/>
      <c r="F468" s="330"/>
      <c r="G468" s="330"/>
      <c r="H468" s="206" t="s">
        <v>498</v>
      </c>
    </row>
    <row r="469" spans="1:8">
      <c r="A469" s="37"/>
      <c r="B469" s="31" t="s">
        <v>2754</v>
      </c>
      <c r="C469" s="14" t="s">
        <v>1718</v>
      </c>
      <c r="D469" s="11"/>
      <c r="E469" s="331"/>
      <c r="F469" s="331">
        <v>18396.32</v>
      </c>
      <c r="G469" s="331">
        <v>21295.739999999998</v>
      </c>
      <c r="H469" s="206" t="s">
        <v>498</v>
      </c>
    </row>
    <row r="470" spans="1:8" ht="13.5" thickBot="1">
      <c r="A470" s="37"/>
      <c r="B470" s="31" t="s">
        <v>2755</v>
      </c>
      <c r="C470" s="14" t="s">
        <v>1719</v>
      </c>
      <c r="D470" s="11"/>
      <c r="E470" s="331">
        <v>15696.86</v>
      </c>
      <c r="F470" s="331">
        <v>20695.859999999997</v>
      </c>
      <c r="G470" s="331">
        <v>24295.140000000003</v>
      </c>
      <c r="H470" s="206" t="s">
        <v>498</v>
      </c>
    </row>
    <row r="471" spans="1:8" ht="13.5" thickBot="1">
      <c r="A471" s="36" t="s">
        <v>783</v>
      </c>
      <c r="B471" s="289" t="s">
        <v>163</v>
      </c>
      <c r="C471" s="289" t="s">
        <v>162</v>
      </c>
      <c r="D471" s="90" t="s">
        <v>805</v>
      </c>
      <c r="E471" s="289" t="s">
        <v>806</v>
      </c>
      <c r="F471" s="289" t="s">
        <v>807</v>
      </c>
      <c r="G471" s="289" t="s">
        <v>808</v>
      </c>
      <c r="H471" s="130" t="s">
        <v>495</v>
      </c>
    </row>
    <row r="472" spans="1:8" ht="24">
      <c r="A472" s="43" t="s">
        <v>238</v>
      </c>
      <c r="B472" s="12" t="s">
        <v>409</v>
      </c>
      <c r="C472" s="583" t="s">
        <v>3928</v>
      </c>
      <c r="D472" s="93">
        <v>12995</v>
      </c>
      <c r="E472" s="292"/>
      <c r="F472" s="292"/>
      <c r="G472" s="292"/>
      <c r="H472" s="205" t="s">
        <v>498</v>
      </c>
    </row>
    <row r="473" spans="1:8">
      <c r="A473" s="43"/>
      <c r="B473" s="14" t="s">
        <v>425</v>
      </c>
      <c r="C473" s="466" t="s">
        <v>1793</v>
      </c>
      <c r="D473" s="94">
        <v>18995</v>
      </c>
      <c r="E473" s="330"/>
      <c r="F473" s="330"/>
      <c r="G473" s="330"/>
      <c r="H473" s="206" t="s">
        <v>498</v>
      </c>
    </row>
    <row r="474" spans="1:8">
      <c r="A474" s="37"/>
      <c r="B474" s="31" t="s">
        <v>990</v>
      </c>
      <c r="C474" s="14" t="s">
        <v>1718</v>
      </c>
      <c r="D474" s="11"/>
      <c r="E474" s="331"/>
      <c r="F474" s="331">
        <v>24245</v>
      </c>
      <c r="G474" s="331">
        <v>27995</v>
      </c>
      <c r="H474" s="206" t="s">
        <v>498</v>
      </c>
    </row>
    <row r="475" spans="1:8">
      <c r="A475" s="37"/>
      <c r="B475" s="31" t="s">
        <v>991</v>
      </c>
      <c r="C475" s="14" t="s">
        <v>1719</v>
      </c>
      <c r="D475" s="11"/>
      <c r="E475" s="331">
        <v>21217.145</v>
      </c>
      <c r="F475" s="331">
        <v>28042.145</v>
      </c>
      <c r="G475" s="331">
        <v>32917.145000000004</v>
      </c>
      <c r="H475" s="206" t="s">
        <v>498</v>
      </c>
    </row>
    <row r="476" spans="1:8">
      <c r="A476" s="43"/>
      <c r="B476" s="17" t="s">
        <v>1915</v>
      </c>
      <c r="C476" s="17" t="s">
        <v>1942</v>
      </c>
      <c r="D476" s="200"/>
      <c r="E476" s="328">
        <v>2222.145</v>
      </c>
      <c r="F476" s="329"/>
      <c r="G476" s="329"/>
      <c r="H476" s="206" t="s">
        <v>498</v>
      </c>
    </row>
    <row r="477" spans="1:8">
      <c r="A477" s="43"/>
      <c r="B477" s="32" t="s">
        <v>68</v>
      </c>
      <c r="C477" s="330" t="s">
        <v>1716</v>
      </c>
      <c r="D477" s="94"/>
      <c r="E477" s="19">
        <v>6000</v>
      </c>
      <c r="F477" s="19">
        <v>11250</v>
      </c>
      <c r="G477" s="19">
        <v>15750</v>
      </c>
      <c r="H477" s="206" t="s">
        <v>499</v>
      </c>
    </row>
    <row r="478" spans="1:8">
      <c r="A478" s="43"/>
      <c r="B478" s="33" t="s">
        <v>150</v>
      </c>
      <c r="C478" s="330" t="s">
        <v>1717</v>
      </c>
      <c r="D478" s="94"/>
      <c r="E478" s="19">
        <v>7800</v>
      </c>
      <c r="F478" s="19">
        <v>14625</v>
      </c>
      <c r="G478" s="19">
        <v>20475</v>
      </c>
      <c r="H478" s="206" t="s">
        <v>499</v>
      </c>
    </row>
    <row r="479" spans="1:8">
      <c r="A479" s="43"/>
      <c r="B479" s="25" t="s">
        <v>610</v>
      </c>
      <c r="C479" s="14" t="s">
        <v>809</v>
      </c>
      <c r="D479" s="94"/>
      <c r="E479" s="19">
        <v>3248.75</v>
      </c>
      <c r="F479" s="394"/>
      <c r="G479" s="394"/>
      <c r="H479" s="206" t="s">
        <v>496</v>
      </c>
    </row>
    <row r="480" spans="1:8">
      <c r="A480" s="37"/>
      <c r="B480" s="25" t="s">
        <v>761</v>
      </c>
      <c r="C480" s="14" t="s">
        <v>2832</v>
      </c>
      <c r="D480" s="15"/>
      <c r="E480" s="19">
        <v>9369.3950000000004</v>
      </c>
      <c r="F480" s="394"/>
      <c r="G480" s="394"/>
      <c r="H480" s="206" t="s">
        <v>496</v>
      </c>
    </row>
    <row r="481" spans="1:8">
      <c r="A481" s="37"/>
      <c r="B481" s="25" t="s">
        <v>762</v>
      </c>
      <c r="C481" s="14" t="s">
        <v>2833</v>
      </c>
      <c r="D481" s="18"/>
      <c r="E481" s="19">
        <v>2599</v>
      </c>
      <c r="F481" s="394"/>
      <c r="G481" s="394"/>
      <c r="H481" s="206" t="s">
        <v>496</v>
      </c>
    </row>
    <row r="482" spans="1:8">
      <c r="A482" s="37"/>
      <c r="B482" s="25" t="s">
        <v>763</v>
      </c>
      <c r="C482" s="14" t="s">
        <v>810</v>
      </c>
      <c r="D482" s="91"/>
      <c r="E482" s="19">
        <v>5198</v>
      </c>
      <c r="F482" s="394"/>
      <c r="G482" s="394"/>
      <c r="H482" s="206" t="s">
        <v>496</v>
      </c>
    </row>
    <row r="483" spans="1:8">
      <c r="A483" s="37"/>
      <c r="B483" s="25" t="s">
        <v>784</v>
      </c>
      <c r="C483" s="14" t="s">
        <v>811</v>
      </c>
      <c r="D483" s="91"/>
      <c r="E483" s="19">
        <v>2339.1</v>
      </c>
      <c r="F483" s="394"/>
      <c r="G483" s="394"/>
      <c r="H483" s="206" t="s">
        <v>496</v>
      </c>
    </row>
    <row r="484" spans="1:8">
      <c r="A484" s="37"/>
      <c r="B484" s="267" t="s">
        <v>176</v>
      </c>
      <c r="C484" s="268" t="s">
        <v>1714</v>
      </c>
      <c r="D484" s="18"/>
      <c r="E484" s="329">
        <v>1949.25</v>
      </c>
      <c r="F484" s="257">
        <v>3654.84375</v>
      </c>
      <c r="G484" s="257">
        <v>5116.78125</v>
      </c>
      <c r="H484" s="206" t="s">
        <v>499</v>
      </c>
    </row>
    <row r="485" spans="1:8" ht="13.5" thickBot="1">
      <c r="A485" s="38"/>
      <c r="B485" s="269" t="s">
        <v>320</v>
      </c>
      <c r="C485" s="270" t="s">
        <v>1788</v>
      </c>
      <c r="D485" s="271"/>
      <c r="E485" s="258">
        <v>3248.75</v>
      </c>
      <c r="F485" s="257">
        <v>6091.40625</v>
      </c>
      <c r="G485" s="257">
        <v>8527.96875</v>
      </c>
      <c r="H485" s="207" t="s">
        <v>499</v>
      </c>
    </row>
    <row r="486" spans="1:8" ht="13.5" thickBot="1">
      <c r="A486" s="36" t="s">
        <v>783</v>
      </c>
      <c r="B486" s="289" t="s">
        <v>163</v>
      </c>
      <c r="C486" s="289" t="s">
        <v>162</v>
      </c>
      <c r="D486" s="90" t="s">
        <v>805</v>
      </c>
      <c r="E486" s="289" t="s">
        <v>806</v>
      </c>
      <c r="F486" s="289" t="s">
        <v>807</v>
      </c>
      <c r="G486" s="289" t="s">
        <v>808</v>
      </c>
      <c r="H486" s="130" t="s">
        <v>495</v>
      </c>
    </row>
    <row r="487" spans="1:8" ht="24">
      <c r="A487" s="43" t="s">
        <v>1579</v>
      </c>
      <c r="B487" s="12" t="s">
        <v>858</v>
      </c>
      <c r="C487" s="583" t="s">
        <v>3929</v>
      </c>
      <c r="D487" s="93">
        <v>13995</v>
      </c>
      <c r="E487" s="292"/>
      <c r="F487" s="292"/>
      <c r="G487" s="292"/>
      <c r="H487" s="205" t="s">
        <v>498</v>
      </c>
    </row>
    <row r="488" spans="1:8">
      <c r="A488" s="43"/>
      <c r="B488" s="14" t="s">
        <v>859</v>
      </c>
      <c r="C488" s="466" t="s">
        <v>1793</v>
      </c>
      <c r="D488" s="94">
        <v>20295</v>
      </c>
      <c r="E488" s="330"/>
      <c r="F488" s="330"/>
      <c r="G488" s="330"/>
      <c r="H488" s="206" t="s">
        <v>498</v>
      </c>
    </row>
    <row r="489" spans="1:8">
      <c r="A489" s="37"/>
      <c r="B489" s="31" t="s">
        <v>860</v>
      </c>
      <c r="C489" s="14" t="s">
        <v>1718</v>
      </c>
      <c r="D489" s="11"/>
      <c r="E489" s="331"/>
      <c r="F489" s="331">
        <v>25807</v>
      </c>
      <c r="G489" s="331">
        <v>29745</v>
      </c>
      <c r="H489" s="206" t="s">
        <v>498</v>
      </c>
    </row>
    <row r="490" spans="1:8">
      <c r="A490" s="37"/>
      <c r="B490" s="31" t="s">
        <v>861</v>
      </c>
      <c r="C490" s="14" t="s">
        <v>1719</v>
      </c>
      <c r="D490" s="11"/>
      <c r="E490" s="331">
        <v>22688</v>
      </c>
      <c r="F490" s="331">
        <v>29854</v>
      </c>
      <c r="G490" s="331">
        <v>34973</v>
      </c>
      <c r="H490" s="206" t="s">
        <v>498</v>
      </c>
    </row>
    <row r="491" spans="1:8">
      <c r="A491" s="43"/>
      <c r="B491" s="17" t="s">
        <v>1916</v>
      </c>
      <c r="C491" s="17" t="s">
        <v>1942</v>
      </c>
      <c r="D491" s="200"/>
      <c r="E491" s="328">
        <v>2393</v>
      </c>
      <c r="F491" s="329"/>
      <c r="G491" s="329"/>
      <c r="H491" s="206" t="s">
        <v>498</v>
      </c>
    </row>
    <row r="492" spans="1:8">
      <c r="A492" s="43"/>
      <c r="B492" s="32" t="s">
        <v>862</v>
      </c>
      <c r="C492" s="330" t="s">
        <v>1716</v>
      </c>
      <c r="D492" s="94"/>
      <c r="E492" s="19">
        <v>6300</v>
      </c>
      <c r="F492" s="19">
        <v>11812</v>
      </c>
      <c r="G492" s="19">
        <v>16537</v>
      </c>
      <c r="H492" s="206" t="s">
        <v>499</v>
      </c>
    </row>
    <row r="493" spans="1:8">
      <c r="A493" s="43"/>
      <c r="B493" s="33" t="s">
        <v>863</v>
      </c>
      <c r="C493" s="330" t="s">
        <v>1717</v>
      </c>
      <c r="D493" s="94"/>
      <c r="E493" s="19">
        <v>8190</v>
      </c>
      <c r="F493" s="19">
        <v>15356</v>
      </c>
      <c r="G493" s="19">
        <v>21498</v>
      </c>
      <c r="H493" s="206" t="s">
        <v>499</v>
      </c>
    </row>
    <row r="494" spans="1:8">
      <c r="A494" s="43"/>
      <c r="B494" s="25" t="s">
        <v>864</v>
      </c>
      <c r="C494" s="14" t="s">
        <v>849</v>
      </c>
      <c r="D494" s="94"/>
      <c r="E494" s="19">
        <v>3498</v>
      </c>
      <c r="F494" s="394"/>
      <c r="G494" s="394"/>
      <c r="H494" s="206" t="s">
        <v>496</v>
      </c>
    </row>
    <row r="495" spans="1:8">
      <c r="A495" s="37"/>
      <c r="B495" s="25" t="s">
        <v>865</v>
      </c>
      <c r="C495" s="14" t="s">
        <v>2832</v>
      </c>
      <c r="D495" s="15"/>
      <c r="E495" s="19">
        <v>10090</v>
      </c>
      <c r="F495" s="394"/>
      <c r="G495" s="394"/>
      <c r="H495" s="206" t="s">
        <v>496</v>
      </c>
    </row>
    <row r="496" spans="1:8">
      <c r="A496" s="37"/>
      <c r="B496" s="25" t="s">
        <v>866</v>
      </c>
      <c r="C496" s="14" t="s">
        <v>2833</v>
      </c>
      <c r="D496" s="18"/>
      <c r="E496" s="19">
        <v>2799</v>
      </c>
      <c r="F496" s="394"/>
      <c r="G496" s="394"/>
      <c r="H496" s="206" t="s">
        <v>496</v>
      </c>
    </row>
    <row r="497" spans="1:8">
      <c r="A497" s="37"/>
      <c r="B497" s="25" t="s">
        <v>867</v>
      </c>
      <c r="C497" s="14" t="s">
        <v>853</v>
      </c>
      <c r="D497" s="91"/>
      <c r="E497" s="19">
        <v>5598</v>
      </c>
      <c r="F497" s="394"/>
      <c r="G497" s="394"/>
      <c r="H497" s="206" t="s">
        <v>496</v>
      </c>
    </row>
    <row r="498" spans="1:8">
      <c r="A498" s="37"/>
      <c r="B498" s="25" t="s">
        <v>868</v>
      </c>
      <c r="C498" s="14" t="s">
        <v>855</v>
      </c>
      <c r="D498" s="91"/>
      <c r="E498" s="19">
        <v>2519</v>
      </c>
      <c r="F498" s="394"/>
      <c r="G498" s="394"/>
      <c r="H498" s="206" t="s">
        <v>496</v>
      </c>
    </row>
    <row r="499" spans="1:8">
      <c r="A499" s="37"/>
      <c r="B499" s="267" t="s">
        <v>869</v>
      </c>
      <c r="C499" s="268" t="s">
        <v>1714</v>
      </c>
      <c r="D499" s="18"/>
      <c r="E499" s="329">
        <v>2099</v>
      </c>
      <c r="F499" s="257">
        <v>3936</v>
      </c>
      <c r="G499" s="257">
        <v>5510</v>
      </c>
      <c r="H499" s="206" t="s">
        <v>499</v>
      </c>
    </row>
    <row r="500" spans="1:8" ht="13.5" thickBot="1">
      <c r="A500" s="38"/>
      <c r="B500" s="269" t="s">
        <v>870</v>
      </c>
      <c r="C500" s="270" t="s">
        <v>1788</v>
      </c>
      <c r="D500" s="271"/>
      <c r="E500" s="258">
        <v>3498</v>
      </c>
      <c r="F500" s="257">
        <v>6560</v>
      </c>
      <c r="G500" s="257">
        <v>9184</v>
      </c>
      <c r="H500" s="207" t="s">
        <v>499</v>
      </c>
    </row>
    <row r="501" spans="1:8" ht="13.5" thickBot="1">
      <c r="A501" s="36" t="s">
        <v>783</v>
      </c>
      <c r="B501" s="289" t="s">
        <v>163</v>
      </c>
      <c r="C501" s="289" t="s">
        <v>162</v>
      </c>
      <c r="D501" s="90" t="s">
        <v>805</v>
      </c>
      <c r="E501" s="289" t="s">
        <v>806</v>
      </c>
      <c r="F501" s="289" t="s">
        <v>807</v>
      </c>
      <c r="G501" s="289" t="s">
        <v>808</v>
      </c>
      <c r="H501" s="130" t="s">
        <v>495</v>
      </c>
    </row>
    <row r="502" spans="1:8" ht="24">
      <c r="A502" s="43" t="s">
        <v>1578</v>
      </c>
      <c r="B502" s="12" t="s">
        <v>1565</v>
      </c>
      <c r="C502" s="583" t="s">
        <v>3930</v>
      </c>
      <c r="D502" s="324">
        <v>12995</v>
      </c>
      <c r="E502" s="292"/>
      <c r="F502" s="292"/>
      <c r="G502" s="292"/>
      <c r="H502" s="205" t="s">
        <v>498</v>
      </c>
    </row>
    <row r="503" spans="1:8">
      <c r="A503" s="43"/>
      <c r="B503" s="14" t="s">
        <v>1566</v>
      </c>
      <c r="C503" s="466" t="s">
        <v>1793</v>
      </c>
      <c r="D503" s="326">
        <v>18995</v>
      </c>
      <c r="E503" s="330"/>
      <c r="F503" s="330"/>
      <c r="G503" s="330"/>
      <c r="H503" s="206" t="s">
        <v>498</v>
      </c>
    </row>
    <row r="504" spans="1:8">
      <c r="A504" s="37"/>
      <c r="B504" s="31" t="s">
        <v>1567</v>
      </c>
      <c r="C504" s="14" t="s">
        <v>1718</v>
      </c>
      <c r="D504" s="11"/>
      <c r="E504" s="331"/>
      <c r="F504" s="331">
        <v>24245</v>
      </c>
      <c r="G504" s="331">
        <v>27995</v>
      </c>
      <c r="H504" s="206" t="s">
        <v>498</v>
      </c>
    </row>
    <row r="505" spans="1:8">
      <c r="A505" s="37"/>
      <c r="B505" s="31" t="s">
        <v>1568</v>
      </c>
      <c r="C505" s="14" t="s">
        <v>1719</v>
      </c>
      <c r="D505" s="11"/>
      <c r="E505" s="331">
        <v>21218</v>
      </c>
      <c r="F505" s="331">
        <v>28043</v>
      </c>
      <c r="G505" s="331">
        <v>32918</v>
      </c>
      <c r="H505" s="206" t="s">
        <v>498</v>
      </c>
    </row>
    <row r="506" spans="1:8">
      <c r="A506" s="43"/>
      <c r="B506" s="17" t="s">
        <v>1917</v>
      </c>
      <c r="C506" s="17" t="s">
        <v>1942</v>
      </c>
      <c r="D506" s="200"/>
      <c r="E506" s="328">
        <v>2223</v>
      </c>
      <c r="F506" s="329"/>
      <c r="G506" s="329"/>
      <c r="H506" s="206" t="s">
        <v>498</v>
      </c>
    </row>
    <row r="507" spans="1:8">
      <c r="A507" s="43"/>
      <c r="B507" s="32" t="s">
        <v>1569</v>
      </c>
      <c r="C507" s="330" t="s">
        <v>1716</v>
      </c>
      <c r="D507" s="326"/>
      <c r="E507" s="19">
        <v>6000</v>
      </c>
      <c r="F507" s="19">
        <v>11250</v>
      </c>
      <c r="G507" s="19">
        <v>15750</v>
      </c>
      <c r="H507" s="206" t="s">
        <v>499</v>
      </c>
    </row>
    <row r="508" spans="1:8">
      <c r="A508" s="43"/>
      <c r="B508" s="33" t="s">
        <v>1570</v>
      </c>
      <c r="C508" s="330" t="s">
        <v>1717</v>
      </c>
      <c r="D508" s="326"/>
      <c r="E508" s="19">
        <v>7800</v>
      </c>
      <c r="F508" s="19">
        <v>14625</v>
      </c>
      <c r="G508" s="19">
        <v>20475</v>
      </c>
      <c r="H508" s="206" t="s">
        <v>499</v>
      </c>
    </row>
    <row r="509" spans="1:8">
      <c r="A509" s="43"/>
      <c r="B509" s="25" t="s">
        <v>1571</v>
      </c>
      <c r="C509" s="14" t="s">
        <v>849</v>
      </c>
      <c r="D509" s="326"/>
      <c r="E509" s="19">
        <v>3249</v>
      </c>
      <c r="F509" s="394"/>
      <c r="G509" s="394"/>
      <c r="H509" s="206" t="s">
        <v>496</v>
      </c>
    </row>
    <row r="510" spans="1:8">
      <c r="A510" s="37"/>
      <c r="B510" s="25" t="s">
        <v>1572</v>
      </c>
      <c r="C510" s="14" t="s">
        <v>2832</v>
      </c>
      <c r="D510" s="327"/>
      <c r="E510" s="19">
        <v>9370</v>
      </c>
      <c r="F510" s="394"/>
      <c r="G510" s="394"/>
      <c r="H510" s="206" t="s">
        <v>496</v>
      </c>
    </row>
    <row r="511" spans="1:8">
      <c r="A511" s="37"/>
      <c r="B511" s="25" t="s">
        <v>1573</v>
      </c>
      <c r="C511" s="14" t="s">
        <v>2833</v>
      </c>
      <c r="D511" s="331"/>
      <c r="E511" s="19">
        <v>2599</v>
      </c>
      <c r="F511" s="394"/>
      <c r="G511" s="394"/>
      <c r="H511" s="206" t="s">
        <v>496</v>
      </c>
    </row>
    <row r="512" spans="1:8">
      <c r="A512" s="37"/>
      <c r="B512" s="25" t="s">
        <v>1574</v>
      </c>
      <c r="C512" s="14" t="s">
        <v>853</v>
      </c>
      <c r="D512" s="91"/>
      <c r="E512" s="19">
        <v>5198</v>
      </c>
      <c r="F512" s="394"/>
      <c r="G512" s="394"/>
      <c r="H512" s="206" t="s">
        <v>496</v>
      </c>
    </row>
    <row r="513" spans="1:8">
      <c r="A513" s="37"/>
      <c r="B513" s="25" t="s">
        <v>1575</v>
      </c>
      <c r="C513" s="14" t="s">
        <v>855</v>
      </c>
      <c r="D513" s="91"/>
      <c r="E513" s="19">
        <v>2340</v>
      </c>
      <c r="F513" s="394"/>
      <c r="G513" s="394"/>
      <c r="H513" s="206" t="s">
        <v>496</v>
      </c>
    </row>
    <row r="514" spans="1:8">
      <c r="A514" s="37"/>
      <c r="B514" s="267" t="s">
        <v>1576</v>
      </c>
      <c r="C514" s="268" t="s">
        <v>1714</v>
      </c>
      <c r="D514" s="331"/>
      <c r="E514" s="329">
        <v>1950</v>
      </c>
      <c r="F514" s="257">
        <v>3657</v>
      </c>
      <c r="G514" s="257">
        <v>5119</v>
      </c>
      <c r="H514" s="206" t="s">
        <v>499</v>
      </c>
    </row>
    <row r="515" spans="1:8" ht="13.5" thickBot="1">
      <c r="A515" s="38"/>
      <c r="B515" s="269" t="s">
        <v>1577</v>
      </c>
      <c r="C515" s="270" t="s">
        <v>1788</v>
      </c>
      <c r="D515" s="333"/>
      <c r="E515" s="258">
        <v>3249</v>
      </c>
      <c r="F515" s="257">
        <v>6092</v>
      </c>
      <c r="G515" s="257">
        <v>8529</v>
      </c>
      <c r="H515" s="207" t="s">
        <v>499</v>
      </c>
    </row>
    <row r="516" spans="1:8" ht="13.5" thickBot="1">
      <c r="A516" s="36" t="s">
        <v>783</v>
      </c>
      <c r="B516" s="289" t="s">
        <v>163</v>
      </c>
      <c r="C516" s="289" t="s">
        <v>162</v>
      </c>
      <c r="D516" s="90" t="s">
        <v>805</v>
      </c>
      <c r="E516" s="289" t="s">
        <v>806</v>
      </c>
      <c r="F516" s="289" t="s">
        <v>807</v>
      </c>
      <c r="G516" s="289" t="s">
        <v>808</v>
      </c>
      <c r="H516" s="130" t="s">
        <v>495</v>
      </c>
    </row>
    <row r="517" spans="1:8" ht="24">
      <c r="A517" s="43" t="s">
        <v>1747</v>
      </c>
      <c r="B517" s="12" t="s">
        <v>1748</v>
      </c>
      <c r="C517" s="583" t="s">
        <v>3931</v>
      </c>
      <c r="D517" s="324">
        <v>14495</v>
      </c>
      <c r="E517" s="292"/>
      <c r="F517" s="292"/>
      <c r="G517" s="292"/>
      <c r="H517" s="205" t="s">
        <v>498</v>
      </c>
    </row>
    <row r="518" spans="1:8">
      <c r="A518" s="43"/>
      <c r="B518" s="14" t="s">
        <v>1749</v>
      </c>
      <c r="C518" s="466" t="s">
        <v>1793</v>
      </c>
      <c r="D518" s="326">
        <v>20995</v>
      </c>
      <c r="E518" s="330"/>
      <c r="F518" s="330"/>
      <c r="G518" s="330"/>
      <c r="H518" s="206" t="s">
        <v>498</v>
      </c>
    </row>
    <row r="519" spans="1:8">
      <c r="A519" s="37"/>
      <c r="B519" s="31" t="s">
        <v>1750</v>
      </c>
      <c r="C519" s="14" t="s">
        <v>1718</v>
      </c>
      <c r="D519" s="11"/>
      <c r="E519" s="331"/>
      <c r="F519" s="331">
        <v>26682.5</v>
      </c>
      <c r="G519" s="331">
        <v>30745</v>
      </c>
      <c r="H519" s="206" t="s">
        <v>498</v>
      </c>
    </row>
    <row r="520" spans="1:8">
      <c r="A520" s="37"/>
      <c r="B520" s="31" t="s">
        <v>1751</v>
      </c>
      <c r="C520" s="14" t="s">
        <v>1719</v>
      </c>
      <c r="D520" s="11"/>
      <c r="E520" s="331">
        <v>23473.65</v>
      </c>
      <c r="F520" s="331">
        <v>30867.4</v>
      </c>
      <c r="G520" s="331">
        <v>36148.65</v>
      </c>
      <c r="H520" s="206" t="s">
        <v>498</v>
      </c>
    </row>
    <row r="521" spans="1:8">
      <c r="A521" s="43"/>
      <c r="B521" s="17" t="s">
        <v>1918</v>
      </c>
      <c r="C521" s="17" t="s">
        <v>1942</v>
      </c>
      <c r="D521" s="200"/>
      <c r="E521" s="328">
        <v>2478.65</v>
      </c>
      <c r="F521" s="329"/>
      <c r="G521" s="329"/>
      <c r="H521" s="206" t="s">
        <v>498</v>
      </c>
    </row>
    <row r="522" spans="1:8">
      <c r="A522" s="43"/>
      <c r="B522" s="32" t="s">
        <v>1752</v>
      </c>
      <c r="C522" s="330" t="s">
        <v>1716</v>
      </c>
      <c r="D522" s="326"/>
      <c r="E522" s="19">
        <v>6500</v>
      </c>
      <c r="F522" s="19">
        <v>12187.5</v>
      </c>
      <c r="G522" s="19">
        <v>17062.5</v>
      </c>
      <c r="H522" s="206" t="s">
        <v>499</v>
      </c>
    </row>
    <row r="523" spans="1:8">
      <c r="A523" s="43"/>
      <c r="B523" s="33" t="s">
        <v>1753</v>
      </c>
      <c r="C523" s="330" t="s">
        <v>1717</v>
      </c>
      <c r="D523" s="326"/>
      <c r="E523" s="19">
        <v>8450</v>
      </c>
      <c r="F523" s="19">
        <v>15843.75</v>
      </c>
      <c r="G523" s="19">
        <v>22181.25</v>
      </c>
      <c r="H523" s="206" t="s">
        <v>499</v>
      </c>
    </row>
    <row r="524" spans="1:8">
      <c r="A524" s="43"/>
      <c r="B524" s="25" t="s">
        <v>1754</v>
      </c>
      <c r="C524" s="14" t="s">
        <v>849</v>
      </c>
      <c r="D524" s="326"/>
      <c r="E524" s="19">
        <v>3623.75</v>
      </c>
      <c r="F524" s="394"/>
      <c r="G524" s="394"/>
      <c r="H524" s="206" t="s">
        <v>496</v>
      </c>
    </row>
    <row r="525" spans="1:8">
      <c r="A525" s="37"/>
      <c r="B525" s="25" t="s">
        <v>1755</v>
      </c>
      <c r="C525" s="14" t="s">
        <v>2832</v>
      </c>
      <c r="D525" s="327"/>
      <c r="E525" s="19">
        <v>10450.9</v>
      </c>
      <c r="F525" s="394"/>
      <c r="G525" s="394"/>
      <c r="H525" s="206" t="s">
        <v>496</v>
      </c>
    </row>
    <row r="526" spans="1:8">
      <c r="A526" s="37"/>
      <c r="B526" s="25" t="s">
        <v>1756</v>
      </c>
      <c r="C526" s="14" t="s">
        <v>2833</v>
      </c>
      <c r="D526" s="331"/>
      <c r="E526" s="19">
        <v>2899</v>
      </c>
      <c r="F526" s="394"/>
      <c r="G526" s="394"/>
      <c r="H526" s="206" t="s">
        <v>496</v>
      </c>
    </row>
    <row r="527" spans="1:8">
      <c r="A527" s="37"/>
      <c r="B527" s="25" t="s">
        <v>1757</v>
      </c>
      <c r="C527" s="14" t="s">
        <v>853</v>
      </c>
      <c r="D527" s="91"/>
      <c r="E527" s="19">
        <v>5798</v>
      </c>
      <c r="F527" s="394"/>
      <c r="G527" s="394"/>
      <c r="H527" s="206" t="s">
        <v>496</v>
      </c>
    </row>
    <row r="528" spans="1:8">
      <c r="A528" s="37"/>
      <c r="B528" s="25" t="s">
        <v>1758</v>
      </c>
      <c r="C528" s="14" t="s">
        <v>855</v>
      </c>
      <c r="D528" s="91"/>
      <c r="E528" s="19">
        <v>2609.1</v>
      </c>
      <c r="F528" s="394"/>
      <c r="G528" s="394"/>
      <c r="H528" s="206" t="s">
        <v>496</v>
      </c>
    </row>
    <row r="529" spans="1:8">
      <c r="A529" s="37"/>
      <c r="B529" s="267" t="s">
        <v>1759</v>
      </c>
      <c r="C529" s="268" t="s">
        <v>1714</v>
      </c>
      <c r="D529" s="331"/>
      <c r="E529" s="329">
        <v>2174.25</v>
      </c>
      <c r="F529" s="257">
        <v>4076.72</v>
      </c>
      <c r="G529" s="257">
        <v>5707.41</v>
      </c>
      <c r="H529" s="206" t="s">
        <v>499</v>
      </c>
    </row>
    <row r="530" spans="1:8" ht="13.5" thickBot="1">
      <c r="A530" s="38"/>
      <c r="B530" s="269" t="s">
        <v>1760</v>
      </c>
      <c r="C530" s="270" t="s">
        <v>1788</v>
      </c>
      <c r="D530" s="333"/>
      <c r="E530" s="258">
        <v>3623.75</v>
      </c>
      <c r="F530" s="257">
        <v>6794.53</v>
      </c>
      <c r="G530" s="257">
        <v>9512.34</v>
      </c>
      <c r="H530" s="207" t="s">
        <v>499</v>
      </c>
    </row>
    <row r="531" spans="1:8" s="760" customFormat="1" ht="13.5" thickBot="1">
      <c r="A531" s="758" t="s">
        <v>783</v>
      </c>
      <c r="B531" s="759" t="s">
        <v>163</v>
      </c>
      <c r="C531" s="759" t="s">
        <v>162</v>
      </c>
      <c r="D531" s="290" t="s">
        <v>805</v>
      </c>
      <c r="E531" s="924" t="s">
        <v>806</v>
      </c>
      <c r="F531" s="924" t="s">
        <v>807</v>
      </c>
      <c r="G531" s="924" t="s">
        <v>808</v>
      </c>
      <c r="H531" s="759" t="s">
        <v>495</v>
      </c>
    </row>
    <row r="532" spans="1:8" s="760" customFormat="1">
      <c r="A532" s="761" t="s">
        <v>644</v>
      </c>
      <c r="B532" s="762" t="s">
        <v>410</v>
      </c>
      <c r="C532" s="583" t="s">
        <v>3932</v>
      </c>
      <c r="D532" s="324">
        <v>6995</v>
      </c>
      <c r="E532" s="1004"/>
      <c r="F532" s="1004"/>
      <c r="G532" s="1004"/>
      <c r="H532" s="764" t="s">
        <v>498</v>
      </c>
    </row>
    <row r="533" spans="1:8" s="760" customFormat="1">
      <c r="A533" s="761"/>
      <c r="B533" s="765" t="s">
        <v>426</v>
      </c>
      <c r="C533" s="766" t="s">
        <v>1793</v>
      </c>
      <c r="D533" s="326">
        <v>9995</v>
      </c>
      <c r="E533" s="773"/>
      <c r="F533" s="773"/>
      <c r="G533" s="773"/>
      <c r="H533" s="768" t="s">
        <v>498</v>
      </c>
    </row>
    <row r="534" spans="1:8" s="760" customFormat="1">
      <c r="A534" s="769"/>
      <c r="B534" s="770" t="s">
        <v>2673</v>
      </c>
      <c r="C534" s="765" t="s">
        <v>1718</v>
      </c>
      <c r="D534" s="11"/>
      <c r="E534" s="331"/>
      <c r="F534" s="331">
        <v>12620</v>
      </c>
      <c r="G534" s="331">
        <v>14495</v>
      </c>
      <c r="H534" s="768" t="s">
        <v>498</v>
      </c>
    </row>
    <row r="535" spans="1:8" s="760" customFormat="1">
      <c r="A535" s="769"/>
      <c r="B535" s="770" t="s">
        <v>2674</v>
      </c>
      <c r="C535" s="765" t="s">
        <v>1719</v>
      </c>
      <c r="D535" s="11"/>
      <c r="E535" s="331">
        <v>11191.145</v>
      </c>
      <c r="F535" s="331">
        <v>14603.645</v>
      </c>
      <c r="G535" s="331">
        <v>17041.145</v>
      </c>
      <c r="H535" s="768" t="s">
        <v>498</v>
      </c>
    </row>
    <row r="536" spans="1:8" s="760" customFormat="1">
      <c r="A536" s="761"/>
      <c r="B536" s="771" t="s">
        <v>1919</v>
      </c>
      <c r="C536" s="771" t="s">
        <v>1943</v>
      </c>
      <c r="D536" s="81"/>
      <c r="E536" s="328">
        <v>1196.145</v>
      </c>
      <c r="F536" s="329"/>
      <c r="G536" s="329"/>
      <c r="H536" s="768" t="s">
        <v>498</v>
      </c>
    </row>
    <row r="537" spans="1:8" s="760" customFormat="1">
      <c r="A537" s="761"/>
      <c r="B537" s="772" t="s">
        <v>141</v>
      </c>
      <c r="C537" s="773" t="s">
        <v>1716</v>
      </c>
      <c r="D537" s="326"/>
      <c r="E537" s="19">
        <v>3000</v>
      </c>
      <c r="F537" s="19">
        <v>5625</v>
      </c>
      <c r="G537" s="19">
        <v>7875</v>
      </c>
      <c r="H537" s="768" t="s">
        <v>499</v>
      </c>
    </row>
    <row r="538" spans="1:8" s="760" customFormat="1">
      <c r="A538" s="761"/>
      <c r="B538" s="774" t="s">
        <v>151</v>
      </c>
      <c r="C538" s="773" t="s">
        <v>1717</v>
      </c>
      <c r="D538" s="326"/>
      <c r="E538" s="19">
        <v>3900</v>
      </c>
      <c r="F538" s="19">
        <v>7312.5</v>
      </c>
      <c r="G538" s="19">
        <v>10237.5</v>
      </c>
      <c r="H538" s="768" t="s">
        <v>499</v>
      </c>
    </row>
    <row r="539" spans="1:8" s="760" customFormat="1">
      <c r="A539" s="761"/>
      <c r="B539" s="775" t="s">
        <v>785</v>
      </c>
      <c r="C539" s="765" t="s">
        <v>809</v>
      </c>
      <c r="D539" s="326"/>
      <c r="E539" s="19">
        <v>1748.75</v>
      </c>
      <c r="F539" s="394"/>
      <c r="G539" s="394"/>
      <c r="H539" s="768" t="s">
        <v>496</v>
      </c>
    </row>
    <row r="540" spans="1:8" s="760" customFormat="1">
      <c r="A540" s="769"/>
      <c r="B540" s="775" t="s">
        <v>786</v>
      </c>
      <c r="C540" s="14" t="s">
        <v>2832</v>
      </c>
      <c r="D540" s="327"/>
      <c r="E540" s="19">
        <v>5043.3949999999995</v>
      </c>
      <c r="F540" s="394"/>
      <c r="G540" s="394"/>
      <c r="H540" s="768" t="s">
        <v>496</v>
      </c>
    </row>
    <row r="541" spans="1:8" s="760" customFormat="1">
      <c r="A541" s="769"/>
      <c r="B541" s="775" t="s">
        <v>787</v>
      </c>
      <c r="C541" s="14" t="s">
        <v>2833</v>
      </c>
      <c r="D541" s="331"/>
      <c r="E541" s="19">
        <v>1399</v>
      </c>
      <c r="F541" s="394"/>
      <c r="G541" s="394"/>
      <c r="H541" s="768" t="s">
        <v>496</v>
      </c>
    </row>
    <row r="542" spans="1:8" s="760" customFormat="1">
      <c r="A542" s="769"/>
      <c r="B542" s="775" t="s">
        <v>788</v>
      </c>
      <c r="C542" s="765" t="s">
        <v>810</v>
      </c>
      <c r="D542" s="359"/>
      <c r="E542" s="19">
        <v>2798</v>
      </c>
      <c r="F542" s="394"/>
      <c r="G542" s="394"/>
      <c r="H542" s="768" t="s">
        <v>496</v>
      </c>
    </row>
    <row r="543" spans="1:8" s="760" customFormat="1">
      <c r="A543" s="769"/>
      <c r="B543" s="775" t="s">
        <v>789</v>
      </c>
      <c r="C543" s="765" t="s">
        <v>811</v>
      </c>
      <c r="D543" s="359"/>
      <c r="E543" s="19">
        <v>1259.0999999999999</v>
      </c>
      <c r="F543" s="394"/>
      <c r="G543" s="394"/>
      <c r="H543" s="768" t="s">
        <v>496</v>
      </c>
    </row>
    <row r="544" spans="1:8" s="760" customFormat="1">
      <c r="A544" s="769"/>
      <c r="B544" s="776" t="s">
        <v>177</v>
      </c>
      <c r="C544" s="777" t="s">
        <v>1714</v>
      </c>
      <c r="D544" s="359"/>
      <c r="E544" s="329">
        <v>1049.25</v>
      </c>
      <c r="F544" s="257">
        <v>1967.34375</v>
      </c>
      <c r="G544" s="257">
        <v>2754.28125</v>
      </c>
      <c r="H544" s="768" t="s">
        <v>499</v>
      </c>
    </row>
    <row r="545" spans="1:8" s="760" customFormat="1" ht="13.5" thickBot="1">
      <c r="A545" s="778"/>
      <c r="B545" s="779" t="s">
        <v>321</v>
      </c>
      <c r="C545" s="780" t="s">
        <v>1788</v>
      </c>
      <c r="D545" s="781"/>
      <c r="E545" s="258">
        <v>1748.75</v>
      </c>
      <c r="F545" s="257">
        <v>3278.90625</v>
      </c>
      <c r="G545" s="257">
        <v>4590.46875</v>
      </c>
      <c r="H545" s="783" t="s">
        <v>499</v>
      </c>
    </row>
    <row r="546" spans="1:8" s="760" customFormat="1" ht="13.5" thickBot="1">
      <c r="A546" s="758" t="s">
        <v>783</v>
      </c>
      <c r="B546" s="759" t="s">
        <v>163</v>
      </c>
      <c r="C546" s="759" t="s">
        <v>162</v>
      </c>
      <c r="D546" s="290" t="s">
        <v>805</v>
      </c>
      <c r="E546" s="924" t="s">
        <v>806</v>
      </c>
      <c r="F546" s="924" t="s">
        <v>807</v>
      </c>
      <c r="G546" s="924" t="s">
        <v>808</v>
      </c>
      <c r="H546" s="759" t="s">
        <v>495</v>
      </c>
    </row>
    <row r="547" spans="1:8" s="760" customFormat="1">
      <c r="A547" s="761" t="s">
        <v>393</v>
      </c>
      <c r="B547" s="762" t="s">
        <v>445</v>
      </c>
      <c r="C547" s="583" t="s">
        <v>3933</v>
      </c>
      <c r="D547" s="324">
        <v>7995</v>
      </c>
      <c r="E547" s="1004"/>
      <c r="F547" s="1004"/>
      <c r="G547" s="1004"/>
      <c r="H547" s="764" t="s">
        <v>498</v>
      </c>
    </row>
    <row r="548" spans="1:8" s="760" customFormat="1">
      <c r="A548" s="761"/>
      <c r="B548" s="765" t="s">
        <v>446</v>
      </c>
      <c r="C548" s="766" t="s">
        <v>1793</v>
      </c>
      <c r="D548" s="326">
        <v>11595</v>
      </c>
      <c r="E548" s="773"/>
      <c r="F548" s="773"/>
      <c r="G548" s="773"/>
      <c r="H548" s="768" t="s">
        <v>498</v>
      </c>
    </row>
    <row r="549" spans="1:8" s="760" customFormat="1">
      <c r="A549" s="769"/>
      <c r="B549" s="770" t="s">
        <v>2675</v>
      </c>
      <c r="C549" s="765" t="s">
        <v>1718</v>
      </c>
      <c r="D549" s="11"/>
      <c r="E549" s="331"/>
      <c r="F549" s="331">
        <v>14743.03125</v>
      </c>
      <c r="G549" s="331">
        <v>16991.625</v>
      </c>
      <c r="H549" s="768" t="s">
        <v>498</v>
      </c>
    </row>
    <row r="550" spans="1:8" s="760" customFormat="1">
      <c r="A550" s="769"/>
      <c r="B550" s="770" t="s">
        <v>2676</v>
      </c>
      <c r="C550" s="765" t="s">
        <v>1719</v>
      </c>
      <c r="D550" s="11"/>
      <c r="E550" s="331">
        <v>12962.15</v>
      </c>
      <c r="F550" s="331">
        <v>17054.595000000001</v>
      </c>
      <c r="G550" s="331">
        <v>19977.77</v>
      </c>
      <c r="H550" s="768" t="s">
        <v>498</v>
      </c>
    </row>
    <row r="551" spans="1:8" s="760" customFormat="1">
      <c r="A551" s="761"/>
      <c r="B551" s="771" t="s">
        <v>1920</v>
      </c>
      <c r="C551" s="771" t="s">
        <v>1943</v>
      </c>
      <c r="D551" s="81"/>
      <c r="E551" s="328">
        <v>1367.15</v>
      </c>
      <c r="F551" s="329"/>
      <c r="G551" s="329"/>
      <c r="H551" s="768" t="s">
        <v>498</v>
      </c>
    </row>
    <row r="552" spans="1:8" s="760" customFormat="1">
      <c r="A552" s="761"/>
      <c r="B552" s="772" t="s">
        <v>564</v>
      </c>
      <c r="C552" s="773" t="s">
        <v>1716</v>
      </c>
      <c r="D552" s="326"/>
      <c r="E552" s="19">
        <v>3597.75</v>
      </c>
      <c r="F552" s="19">
        <v>6745.78</v>
      </c>
      <c r="G552" s="19">
        <v>9444.09</v>
      </c>
      <c r="H552" s="768" t="s">
        <v>499</v>
      </c>
    </row>
    <row r="553" spans="1:8" s="760" customFormat="1">
      <c r="A553" s="761"/>
      <c r="B553" s="774" t="s">
        <v>152</v>
      </c>
      <c r="C553" s="773" t="s">
        <v>1717</v>
      </c>
      <c r="D553" s="326"/>
      <c r="E553" s="19">
        <v>4677.08</v>
      </c>
      <c r="F553" s="19">
        <v>8769.52</v>
      </c>
      <c r="G553" s="19">
        <v>12277.32</v>
      </c>
      <c r="H553" s="768" t="s">
        <v>499</v>
      </c>
    </row>
    <row r="554" spans="1:8" s="760" customFormat="1">
      <c r="A554" s="761"/>
      <c r="B554" s="775" t="s">
        <v>790</v>
      </c>
      <c r="C554" s="765" t="s">
        <v>809</v>
      </c>
      <c r="D554" s="326"/>
      <c r="E554" s="19">
        <v>1998.75</v>
      </c>
      <c r="F554" s="394"/>
      <c r="G554" s="394"/>
      <c r="H554" s="768" t="s">
        <v>496</v>
      </c>
    </row>
    <row r="555" spans="1:8" s="760" customFormat="1">
      <c r="A555" s="769"/>
      <c r="B555" s="775" t="s">
        <v>791</v>
      </c>
      <c r="C555" s="14" t="s">
        <v>2832</v>
      </c>
      <c r="D555" s="327"/>
      <c r="E555" s="19">
        <v>5764.3949999999995</v>
      </c>
      <c r="F555" s="394"/>
      <c r="G555" s="394"/>
      <c r="H555" s="768" t="s">
        <v>496</v>
      </c>
    </row>
    <row r="556" spans="1:8" s="760" customFormat="1">
      <c r="A556" s="769"/>
      <c r="B556" s="775" t="s">
        <v>792</v>
      </c>
      <c r="C556" s="14" t="s">
        <v>2833</v>
      </c>
      <c r="D556" s="331"/>
      <c r="E556" s="19">
        <v>1599</v>
      </c>
      <c r="F556" s="394"/>
      <c r="G556" s="394"/>
      <c r="H556" s="768" t="s">
        <v>496</v>
      </c>
    </row>
    <row r="557" spans="1:8" s="760" customFormat="1">
      <c r="A557" s="769"/>
      <c r="B557" s="775" t="s">
        <v>793</v>
      </c>
      <c r="C557" s="765" t="s">
        <v>810</v>
      </c>
      <c r="D557" s="359"/>
      <c r="E557" s="19">
        <v>3198</v>
      </c>
      <c r="F557" s="394"/>
      <c r="G557" s="394"/>
      <c r="H557" s="768" t="s">
        <v>496</v>
      </c>
    </row>
    <row r="558" spans="1:8" s="760" customFormat="1">
      <c r="A558" s="769"/>
      <c r="B558" s="775" t="s">
        <v>794</v>
      </c>
      <c r="C558" s="765" t="s">
        <v>811</v>
      </c>
      <c r="D558" s="359"/>
      <c r="E558" s="19">
        <v>1439.1</v>
      </c>
      <c r="F558" s="394"/>
      <c r="G558" s="394"/>
      <c r="H558" s="768" t="s">
        <v>496</v>
      </c>
    </row>
    <row r="559" spans="1:8" s="760" customFormat="1">
      <c r="A559" s="769"/>
      <c r="B559" s="776" t="s">
        <v>178</v>
      </c>
      <c r="C559" s="777" t="s">
        <v>1714</v>
      </c>
      <c r="D559" s="359"/>
      <c r="E559" s="329">
        <v>1199.25</v>
      </c>
      <c r="F559" s="257">
        <v>2248.59375</v>
      </c>
      <c r="G559" s="257">
        <v>3148.03125</v>
      </c>
      <c r="H559" s="768" t="s">
        <v>499</v>
      </c>
    </row>
    <row r="560" spans="1:8" s="760" customFormat="1" ht="13.5" thickBot="1">
      <c r="A560" s="778"/>
      <c r="B560" s="779" t="s">
        <v>505</v>
      </c>
      <c r="C560" s="780" t="s">
        <v>1788</v>
      </c>
      <c r="D560" s="781"/>
      <c r="E560" s="258">
        <v>1998.75</v>
      </c>
      <c r="F560" s="257">
        <v>3747.65625</v>
      </c>
      <c r="G560" s="257">
        <v>5246.71875</v>
      </c>
      <c r="H560" s="783" t="s">
        <v>499</v>
      </c>
    </row>
    <row r="561" spans="1:8" s="760" customFormat="1" ht="13.5" thickBot="1">
      <c r="A561" s="758" t="s">
        <v>783</v>
      </c>
      <c r="B561" s="759" t="s">
        <v>163</v>
      </c>
      <c r="C561" s="759" t="s">
        <v>162</v>
      </c>
      <c r="D561" s="290" t="s">
        <v>805</v>
      </c>
      <c r="E561" s="759" t="s">
        <v>806</v>
      </c>
      <c r="F561" s="759" t="s">
        <v>807</v>
      </c>
      <c r="G561" s="759" t="s">
        <v>808</v>
      </c>
      <c r="H561" s="759" t="s">
        <v>495</v>
      </c>
    </row>
    <row r="562" spans="1:8" s="760" customFormat="1" ht="36">
      <c r="A562" s="761" t="s">
        <v>2846</v>
      </c>
      <c r="B562" s="762" t="s">
        <v>2847</v>
      </c>
      <c r="C562" s="583" t="s">
        <v>3934</v>
      </c>
      <c r="D562" s="324">
        <v>9998</v>
      </c>
      <c r="E562" s="1004"/>
      <c r="F562" s="1004"/>
      <c r="G562" s="1004"/>
      <c r="H562" s="764" t="s">
        <v>498</v>
      </c>
    </row>
    <row r="563" spans="1:8" s="760" customFormat="1">
      <c r="A563" s="761"/>
      <c r="B563" s="765" t="s">
        <v>2848</v>
      </c>
      <c r="C563" s="766" t="s">
        <v>1793</v>
      </c>
      <c r="D563" s="326">
        <v>14498</v>
      </c>
      <c r="E563" s="773"/>
      <c r="F563" s="773"/>
      <c r="G563" s="773"/>
      <c r="H563" s="768" t="s">
        <v>498</v>
      </c>
    </row>
    <row r="564" spans="1:8" s="760" customFormat="1">
      <c r="A564" s="769"/>
      <c r="B564" s="770" t="s">
        <v>2849</v>
      </c>
      <c r="C564" s="765" t="s">
        <v>1718</v>
      </c>
      <c r="D564" s="11"/>
      <c r="E564" s="331"/>
      <c r="F564" s="331">
        <v>18396.32</v>
      </c>
      <c r="G564" s="331">
        <v>21295.739999999998</v>
      </c>
      <c r="H564" s="768" t="s">
        <v>498</v>
      </c>
    </row>
    <row r="565" spans="1:8" s="760" customFormat="1">
      <c r="A565" s="769"/>
      <c r="B565" s="770" t="s">
        <v>2850</v>
      </c>
      <c r="C565" s="765" t="s">
        <v>1719</v>
      </c>
      <c r="D565" s="11"/>
      <c r="E565" s="331">
        <v>15696.86</v>
      </c>
      <c r="F565" s="331">
        <v>20695.859999999997</v>
      </c>
      <c r="G565" s="331">
        <v>24295.140000000003</v>
      </c>
      <c r="H565" s="768" t="s">
        <v>498</v>
      </c>
    </row>
    <row r="566" spans="1:8" s="760" customFormat="1">
      <c r="A566" s="761"/>
      <c r="B566" s="771" t="s">
        <v>2851</v>
      </c>
      <c r="C566" s="771" t="s">
        <v>1943</v>
      </c>
      <c r="D566" s="81"/>
      <c r="E566" s="328">
        <v>1710</v>
      </c>
      <c r="F566" s="329"/>
      <c r="G566" s="329"/>
      <c r="H566" s="768" t="s">
        <v>498</v>
      </c>
    </row>
    <row r="567" spans="1:8" s="760" customFormat="1">
      <c r="A567" s="761"/>
      <c r="B567" s="772" t="s">
        <v>2852</v>
      </c>
      <c r="C567" s="773" t="s">
        <v>1716</v>
      </c>
      <c r="D567" s="326"/>
      <c r="E567" s="19">
        <v>4500</v>
      </c>
      <c r="F567" s="19">
        <v>8438</v>
      </c>
      <c r="G567" s="19">
        <v>11813</v>
      </c>
      <c r="H567" s="768" t="s">
        <v>499</v>
      </c>
    </row>
    <row r="568" spans="1:8" s="760" customFormat="1">
      <c r="A568" s="761"/>
      <c r="B568" s="774" t="s">
        <v>2853</v>
      </c>
      <c r="C568" s="773" t="s">
        <v>1717</v>
      </c>
      <c r="D568" s="326"/>
      <c r="E568" s="19">
        <v>5850</v>
      </c>
      <c r="F568" s="19">
        <v>10969</v>
      </c>
      <c r="G568" s="19">
        <v>15357</v>
      </c>
      <c r="H568" s="768" t="s">
        <v>499</v>
      </c>
    </row>
    <row r="569" spans="1:8" s="760" customFormat="1">
      <c r="A569" s="761"/>
      <c r="B569" s="775" t="s">
        <v>2854</v>
      </c>
      <c r="C569" s="765" t="s">
        <v>809</v>
      </c>
      <c r="D569" s="326"/>
      <c r="E569" s="19">
        <v>2500</v>
      </c>
      <c r="F569" s="394"/>
      <c r="G569" s="394"/>
      <c r="H569" s="768" t="s">
        <v>496</v>
      </c>
    </row>
    <row r="570" spans="1:8" s="760" customFormat="1">
      <c r="A570" s="769"/>
      <c r="B570" s="775" t="s">
        <v>2855</v>
      </c>
      <c r="C570" s="14" t="s">
        <v>2832</v>
      </c>
      <c r="D570" s="327"/>
      <c r="E570" s="19">
        <v>7209</v>
      </c>
      <c r="F570" s="394"/>
      <c r="G570" s="394"/>
      <c r="H570" s="768" t="s">
        <v>496</v>
      </c>
    </row>
    <row r="571" spans="1:8" s="760" customFormat="1">
      <c r="A571" s="769"/>
      <c r="B571" s="775" t="s">
        <v>2856</v>
      </c>
      <c r="C571" s="14" t="s">
        <v>2833</v>
      </c>
      <c r="D571" s="331"/>
      <c r="E571" s="19">
        <v>2000</v>
      </c>
      <c r="F571" s="394"/>
      <c r="G571" s="394"/>
      <c r="H571" s="768" t="s">
        <v>496</v>
      </c>
    </row>
    <row r="572" spans="1:8" s="760" customFormat="1">
      <c r="A572" s="769"/>
      <c r="B572" s="775" t="s">
        <v>2857</v>
      </c>
      <c r="C572" s="765" t="s">
        <v>810</v>
      </c>
      <c r="D572" s="359"/>
      <c r="E572" s="19">
        <v>4000</v>
      </c>
      <c r="F572" s="394"/>
      <c r="G572" s="394"/>
      <c r="H572" s="768" t="s">
        <v>496</v>
      </c>
    </row>
    <row r="573" spans="1:8" s="760" customFormat="1">
      <c r="A573" s="769"/>
      <c r="B573" s="775" t="s">
        <v>2858</v>
      </c>
      <c r="C573" s="765" t="s">
        <v>811</v>
      </c>
      <c r="D573" s="359"/>
      <c r="E573" s="19">
        <v>1800</v>
      </c>
      <c r="F573" s="394"/>
      <c r="G573" s="394"/>
      <c r="H573" s="768" t="s">
        <v>496</v>
      </c>
    </row>
    <row r="574" spans="1:8" s="760" customFormat="1">
      <c r="A574" s="769"/>
      <c r="B574" s="776" t="s">
        <v>2859</v>
      </c>
      <c r="C574" s="777" t="s">
        <v>1714</v>
      </c>
      <c r="D574" s="359"/>
      <c r="E574" s="329">
        <v>1500</v>
      </c>
      <c r="F574" s="257">
        <v>2813</v>
      </c>
      <c r="G574" s="257">
        <v>3938</v>
      </c>
      <c r="H574" s="768" t="s">
        <v>499</v>
      </c>
    </row>
    <row r="575" spans="1:8" s="760" customFormat="1" ht="13.5" thickBot="1">
      <c r="A575" s="778"/>
      <c r="B575" s="779" t="s">
        <v>2860</v>
      </c>
      <c r="C575" s="780" t="s">
        <v>1788</v>
      </c>
      <c r="D575" s="781"/>
      <c r="E575" s="258">
        <v>2500</v>
      </c>
      <c r="F575" s="257">
        <v>4688</v>
      </c>
      <c r="G575" s="257">
        <v>6563</v>
      </c>
      <c r="H575" s="783" t="s">
        <v>499</v>
      </c>
    </row>
    <row r="576" spans="1:8" ht="13.5" thickBot="1">
      <c r="A576" s="36" t="s">
        <v>783</v>
      </c>
      <c r="B576" s="289" t="s">
        <v>163</v>
      </c>
      <c r="C576" s="289" t="s">
        <v>162</v>
      </c>
      <c r="D576" s="90" t="s">
        <v>805</v>
      </c>
      <c r="E576" s="289" t="s">
        <v>806</v>
      </c>
      <c r="F576" s="289" t="s">
        <v>807</v>
      </c>
      <c r="G576" s="289" t="s">
        <v>808</v>
      </c>
      <c r="H576" s="130" t="s">
        <v>495</v>
      </c>
    </row>
    <row r="577" spans="1:8" ht="36">
      <c r="A577" s="43" t="s">
        <v>2331</v>
      </c>
      <c r="B577" s="12" t="s">
        <v>2332</v>
      </c>
      <c r="C577" s="583" t="s">
        <v>3935</v>
      </c>
      <c r="D577" s="324">
        <v>14995</v>
      </c>
      <c r="E577" s="292"/>
      <c r="F577" s="292"/>
      <c r="G577" s="292"/>
      <c r="H577" s="205" t="s">
        <v>498</v>
      </c>
    </row>
    <row r="578" spans="1:8">
      <c r="A578" s="43"/>
      <c r="B578" s="14" t="s">
        <v>2333</v>
      </c>
      <c r="C578" s="645" t="s">
        <v>1793</v>
      </c>
      <c r="D578" s="326">
        <v>21745</v>
      </c>
      <c r="E578" s="330"/>
      <c r="F578" s="330"/>
      <c r="G578" s="330"/>
      <c r="H578" s="206" t="s">
        <v>498</v>
      </c>
    </row>
    <row r="579" spans="1:8">
      <c r="A579" s="37"/>
      <c r="B579" s="31" t="s">
        <v>2334</v>
      </c>
      <c r="C579" s="14" t="s">
        <v>1718</v>
      </c>
      <c r="D579" s="11"/>
      <c r="E579" s="331"/>
      <c r="F579" s="331">
        <v>27652</v>
      </c>
      <c r="G579" s="331">
        <v>31870</v>
      </c>
      <c r="H579" s="206" t="s">
        <v>498</v>
      </c>
    </row>
    <row r="580" spans="1:8">
      <c r="A580" s="37"/>
      <c r="B580" s="31" t="s">
        <v>2335</v>
      </c>
      <c r="C580" s="14" t="s">
        <v>1719</v>
      </c>
      <c r="D580" s="11"/>
      <c r="E580" s="331">
        <v>23770</v>
      </c>
      <c r="F580" s="331">
        <v>31449</v>
      </c>
      <c r="G580" s="331">
        <v>37473</v>
      </c>
      <c r="H580" s="206" t="s">
        <v>498</v>
      </c>
    </row>
    <row r="581" spans="1:8">
      <c r="A581" s="43"/>
      <c r="B581" s="17" t="s">
        <v>2336</v>
      </c>
      <c r="C581" s="17" t="s">
        <v>1942</v>
      </c>
      <c r="D581" s="200"/>
      <c r="E581" s="328">
        <v>2565</v>
      </c>
      <c r="F581" s="329"/>
      <c r="G581" s="329"/>
      <c r="H581" s="206" t="s">
        <v>498</v>
      </c>
    </row>
    <row r="582" spans="1:8">
      <c r="A582" s="43"/>
      <c r="B582" s="32" t="s">
        <v>2677</v>
      </c>
      <c r="C582" s="17" t="s">
        <v>2679</v>
      </c>
      <c r="D582" s="200"/>
      <c r="E582" s="328">
        <v>5998</v>
      </c>
      <c r="F582" s="257">
        <v>11246.25</v>
      </c>
      <c r="G582" s="257">
        <v>15744.75</v>
      </c>
      <c r="H582" s="206" t="s">
        <v>499</v>
      </c>
    </row>
    <row r="583" spans="1:8">
      <c r="A583" s="43"/>
      <c r="B583" s="33" t="s">
        <v>2678</v>
      </c>
      <c r="C583" s="17" t="s">
        <v>2680</v>
      </c>
      <c r="D583" s="200"/>
      <c r="E583" s="328">
        <v>7797.4000000000005</v>
      </c>
      <c r="F583" s="257">
        <v>14620.125000000002</v>
      </c>
      <c r="G583" s="257">
        <v>20468.175000000003</v>
      </c>
      <c r="H583" s="206" t="s">
        <v>499</v>
      </c>
    </row>
    <row r="584" spans="1:8">
      <c r="A584" s="43"/>
      <c r="B584" s="32" t="s">
        <v>2337</v>
      </c>
      <c r="C584" s="330" t="s">
        <v>1716</v>
      </c>
      <c r="D584" s="326"/>
      <c r="E584" s="19">
        <v>6750</v>
      </c>
      <c r="F584" s="19">
        <v>12657</v>
      </c>
      <c r="G584" s="19">
        <v>17719</v>
      </c>
      <c r="H584" s="206" t="s">
        <v>499</v>
      </c>
    </row>
    <row r="585" spans="1:8">
      <c r="A585" s="43"/>
      <c r="B585" s="33" t="s">
        <v>2338</v>
      </c>
      <c r="C585" s="330" t="s">
        <v>1717</v>
      </c>
      <c r="D585" s="326"/>
      <c r="E585" s="19">
        <v>8775</v>
      </c>
      <c r="F585" s="19">
        <v>16454</v>
      </c>
      <c r="G585" s="19">
        <v>23035</v>
      </c>
      <c r="H585" s="206" t="s">
        <v>499</v>
      </c>
    </row>
    <row r="586" spans="1:8">
      <c r="A586" s="43"/>
      <c r="B586" s="25" t="s">
        <v>2339</v>
      </c>
      <c r="C586" s="14" t="s">
        <v>849</v>
      </c>
      <c r="D586" s="326"/>
      <c r="E586" s="19">
        <v>3749</v>
      </c>
      <c r="F586" s="394"/>
      <c r="G586" s="394"/>
      <c r="H586" s="206" t="s">
        <v>496</v>
      </c>
    </row>
    <row r="587" spans="1:8">
      <c r="A587" s="37"/>
      <c r="B587" s="25" t="s">
        <v>2340</v>
      </c>
      <c r="C587" s="14" t="s">
        <v>2832</v>
      </c>
      <c r="D587" s="327"/>
      <c r="E587" s="19">
        <v>10812</v>
      </c>
      <c r="F587" s="394"/>
      <c r="G587" s="394"/>
      <c r="H587" s="206" t="s">
        <v>496</v>
      </c>
    </row>
    <row r="588" spans="1:8">
      <c r="A588" s="37"/>
      <c r="B588" s="25" t="s">
        <v>2341</v>
      </c>
      <c r="C588" s="14" t="s">
        <v>2833</v>
      </c>
      <c r="D588" s="331"/>
      <c r="E588" s="19">
        <v>2999</v>
      </c>
      <c r="F588" s="394"/>
      <c r="G588" s="394"/>
      <c r="H588" s="206" t="s">
        <v>496</v>
      </c>
    </row>
    <row r="589" spans="1:8">
      <c r="A589" s="37"/>
      <c r="B589" s="25" t="s">
        <v>2342</v>
      </c>
      <c r="C589" s="14" t="s">
        <v>853</v>
      </c>
      <c r="D589" s="91"/>
      <c r="E589" s="19">
        <v>5998</v>
      </c>
      <c r="F589" s="394"/>
      <c r="G589" s="394"/>
      <c r="H589" s="206" t="s">
        <v>496</v>
      </c>
    </row>
    <row r="590" spans="1:8">
      <c r="A590" s="37"/>
      <c r="B590" s="25" t="s">
        <v>2343</v>
      </c>
      <c r="C590" s="14" t="s">
        <v>855</v>
      </c>
      <c r="D590" s="91"/>
      <c r="E590" s="19">
        <v>2700</v>
      </c>
      <c r="F590" s="394"/>
      <c r="G590" s="394"/>
      <c r="H590" s="206" t="s">
        <v>496</v>
      </c>
    </row>
    <row r="591" spans="1:8">
      <c r="A591" s="37"/>
      <c r="B591" s="267" t="s">
        <v>2344</v>
      </c>
      <c r="C591" s="268" t="s">
        <v>1714</v>
      </c>
      <c r="D591" s="331"/>
      <c r="E591" s="257">
        <v>2250</v>
      </c>
      <c r="F591" s="257">
        <v>4219</v>
      </c>
      <c r="G591" s="257">
        <v>5907</v>
      </c>
      <c r="H591" s="206" t="s">
        <v>499</v>
      </c>
    </row>
    <row r="592" spans="1:8" ht="13.5" thickBot="1">
      <c r="A592" s="38"/>
      <c r="B592" s="269" t="s">
        <v>2345</v>
      </c>
      <c r="C592" s="270" t="s">
        <v>1788</v>
      </c>
      <c r="D592" s="333"/>
      <c r="E592" s="258">
        <v>3749</v>
      </c>
      <c r="F592" s="258">
        <v>7030</v>
      </c>
      <c r="G592" s="258">
        <v>9842</v>
      </c>
      <c r="H592" s="207" t="s">
        <v>499</v>
      </c>
    </row>
    <row r="593" spans="1:8" ht="13.5" thickBot="1">
      <c r="A593" s="36" t="s">
        <v>783</v>
      </c>
      <c r="B593" s="289" t="s">
        <v>163</v>
      </c>
      <c r="C593" s="289" t="s">
        <v>162</v>
      </c>
      <c r="D593" s="90" t="s">
        <v>805</v>
      </c>
      <c r="E593" s="289" t="s">
        <v>806</v>
      </c>
      <c r="F593" s="289" t="s">
        <v>807</v>
      </c>
      <c r="G593" s="289" t="s">
        <v>808</v>
      </c>
      <c r="H593" s="130" t="s">
        <v>495</v>
      </c>
    </row>
    <row r="594" spans="1:8" ht="36">
      <c r="A594" s="43" t="s">
        <v>2756</v>
      </c>
      <c r="B594" s="12" t="s">
        <v>2757</v>
      </c>
      <c r="C594" s="583" t="s">
        <v>3936</v>
      </c>
      <c r="D594" s="324">
        <v>18995</v>
      </c>
      <c r="E594" s="292"/>
      <c r="F594" s="292"/>
      <c r="G594" s="292"/>
      <c r="H594" s="205" t="s">
        <v>498</v>
      </c>
    </row>
    <row r="595" spans="1:8">
      <c r="A595" s="43"/>
      <c r="B595" s="14" t="s">
        <v>2758</v>
      </c>
      <c r="C595" s="645" t="s">
        <v>1793</v>
      </c>
      <c r="D595" s="326">
        <v>27545</v>
      </c>
      <c r="E595" s="330"/>
      <c r="F595" s="330"/>
      <c r="G595" s="330"/>
      <c r="H595" s="206" t="s">
        <v>498</v>
      </c>
    </row>
    <row r="596" spans="1:8">
      <c r="A596" s="37"/>
      <c r="B596" s="31" t="s">
        <v>2759</v>
      </c>
      <c r="C596" s="14" t="s">
        <v>1718</v>
      </c>
      <c r="D596" s="11"/>
      <c r="E596" s="331"/>
      <c r="F596" s="331">
        <v>34950.800000000003</v>
      </c>
      <c r="G596" s="331">
        <v>40459.35</v>
      </c>
      <c r="H596" s="206" t="s">
        <v>498</v>
      </c>
    </row>
    <row r="597" spans="1:8" ht="13.5" thickBot="1">
      <c r="A597" s="37"/>
      <c r="B597" s="31" t="s">
        <v>2760</v>
      </c>
      <c r="C597" s="14" t="s">
        <v>1719</v>
      </c>
      <c r="D597" s="11"/>
      <c r="E597" s="331">
        <v>29822.15</v>
      </c>
      <c r="F597" s="331">
        <v>39319.649999999994</v>
      </c>
      <c r="G597" s="331">
        <v>46157.850000000006</v>
      </c>
      <c r="H597" s="206" t="s">
        <v>498</v>
      </c>
    </row>
    <row r="598" spans="1:8" ht="13.5" thickBot="1">
      <c r="A598" s="36" t="s">
        <v>783</v>
      </c>
      <c r="B598" s="289" t="s">
        <v>163</v>
      </c>
      <c r="C598" s="289" t="s">
        <v>162</v>
      </c>
      <c r="D598" s="90" t="s">
        <v>805</v>
      </c>
      <c r="E598" s="289" t="s">
        <v>806</v>
      </c>
      <c r="F598" s="289" t="s">
        <v>807</v>
      </c>
      <c r="G598" s="289" t="s">
        <v>808</v>
      </c>
      <c r="H598" s="130" t="s">
        <v>495</v>
      </c>
    </row>
    <row r="599" spans="1:8" ht="36">
      <c r="A599" s="43" t="s">
        <v>871</v>
      </c>
      <c r="B599" s="12" t="s">
        <v>872</v>
      </c>
      <c r="C599" s="583" t="s">
        <v>3937</v>
      </c>
      <c r="D599" s="93">
        <v>19995</v>
      </c>
      <c r="E599" s="292"/>
      <c r="F599" s="292"/>
      <c r="G599" s="292"/>
      <c r="H599" s="205" t="s">
        <v>498</v>
      </c>
    </row>
    <row r="600" spans="1:8">
      <c r="A600" s="43"/>
      <c r="B600" s="14" t="s">
        <v>873</v>
      </c>
      <c r="C600" s="466" t="s">
        <v>1793</v>
      </c>
      <c r="D600" s="94">
        <v>28995</v>
      </c>
      <c r="E600" s="330"/>
      <c r="F600" s="330"/>
      <c r="G600" s="330"/>
      <c r="H600" s="206" t="s">
        <v>498</v>
      </c>
    </row>
    <row r="601" spans="1:8">
      <c r="A601" s="37"/>
      <c r="B601" s="31" t="s">
        <v>874</v>
      </c>
      <c r="C601" s="14" t="s">
        <v>1718</v>
      </c>
      <c r="D601" s="11"/>
      <c r="E601" s="331"/>
      <c r="F601" s="331">
        <v>36870</v>
      </c>
      <c r="G601" s="331">
        <v>42495</v>
      </c>
      <c r="H601" s="206" t="s">
        <v>498</v>
      </c>
    </row>
    <row r="602" spans="1:8">
      <c r="A602" s="37"/>
      <c r="B602" s="31" t="s">
        <v>875</v>
      </c>
      <c r="C602" s="14" t="s">
        <v>1719</v>
      </c>
      <c r="D602" s="11"/>
      <c r="E602" s="331">
        <v>31695</v>
      </c>
      <c r="F602" s="331">
        <v>41932</v>
      </c>
      <c r="G602" s="331">
        <v>49964</v>
      </c>
      <c r="H602" s="206" t="s">
        <v>498</v>
      </c>
    </row>
    <row r="603" spans="1:8">
      <c r="A603" s="43"/>
      <c r="B603" s="17" t="s">
        <v>1921</v>
      </c>
      <c r="C603" s="17" t="s">
        <v>1942</v>
      </c>
      <c r="D603" s="200"/>
      <c r="E603" s="328">
        <v>3419</v>
      </c>
      <c r="F603" s="329"/>
      <c r="G603" s="329"/>
      <c r="H603" s="206" t="s">
        <v>498</v>
      </c>
    </row>
    <row r="604" spans="1:8">
      <c r="A604" s="43"/>
      <c r="B604" s="32" t="s">
        <v>2681</v>
      </c>
      <c r="C604" s="17" t="s">
        <v>2679</v>
      </c>
      <c r="D604" s="200"/>
      <c r="E604" s="328">
        <v>7998</v>
      </c>
      <c r="F604" s="257">
        <v>14996.25</v>
      </c>
      <c r="G604" s="257">
        <v>20994.75</v>
      </c>
      <c r="H604" s="206" t="s">
        <v>499</v>
      </c>
    </row>
    <row r="605" spans="1:8">
      <c r="A605" s="43"/>
      <c r="B605" s="33" t="s">
        <v>2682</v>
      </c>
      <c r="C605" s="17" t="s">
        <v>2680</v>
      </c>
      <c r="D605" s="200"/>
      <c r="E605" s="328">
        <v>10397.4</v>
      </c>
      <c r="F605" s="257">
        <v>19495.125</v>
      </c>
      <c r="G605" s="257">
        <v>27293.174999999999</v>
      </c>
      <c r="H605" s="206" t="s">
        <v>499</v>
      </c>
    </row>
    <row r="606" spans="1:8">
      <c r="A606" s="43"/>
      <c r="B606" s="32" t="s">
        <v>876</v>
      </c>
      <c r="C606" s="330" t="s">
        <v>1716</v>
      </c>
      <c r="D606" s="94"/>
      <c r="E606" s="19">
        <v>9000</v>
      </c>
      <c r="F606" s="19">
        <v>16875</v>
      </c>
      <c r="G606" s="19">
        <v>23625</v>
      </c>
      <c r="H606" s="206" t="s">
        <v>499</v>
      </c>
    </row>
    <row r="607" spans="1:8">
      <c r="A607" s="43"/>
      <c r="B607" s="33" t="s">
        <v>877</v>
      </c>
      <c r="C607" s="330" t="s">
        <v>1717</v>
      </c>
      <c r="D607" s="94"/>
      <c r="E607" s="19">
        <v>11700</v>
      </c>
      <c r="F607" s="19">
        <v>21937</v>
      </c>
      <c r="G607" s="19">
        <v>30712</v>
      </c>
      <c r="H607" s="206" t="s">
        <v>499</v>
      </c>
    </row>
    <row r="608" spans="1:8">
      <c r="A608" s="43"/>
      <c r="B608" s="25" t="s">
        <v>878</v>
      </c>
      <c r="C608" s="14" t="s">
        <v>849</v>
      </c>
      <c r="D608" s="94"/>
      <c r="E608" s="19">
        <v>4998</v>
      </c>
      <c r="F608" s="394"/>
      <c r="G608" s="394"/>
      <c r="H608" s="206" t="s">
        <v>496</v>
      </c>
    </row>
    <row r="609" spans="1:8">
      <c r="A609" s="37"/>
      <c r="B609" s="25" t="s">
        <v>879</v>
      </c>
      <c r="C609" s="14" t="s">
        <v>2832</v>
      </c>
      <c r="D609" s="15"/>
      <c r="E609" s="19">
        <v>14416</v>
      </c>
      <c r="F609" s="394"/>
      <c r="G609" s="394"/>
      <c r="H609" s="206" t="s">
        <v>496</v>
      </c>
    </row>
    <row r="610" spans="1:8">
      <c r="A610" s="37"/>
      <c r="B610" s="25" t="s">
        <v>880</v>
      </c>
      <c r="C610" s="14" t="s">
        <v>2833</v>
      </c>
      <c r="D610" s="18"/>
      <c r="E610" s="19">
        <v>3999</v>
      </c>
      <c r="F610" s="394"/>
      <c r="G610" s="394"/>
      <c r="H610" s="206" t="s">
        <v>496</v>
      </c>
    </row>
    <row r="611" spans="1:8">
      <c r="A611" s="37"/>
      <c r="B611" s="25" t="s">
        <v>881</v>
      </c>
      <c r="C611" s="14" t="s">
        <v>853</v>
      </c>
      <c r="D611" s="91"/>
      <c r="E611" s="19">
        <v>7998</v>
      </c>
      <c r="F611" s="394"/>
      <c r="G611" s="394"/>
      <c r="H611" s="206" t="s">
        <v>496</v>
      </c>
    </row>
    <row r="612" spans="1:8">
      <c r="A612" s="37"/>
      <c r="B612" s="25" t="s">
        <v>882</v>
      </c>
      <c r="C612" s="14" t="s">
        <v>855</v>
      </c>
      <c r="D612" s="91"/>
      <c r="E612" s="19">
        <v>3599</v>
      </c>
      <c r="F612" s="394"/>
      <c r="G612" s="394"/>
      <c r="H612" s="206" t="s">
        <v>496</v>
      </c>
    </row>
    <row r="613" spans="1:8">
      <c r="A613" s="37"/>
      <c r="B613" s="267" t="s">
        <v>883</v>
      </c>
      <c r="C613" s="268" t="s">
        <v>1714</v>
      </c>
      <c r="D613" s="18"/>
      <c r="E613" s="257">
        <v>2999</v>
      </c>
      <c r="F613" s="257">
        <v>5623</v>
      </c>
      <c r="G613" s="257">
        <v>7873</v>
      </c>
      <c r="H613" s="206" t="s">
        <v>499</v>
      </c>
    </row>
    <row r="614" spans="1:8" ht="13.5" thickBot="1">
      <c r="A614" s="38"/>
      <c r="B614" s="269" t="s">
        <v>884</v>
      </c>
      <c r="C614" s="270" t="s">
        <v>1788</v>
      </c>
      <c r="D614" s="271"/>
      <c r="E614" s="258">
        <v>4998</v>
      </c>
      <c r="F614" s="258">
        <v>9372</v>
      </c>
      <c r="G614" s="258">
        <v>13121</v>
      </c>
      <c r="H614" s="207" t="s">
        <v>499</v>
      </c>
    </row>
    <row r="615" spans="1:8" ht="13.5" thickBot="1">
      <c r="A615" s="36" t="s">
        <v>783</v>
      </c>
      <c r="B615" s="289" t="s">
        <v>163</v>
      </c>
      <c r="C615" s="289" t="s">
        <v>162</v>
      </c>
      <c r="D615" s="90" t="s">
        <v>805</v>
      </c>
      <c r="E615" s="289" t="s">
        <v>806</v>
      </c>
      <c r="F615" s="289" t="s">
        <v>807</v>
      </c>
      <c r="G615" s="289" t="s">
        <v>808</v>
      </c>
      <c r="H615" s="130" t="s">
        <v>495</v>
      </c>
    </row>
    <row r="616" spans="1:8" ht="36">
      <c r="A616" s="43" t="s">
        <v>885</v>
      </c>
      <c r="B616" s="12" t="s">
        <v>886</v>
      </c>
      <c r="C616" s="583" t="s">
        <v>3938</v>
      </c>
      <c r="D616" s="93">
        <v>23995</v>
      </c>
      <c r="E616" s="292"/>
      <c r="F616" s="292"/>
      <c r="G616" s="292"/>
      <c r="H616" s="205" t="s">
        <v>498</v>
      </c>
    </row>
    <row r="617" spans="1:8">
      <c r="A617" s="43"/>
      <c r="B617" s="14" t="s">
        <v>887</v>
      </c>
      <c r="C617" s="466" t="s">
        <v>1793</v>
      </c>
      <c r="D617" s="94">
        <v>34795</v>
      </c>
      <c r="E617" s="330"/>
      <c r="F617" s="330"/>
      <c r="G617" s="330"/>
      <c r="H617" s="206" t="s">
        <v>498</v>
      </c>
    </row>
    <row r="618" spans="1:8">
      <c r="A618" s="37"/>
      <c r="B618" s="31" t="s">
        <v>888</v>
      </c>
      <c r="C618" s="14" t="s">
        <v>1718</v>
      </c>
      <c r="D618" s="11"/>
      <c r="E618" s="331"/>
      <c r="F618" s="331">
        <v>44245</v>
      </c>
      <c r="G618" s="331">
        <v>50995</v>
      </c>
      <c r="H618" s="206" t="s">
        <v>498</v>
      </c>
    </row>
    <row r="619" spans="1:8">
      <c r="A619" s="37"/>
      <c r="B619" s="31" t="s">
        <v>889</v>
      </c>
      <c r="C619" s="14" t="s">
        <v>1719</v>
      </c>
      <c r="D619" s="11"/>
      <c r="E619" s="331">
        <v>38035</v>
      </c>
      <c r="F619" s="331">
        <v>50320</v>
      </c>
      <c r="G619" s="331">
        <v>59958</v>
      </c>
      <c r="H619" s="206" t="s">
        <v>498</v>
      </c>
    </row>
    <row r="620" spans="1:8">
      <c r="A620" s="43"/>
      <c r="B620" s="17" t="s">
        <v>1922</v>
      </c>
      <c r="C620" s="17" t="s">
        <v>1942</v>
      </c>
      <c r="D620" s="200"/>
      <c r="E620" s="328">
        <v>4103</v>
      </c>
      <c r="F620" s="329"/>
      <c r="G620" s="329"/>
      <c r="H620" s="206" t="s">
        <v>498</v>
      </c>
    </row>
    <row r="621" spans="1:8">
      <c r="A621" s="43"/>
      <c r="B621" s="32" t="s">
        <v>2683</v>
      </c>
      <c r="C621" s="17" t="s">
        <v>2679</v>
      </c>
      <c r="D621" s="200"/>
      <c r="E621" s="328">
        <v>9598</v>
      </c>
      <c r="F621" s="257">
        <v>17996.25</v>
      </c>
      <c r="G621" s="257">
        <v>25194.75</v>
      </c>
      <c r="H621" s="206" t="s">
        <v>499</v>
      </c>
    </row>
    <row r="622" spans="1:8">
      <c r="A622" s="43"/>
      <c r="B622" s="33" t="s">
        <v>2684</v>
      </c>
      <c r="C622" s="17" t="s">
        <v>2680</v>
      </c>
      <c r="D622" s="200"/>
      <c r="E622" s="328">
        <v>12477.4</v>
      </c>
      <c r="F622" s="257">
        <v>23395.125</v>
      </c>
      <c r="G622" s="257">
        <v>32753.174999999999</v>
      </c>
      <c r="H622" s="206" t="s">
        <v>499</v>
      </c>
    </row>
    <row r="623" spans="1:8">
      <c r="A623" s="43"/>
      <c r="B623" s="32" t="s">
        <v>890</v>
      </c>
      <c r="C623" s="330" t="s">
        <v>1716</v>
      </c>
      <c r="D623" s="94"/>
      <c r="E623" s="19">
        <v>10800</v>
      </c>
      <c r="F623" s="19">
        <v>20250</v>
      </c>
      <c r="G623" s="19">
        <v>28350</v>
      </c>
      <c r="H623" s="206" t="s">
        <v>499</v>
      </c>
    </row>
    <row r="624" spans="1:8">
      <c r="A624" s="43"/>
      <c r="B624" s="33" t="s">
        <v>891</v>
      </c>
      <c r="C624" s="330" t="s">
        <v>1717</v>
      </c>
      <c r="D624" s="94"/>
      <c r="E624" s="19">
        <v>14040</v>
      </c>
      <c r="F624" s="19">
        <v>26325</v>
      </c>
      <c r="G624" s="19">
        <v>36855</v>
      </c>
      <c r="H624" s="206" t="s">
        <v>499</v>
      </c>
    </row>
    <row r="625" spans="1:8">
      <c r="A625" s="43"/>
      <c r="B625" s="25" t="s">
        <v>892</v>
      </c>
      <c r="C625" s="14" t="s">
        <v>849</v>
      </c>
      <c r="D625" s="94"/>
      <c r="E625" s="19">
        <v>5998</v>
      </c>
      <c r="F625" s="394"/>
      <c r="G625" s="394"/>
      <c r="H625" s="206" t="s">
        <v>496</v>
      </c>
    </row>
    <row r="626" spans="1:8">
      <c r="A626" s="37"/>
      <c r="B626" s="25" t="s">
        <v>893</v>
      </c>
      <c r="C626" s="14" t="s">
        <v>2832</v>
      </c>
      <c r="D626" s="15"/>
      <c r="E626" s="19">
        <v>17300</v>
      </c>
      <c r="F626" s="394"/>
      <c r="G626" s="394"/>
      <c r="H626" s="206" t="s">
        <v>496</v>
      </c>
    </row>
    <row r="627" spans="1:8">
      <c r="A627" s="37"/>
      <c r="B627" s="25" t="s">
        <v>894</v>
      </c>
      <c r="C627" s="14" t="s">
        <v>2833</v>
      </c>
      <c r="D627" s="18"/>
      <c r="E627" s="19">
        <v>4799</v>
      </c>
      <c r="F627" s="394"/>
      <c r="G627" s="394"/>
      <c r="H627" s="206" t="s">
        <v>496</v>
      </c>
    </row>
    <row r="628" spans="1:8">
      <c r="A628" s="37"/>
      <c r="B628" s="25" t="s">
        <v>895</v>
      </c>
      <c r="C628" s="14" t="s">
        <v>853</v>
      </c>
      <c r="D628" s="91"/>
      <c r="E628" s="19">
        <v>9598</v>
      </c>
      <c r="F628" s="394"/>
      <c r="G628" s="394"/>
      <c r="H628" s="206" t="s">
        <v>496</v>
      </c>
    </row>
    <row r="629" spans="1:8">
      <c r="A629" s="37"/>
      <c r="B629" s="25" t="s">
        <v>896</v>
      </c>
      <c r="C629" s="14" t="s">
        <v>855</v>
      </c>
      <c r="D629" s="91"/>
      <c r="E629" s="19">
        <v>4319</v>
      </c>
      <c r="F629" s="394"/>
      <c r="G629" s="394"/>
      <c r="H629" s="206" t="s">
        <v>496</v>
      </c>
    </row>
    <row r="630" spans="1:8">
      <c r="A630" s="37"/>
      <c r="B630" s="267" t="s">
        <v>897</v>
      </c>
      <c r="C630" s="268" t="s">
        <v>1714</v>
      </c>
      <c r="D630" s="18"/>
      <c r="E630" s="257">
        <v>3599</v>
      </c>
      <c r="F630" s="257">
        <v>6748</v>
      </c>
      <c r="G630" s="257">
        <v>9448</v>
      </c>
      <c r="H630" s="206" t="s">
        <v>499</v>
      </c>
    </row>
    <row r="631" spans="1:8" ht="13.5" thickBot="1">
      <c r="A631" s="38"/>
      <c r="B631" s="269" t="s">
        <v>898</v>
      </c>
      <c r="C631" s="270" t="s">
        <v>1788</v>
      </c>
      <c r="D631" s="271"/>
      <c r="E631" s="258">
        <v>5998</v>
      </c>
      <c r="F631" s="258">
        <v>11247</v>
      </c>
      <c r="G631" s="258">
        <v>15746</v>
      </c>
      <c r="H631" s="207" t="s">
        <v>499</v>
      </c>
    </row>
    <row r="632" spans="1:8" ht="13.5" thickBot="1">
      <c r="A632" s="36" t="s">
        <v>783</v>
      </c>
      <c r="B632" s="289" t="s">
        <v>163</v>
      </c>
      <c r="C632" s="289" t="s">
        <v>162</v>
      </c>
      <c r="D632" s="90" t="s">
        <v>805</v>
      </c>
      <c r="E632" s="6" t="s">
        <v>806</v>
      </c>
      <c r="F632" s="6" t="s">
        <v>807</v>
      </c>
      <c r="G632" s="6" t="s">
        <v>808</v>
      </c>
      <c r="H632" s="130" t="s">
        <v>495</v>
      </c>
    </row>
    <row r="633" spans="1:8" ht="24">
      <c r="A633" s="43" t="s">
        <v>255</v>
      </c>
      <c r="B633" s="12" t="s">
        <v>411</v>
      </c>
      <c r="C633" s="583" t="s">
        <v>3939</v>
      </c>
      <c r="D633" s="93">
        <v>32995</v>
      </c>
      <c r="E633" s="23"/>
      <c r="F633" s="23"/>
      <c r="G633" s="23"/>
      <c r="H633" s="205" t="s">
        <v>498</v>
      </c>
    </row>
    <row r="634" spans="1:8">
      <c r="A634" s="43"/>
      <c r="B634" s="14" t="s">
        <v>421</v>
      </c>
      <c r="C634" s="466" t="s">
        <v>1793</v>
      </c>
      <c r="D634" s="94">
        <v>47845</v>
      </c>
      <c r="E634" s="24"/>
      <c r="F634" s="24"/>
      <c r="G634" s="24"/>
      <c r="H634" s="206" t="s">
        <v>498</v>
      </c>
    </row>
    <row r="635" spans="1:8">
      <c r="A635" s="37"/>
      <c r="B635" s="31" t="s">
        <v>992</v>
      </c>
      <c r="C635" s="14" t="s">
        <v>1718</v>
      </c>
      <c r="D635" s="11"/>
      <c r="E635" s="331"/>
      <c r="F635" s="331">
        <v>59655.53125</v>
      </c>
      <c r="G635" s="331">
        <v>68091.625</v>
      </c>
      <c r="H635" s="206" t="s">
        <v>498</v>
      </c>
    </row>
    <row r="636" spans="1:8">
      <c r="A636" s="37"/>
      <c r="B636" s="31" t="s">
        <v>993</v>
      </c>
      <c r="C636" s="14" t="s">
        <v>1719</v>
      </c>
      <c r="D636" s="11"/>
      <c r="E636" s="331">
        <v>52974.145000000004</v>
      </c>
      <c r="F636" s="331">
        <v>68196.607499999998</v>
      </c>
      <c r="G636" s="331">
        <v>79069.794999999998</v>
      </c>
      <c r="H636" s="206" t="s">
        <v>498</v>
      </c>
    </row>
    <row r="637" spans="1:8">
      <c r="A637" s="43"/>
      <c r="B637" s="17" t="s">
        <v>1923</v>
      </c>
      <c r="C637" s="17" t="s">
        <v>1943</v>
      </c>
      <c r="D637" s="200"/>
      <c r="E637" s="328">
        <v>5129.1450000000004</v>
      </c>
      <c r="F637" s="329"/>
      <c r="G637" s="329"/>
      <c r="H637" s="206" t="s">
        <v>498</v>
      </c>
    </row>
    <row r="638" spans="1:8">
      <c r="A638" s="43"/>
      <c r="B638" s="32" t="s">
        <v>2685</v>
      </c>
      <c r="C638" s="17" t="s">
        <v>2679</v>
      </c>
      <c r="D638" s="200"/>
      <c r="E638" s="328">
        <v>13198</v>
      </c>
      <c r="F638" s="257">
        <v>24746.25</v>
      </c>
      <c r="G638" s="257">
        <v>34644.75</v>
      </c>
      <c r="H638" s="206" t="s">
        <v>499</v>
      </c>
    </row>
    <row r="639" spans="1:8">
      <c r="A639" s="43"/>
      <c r="B639" s="33" t="s">
        <v>2686</v>
      </c>
      <c r="C639" s="17" t="s">
        <v>2680</v>
      </c>
      <c r="D639" s="200"/>
      <c r="E639" s="328">
        <v>17157.400000000001</v>
      </c>
      <c r="F639" s="257">
        <v>32170.125000000004</v>
      </c>
      <c r="G639" s="257">
        <v>45038.175000000003</v>
      </c>
      <c r="H639" s="206" t="s">
        <v>499</v>
      </c>
    </row>
    <row r="640" spans="1:8">
      <c r="A640" s="43"/>
      <c r="B640" s="32" t="s">
        <v>569</v>
      </c>
      <c r="C640" s="330" t="s">
        <v>1716</v>
      </c>
      <c r="D640" s="94"/>
      <c r="E640" s="19">
        <v>13497.75</v>
      </c>
      <c r="F640" s="19">
        <v>25308.28</v>
      </c>
      <c r="G640" s="19">
        <v>35431.589999999997</v>
      </c>
      <c r="H640" s="206" t="s">
        <v>499</v>
      </c>
    </row>
    <row r="641" spans="1:8">
      <c r="A641" s="43"/>
      <c r="B641" s="33" t="s">
        <v>156</v>
      </c>
      <c r="C641" s="330" t="s">
        <v>1717</v>
      </c>
      <c r="D641" s="94"/>
      <c r="E641" s="19">
        <v>17397.099999999999</v>
      </c>
      <c r="F641" s="19">
        <v>32619.562499999996</v>
      </c>
      <c r="G641" s="19">
        <v>45667.387499999997</v>
      </c>
      <c r="H641" s="206" t="s">
        <v>499</v>
      </c>
    </row>
    <row r="642" spans="1:8">
      <c r="A642" s="43"/>
      <c r="B642" s="25" t="s">
        <v>766</v>
      </c>
      <c r="C642" s="14" t="s">
        <v>809</v>
      </c>
      <c r="D642" s="94"/>
      <c r="E642" s="19">
        <v>7498.75</v>
      </c>
      <c r="F642" s="394"/>
      <c r="G642" s="394"/>
      <c r="H642" s="206" t="s">
        <v>496</v>
      </c>
    </row>
    <row r="643" spans="1:8">
      <c r="A643" s="37"/>
      <c r="B643" s="25" t="s">
        <v>767</v>
      </c>
      <c r="C643" s="14" t="s">
        <v>2832</v>
      </c>
      <c r="D643" s="15"/>
      <c r="E643" s="19">
        <v>21626.395</v>
      </c>
      <c r="F643" s="394"/>
      <c r="G643" s="394"/>
      <c r="H643" s="206" t="s">
        <v>496</v>
      </c>
    </row>
    <row r="644" spans="1:8">
      <c r="A644" s="37"/>
      <c r="B644" s="25" t="s">
        <v>768</v>
      </c>
      <c r="C644" s="14" t="s">
        <v>2833</v>
      </c>
      <c r="D644" s="18"/>
      <c r="E644" s="19">
        <v>5999</v>
      </c>
      <c r="F644" s="394"/>
      <c r="G644" s="394"/>
      <c r="H644" s="206" t="s">
        <v>496</v>
      </c>
    </row>
    <row r="645" spans="1:8">
      <c r="A645" s="37"/>
      <c r="B645" s="25" t="s">
        <v>769</v>
      </c>
      <c r="C645" s="14" t="s">
        <v>810</v>
      </c>
      <c r="D645" s="91"/>
      <c r="E645" s="19">
        <v>11998</v>
      </c>
      <c r="F645" s="394"/>
      <c r="G645" s="394"/>
      <c r="H645" s="206" t="s">
        <v>496</v>
      </c>
    </row>
    <row r="646" spans="1:8">
      <c r="A646" s="37"/>
      <c r="B646" s="25" t="s">
        <v>770</v>
      </c>
      <c r="C646" s="14" t="s">
        <v>811</v>
      </c>
      <c r="D646" s="91"/>
      <c r="E646" s="19">
        <v>5399.1</v>
      </c>
      <c r="F646" s="394"/>
      <c r="G646" s="394"/>
      <c r="H646" s="206" t="s">
        <v>496</v>
      </c>
    </row>
    <row r="647" spans="1:8">
      <c r="A647" s="37"/>
      <c r="B647" s="267" t="s">
        <v>181</v>
      </c>
      <c r="C647" s="268" t="s">
        <v>1714</v>
      </c>
      <c r="D647" s="18"/>
      <c r="E647" s="257">
        <v>4949.25</v>
      </c>
      <c r="F647" s="257">
        <v>9279.84375</v>
      </c>
      <c r="G647" s="257">
        <v>12991.78125</v>
      </c>
      <c r="H647" s="206" t="s">
        <v>499</v>
      </c>
    </row>
    <row r="648" spans="1:8" ht="13.5" thickBot="1">
      <c r="A648" s="38"/>
      <c r="B648" s="269" t="s">
        <v>337</v>
      </c>
      <c r="C648" s="270" t="s">
        <v>1788</v>
      </c>
      <c r="D648" s="271"/>
      <c r="E648" s="272">
        <v>8248.75</v>
      </c>
      <c r="F648" s="258">
        <v>15466.40625</v>
      </c>
      <c r="G648" s="258">
        <v>21652.96875</v>
      </c>
      <c r="H648" s="207" t="s">
        <v>499</v>
      </c>
    </row>
    <row r="649" spans="1:8" ht="13.5" thickBot="1">
      <c r="A649" s="36" t="s">
        <v>783</v>
      </c>
      <c r="B649" s="289" t="s">
        <v>163</v>
      </c>
      <c r="C649" s="289" t="s">
        <v>162</v>
      </c>
      <c r="D649" s="90" t="s">
        <v>805</v>
      </c>
      <c r="E649" s="289" t="s">
        <v>806</v>
      </c>
      <c r="F649" s="289" t="s">
        <v>807</v>
      </c>
      <c r="G649" s="289" t="s">
        <v>808</v>
      </c>
      <c r="H649" s="130" t="s">
        <v>495</v>
      </c>
    </row>
    <row r="650" spans="1:8" ht="45.75" customHeight="1">
      <c r="A650" s="43" t="s">
        <v>1117</v>
      </c>
      <c r="B650" s="12" t="s">
        <v>1118</v>
      </c>
      <c r="C650" s="583" t="s">
        <v>3940</v>
      </c>
      <c r="D650" s="324">
        <v>39995</v>
      </c>
      <c r="E650" s="292"/>
      <c r="F650" s="292"/>
      <c r="G650" s="292"/>
      <c r="H650" s="205" t="s">
        <v>498</v>
      </c>
    </row>
    <row r="651" spans="1:8">
      <c r="A651" s="43"/>
      <c r="B651" s="14" t="s">
        <v>1119</v>
      </c>
      <c r="C651" s="466" t="s">
        <v>1793</v>
      </c>
      <c r="D651" s="326">
        <v>57995</v>
      </c>
      <c r="E651" s="330"/>
      <c r="F651" s="330"/>
      <c r="G651" s="330"/>
      <c r="H651" s="206" t="s">
        <v>498</v>
      </c>
    </row>
    <row r="652" spans="1:8">
      <c r="A652" s="37"/>
      <c r="B652" s="31" t="s">
        <v>1120</v>
      </c>
      <c r="C652" s="14" t="s">
        <v>1718</v>
      </c>
      <c r="D652" s="11"/>
      <c r="E652" s="331"/>
      <c r="F652" s="331">
        <v>73745</v>
      </c>
      <c r="G652" s="331">
        <v>84995</v>
      </c>
      <c r="H652" s="206" t="s">
        <v>498</v>
      </c>
    </row>
    <row r="653" spans="1:8">
      <c r="A653" s="37"/>
      <c r="B653" s="31" t="s">
        <v>1121</v>
      </c>
      <c r="C653" s="14" t="s">
        <v>1719</v>
      </c>
      <c r="D653" s="11"/>
      <c r="E653" s="331">
        <v>64835</v>
      </c>
      <c r="F653" s="331">
        <v>85310</v>
      </c>
      <c r="G653" s="331">
        <v>99935</v>
      </c>
      <c r="H653" s="206" t="s">
        <v>498</v>
      </c>
    </row>
    <row r="654" spans="1:8">
      <c r="A654" s="43"/>
      <c r="B654" s="17" t="s">
        <v>1924</v>
      </c>
      <c r="C654" s="17" t="s">
        <v>1942</v>
      </c>
      <c r="D654" s="200"/>
      <c r="E654" s="328">
        <v>6840</v>
      </c>
      <c r="F654" s="329"/>
      <c r="G654" s="329"/>
      <c r="H654" s="206" t="s">
        <v>498</v>
      </c>
    </row>
    <row r="655" spans="1:8">
      <c r="A655" s="43"/>
      <c r="B655" s="32" t="s">
        <v>2687</v>
      </c>
      <c r="C655" s="17" t="s">
        <v>2679</v>
      </c>
      <c r="D655" s="200"/>
      <c r="E655" s="328">
        <v>15998</v>
      </c>
      <c r="F655" s="257">
        <v>29996.25</v>
      </c>
      <c r="G655" s="257">
        <v>41994.75</v>
      </c>
      <c r="H655" s="206" t="s">
        <v>499</v>
      </c>
    </row>
    <row r="656" spans="1:8">
      <c r="A656" s="43"/>
      <c r="B656" s="33" t="s">
        <v>2688</v>
      </c>
      <c r="C656" s="17" t="s">
        <v>2680</v>
      </c>
      <c r="D656" s="200"/>
      <c r="E656" s="328">
        <v>20797.400000000001</v>
      </c>
      <c r="F656" s="257">
        <v>38995.125</v>
      </c>
      <c r="G656" s="257">
        <v>54593.175000000003</v>
      </c>
      <c r="H656" s="206" t="s">
        <v>499</v>
      </c>
    </row>
    <row r="657" spans="1:8">
      <c r="A657" s="43"/>
      <c r="B657" s="32" t="s">
        <v>1122</v>
      </c>
      <c r="C657" s="330" t="s">
        <v>1716</v>
      </c>
      <c r="D657" s="326"/>
      <c r="E657" s="19">
        <v>18000</v>
      </c>
      <c r="F657" s="19">
        <v>33750</v>
      </c>
      <c r="G657" s="19">
        <v>47250</v>
      </c>
      <c r="H657" s="206" t="s">
        <v>499</v>
      </c>
    </row>
    <row r="658" spans="1:8">
      <c r="A658" s="43"/>
      <c r="B658" s="33" t="s">
        <v>1123</v>
      </c>
      <c r="C658" s="330" t="s">
        <v>1717</v>
      </c>
      <c r="D658" s="326"/>
      <c r="E658" s="19">
        <v>23400</v>
      </c>
      <c r="F658" s="19">
        <v>43875</v>
      </c>
      <c r="G658" s="19">
        <v>61425</v>
      </c>
      <c r="H658" s="206" t="s">
        <v>499</v>
      </c>
    </row>
    <row r="659" spans="1:8">
      <c r="A659" s="43"/>
      <c r="B659" s="25" t="s">
        <v>1124</v>
      </c>
      <c r="C659" s="14" t="s">
        <v>849</v>
      </c>
      <c r="D659" s="326"/>
      <c r="E659" s="19">
        <v>9999</v>
      </c>
      <c r="F659" s="394"/>
      <c r="G659" s="394"/>
      <c r="H659" s="206" t="s">
        <v>496</v>
      </c>
    </row>
    <row r="660" spans="1:8">
      <c r="A660" s="37"/>
      <c r="B660" s="25" t="s">
        <v>1125</v>
      </c>
      <c r="C660" s="14" t="s">
        <v>2832</v>
      </c>
      <c r="D660" s="327"/>
      <c r="E660" s="19">
        <v>28837</v>
      </c>
      <c r="F660" s="394"/>
      <c r="G660" s="394"/>
      <c r="H660" s="206" t="s">
        <v>496</v>
      </c>
    </row>
    <row r="661" spans="1:8">
      <c r="A661" s="37"/>
      <c r="B661" s="25" t="s">
        <v>1126</v>
      </c>
      <c r="C661" s="14" t="s">
        <v>2833</v>
      </c>
      <c r="D661" s="331"/>
      <c r="E661" s="19">
        <v>7999</v>
      </c>
      <c r="F661" s="394"/>
      <c r="G661" s="394"/>
      <c r="H661" s="206" t="s">
        <v>496</v>
      </c>
    </row>
    <row r="662" spans="1:8">
      <c r="A662" s="37"/>
      <c r="B662" s="25" t="s">
        <v>1127</v>
      </c>
      <c r="C662" s="14" t="s">
        <v>853</v>
      </c>
      <c r="D662" s="91"/>
      <c r="E662" s="19">
        <v>15998</v>
      </c>
      <c r="F662" s="394"/>
      <c r="G662" s="394"/>
      <c r="H662" s="206" t="s">
        <v>496</v>
      </c>
    </row>
    <row r="663" spans="1:8">
      <c r="A663" s="37"/>
      <c r="B663" s="25" t="s">
        <v>1128</v>
      </c>
      <c r="C663" s="14" t="s">
        <v>855</v>
      </c>
      <c r="D663" s="91"/>
      <c r="E663" s="19">
        <v>7200</v>
      </c>
      <c r="F663" s="394"/>
      <c r="G663" s="394"/>
      <c r="H663" s="206" t="s">
        <v>496</v>
      </c>
    </row>
    <row r="664" spans="1:8">
      <c r="A664" s="37"/>
      <c r="B664" s="267" t="s">
        <v>1129</v>
      </c>
      <c r="C664" s="268" t="s">
        <v>1714</v>
      </c>
      <c r="D664" s="331"/>
      <c r="E664" s="257">
        <v>6000</v>
      </c>
      <c r="F664" s="257">
        <v>11250</v>
      </c>
      <c r="G664" s="257">
        <v>15750</v>
      </c>
      <c r="H664" s="206" t="s">
        <v>499</v>
      </c>
    </row>
    <row r="665" spans="1:8" ht="13.5" thickBot="1">
      <c r="A665" s="38"/>
      <c r="B665" s="269" t="s">
        <v>1130</v>
      </c>
      <c r="C665" s="270" t="s">
        <v>1788</v>
      </c>
      <c r="D665" s="333"/>
      <c r="E665" s="272">
        <v>9999</v>
      </c>
      <c r="F665" s="258">
        <v>18749</v>
      </c>
      <c r="G665" s="258">
        <v>26248</v>
      </c>
      <c r="H665" s="207" t="s">
        <v>499</v>
      </c>
    </row>
    <row r="666" spans="1:8" ht="13.5" thickBot="1">
      <c r="A666" s="36" t="s">
        <v>783</v>
      </c>
      <c r="B666" s="289" t="s">
        <v>163</v>
      </c>
      <c r="C666" s="289" t="s">
        <v>162</v>
      </c>
      <c r="D666" s="90" t="s">
        <v>805</v>
      </c>
      <c r="E666" s="289" t="s">
        <v>806</v>
      </c>
      <c r="F666" s="289" t="s">
        <v>807</v>
      </c>
      <c r="G666" s="289" t="s">
        <v>808</v>
      </c>
      <c r="H666" s="130" t="s">
        <v>495</v>
      </c>
    </row>
    <row r="667" spans="1:8" ht="45.75" customHeight="1">
      <c r="A667" s="43" t="s">
        <v>2074</v>
      </c>
      <c r="B667" s="12" t="s">
        <v>2075</v>
      </c>
      <c r="C667" s="583" t="s">
        <v>3941</v>
      </c>
      <c r="D667" s="324">
        <v>45995</v>
      </c>
      <c r="E667" s="292"/>
      <c r="F667" s="292"/>
      <c r="G667" s="292"/>
      <c r="H667" s="205" t="s">
        <v>498</v>
      </c>
    </row>
    <row r="668" spans="1:8">
      <c r="A668" s="43"/>
      <c r="B668" s="14" t="s">
        <v>2076</v>
      </c>
      <c r="C668" s="466" t="s">
        <v>1793</v>
      </c>
      <c r="D668" s="326">
        <v>63995</v>
      </c>
      <c r="E668" s="330"/>
      <c r="F668" s="330"/>
      <c r="G668" s="330"/>
      <c r="H668" s="206" t="s">
        <v>498</v>
      </c>
    </row>
    <row r="669" spans="1:8">
      <c r="A669" s="37"/>
      <c r="B669" s="31" t="s">
        <v>2077</v>
      </c>
      <c r="C669" s="14" t="s">
        <v>1718</v>
      </c>
      <c r="D669" s="11"/>
      <c r="E669" s="331"/>
      <c r="F669" s="331">
        <v>79745</v>
      </c>
      <c r="G669" s="331">
        <v>90995</v>
      </c>
      <c r="H669" s="206" t="s">
        <v>498</v>
      </c>
    </row>
    <row r="670" spans="1:8" ht="13.5" thickBot="1">
      <c r="A670" s="37"/>
      <c r="B670" s="31" t="s">
        <v>2078</v>
      </c>
      <c r="C670" s="14" t="s">
        <v>1719</v>
      </c>
      <c r="D670" s="11"/>
      <c r="E670" s="331">
        <v>69395</v>
      </c>
      <c r="F670" s="331">
        <v>89870</v>
      </c>
      <c r="G670" s="331">
        <v>104495</v>
      </c>
      <c r="H670" s="206" t="s">
        <v>498</v>
      </c>
    </row>
    <row r="671" spans="1:8" ht="13.5" thickBot="1">
      <c r="A671" s="36" t="s">
        <v>783</v>
      </c>
      <c r="B671" s="289" t="s">
        <v>163</v>
      </c>
      <c r="C671" s="289" t="s">
        <v>162</v>
      </c>
      <c r="D671" s="90" t="s">
        <v>805</v>
      </c>
      <c r="E671" s="289" t="s">
        <v>806</v>
      </c>
      <c r="F671" s="289" t="s">
        <v>807</v>
      </c>
      <c r="G671" s="289" t="s">
        <v>808</v>
      </c>
      <c r="H671" s="130" t="s">
        <v>495</v>
      </c>
    </row>
    <row r="672" spans="1:8" ht="24">
      <c r="A672" s="43" t="s">
        <v>1597</v>
      </c>
      <c r="B672" s="12" t="s">
        <v>1586</v>
      </c>
      <c r="C672" s="583" t="s">
        <v>3942</v>
      </c>
      <c r="D672" s="324">
        <v>49995</v>
      </c>
      <c r="E672" s="292"/>
      <c r="F672" s="292"/>
      <c r="G672" s="292"/>
      <c r="H672" s="205" t="s">
        <v>498</v>
      </c>
    </row>
    <row r="673" spans="1:8">
      <c r="A673" s="43"/>
      <c r="B673" s="14" t="s">
        <v>1587</v>
      </c>
      <c r="C673" s="466" t="s">
        <v>1793</v>
      </c>
      <c r="D673" s="326">
        <v>72495</v>
      </c>
      <c r="E673" s="330"/>
      <c r="F673" s="330"/>
      <c r="G673" s="330"/>
      <c r="H673" s="206" t="s">
        <v>498</v>
      </c>
    </row>
    <row r="674" spans="1:8">
      <c r="A674" s="37"/>
      <c r="B674" s="31" t="s">
        <v>1667</v>
      </c>
      <c r="C674" s="14" t="s">
        <v>1718</v>
      </c>
      <c r="D674" s="11"/>
      <c r="E674" s="331"/>
      <c r="F674" s="331">
        <v>92183</v>
      </c>
      <c r="G674" s="331">
        <v>106245</v>
      </c>
      <c r="H674" s="206" t="s">
        <v>498</v>
      </c>
    </row>
    <row r="675" spans="1:8">
      <c r="A675" s="37"/>
      <c r="B675" s="31" t="s">
        <v>1668</v>
      </c>
      <c r="C675" s="14" t="s">
        <v>1719</v>
      </c>
      <c r="D675" s="11"/>
      <c r="E675" s="331">
        <v>81045</v>
      </c>
      <c r="F675" s="331">
        <v>106639</v>
      </c>
      <c r="G675" s="331">
        <v>124920</v>
      </c>
      <c r="H675" s="206" t="s">
        <v>498</v>
      </c>
    </row>
    <row r="676" spans="1:8">
      <c r="A676" s="43"/>
      <c r="B676" s="17" t="s">
        <v>1925</v>
      </c>
      <c r="C676" s="17" t="s">
        <v>1942</v>
      </c>
      <c r="D676" s="200"/>
      <c r="E676" s="328">
        <v>8550</v>
      </c>
      <c r="F676" s="329"/>
      <c r="G676" s="329"/>
      <c r="H676" s="206" t="s">
        <v>498</v>
      </c>
    </row>
    <row r="677" spans="1:8">
      <c r="A677" s="43"/>
      <c r="B677" s="32" t="s">
        <v>2689</v>
      </c>
      <c r="C677" s="17" t="s">
        <v>2679</v>
      </c>
      <c r="D677" s="200"/>
      <c r="E677" s="328">
        <v>19998</v>
      </c>
      <c r="F677" s="257">
        <v>37496.25</v>
      </c>
      <c r="G677" s="257">
        <v>52494.75</v>
      </c>
      <c r="H677" s="206" t="s">
        <v>499</v>
      </c>
    </row>
    <row r="678" spans="1:8">
      <c r="A678" s="43"/>
      <c r="B678" s="33" t="s">
        <v>2690</v>
      </c>
      <c r="C678" s="17" t="s">
        <v>2680</v>
      </c>
      <c r="D678" s="200"/>
      <c r="E678" s="328">
        <v>25997.4</v>
      </c>
      <c r="F678" s="257">
        <v>48745.125</v>
      </c>
      <c r="G678" s="257">
        <v>68243.175000000003</v>
      </c>
      <c r="H678" s="206" t="s">
        <v>499</v>
      </c>
    </row>
    <row r="679" spans="1:8">
      <c r="A679" s="43"/>
      <c r="B679" s="32" t="s">
        <v>1588</v>
      </c>
      <c r="C679" s="330" t="s">
        <v>1716</v>
      </c>
      <c r="D679" s="326"/>
      <c r="E679" s="19">
        <v>22500</v>
      </c>
      <c r="F679" s="19">
        <v>42188</v>
      </c>
      <c r="G679" s="19">
        <v>59063</v>
      </c>
      <c r="H679" s="206" t="s">
        <v>499</v>
      </c>
    </row>
    <row r="680" spans="1:8">
      <c r="A680" s="43"/>
      <c r="B680" s="33" t="s">
        <v>1589</v>
      </c>
      <c r="C680" s="330" t="s">
        <v>1717</v>
      </c>
      <c r="D680" s="326"/>
      <c r="E680" s="19">
        <v>29250</v>
      </c>
      <c r="F680" s="19">
        <v>54844</v>
      </c>
      <c r="G680" s="19">
        <v>76782</v>
      </c>
      <c r="H680" s="206" t="s">
        <v>499</v>
      </c>
    </row>
    <row r="681" spans="1:8">
      <c r="A681" s="43"/>
      <c r="B681" s="25" t="s">
        <v>1590</v>
      </c>
      <c r="C681" s="14" t="s">
        <v>849</v>
      </c>
      <c r="D681" s="326"/>
      <c r="E681" s="19">
        <v>12499</v>
      </c>
      <c r="F681" s="394"/>
      <c r="G681" s="394"/>
      <c r="H681" s="206" t="s">
        <v>496</v>
      </c>
    </row>
    <row r="682" spans="1:8">
      <c r="A682" s="37"/>
      <c r="B682" s="25" t="s">
        <v>1591</v>
      </c>
      <c r="C682" s="14" t="s">
        <v>2832</v>
      </c>
      <c r="D682" s="327"/>
      <c r="E682" s="19">
        <v>36047</v>
      </c>
      <c r="F682" s="394"/>
      <c r="G682" s="394"/>
      <c r="H682" s="206" t="s">
        <v>496</v>
      </c>
    </row>
    <row r="683" spans="1:8">
      <c r="A683" s="37"/>
      <c r="B683" s="25" t="s">
        <v>1592</v>
      </c>
      <c r="C683" s="14" t="s">
        <v>2833</v>
      </c>
      <c r="D683" s="331"/>
      <c r="E683" s="19">
        <v>9999</v>
      </c>
      <c r="F683" s="394"/>
      <c r="G683" s="394"/>
      <c r="H683" s="206" t="s">
        <v>496</v>
      </c>
    </row>
    <row r="684" spans="1:8">
      <c r="A684" s="37"/>
      <c r="B684" s="25" t="s">
        <v>1593</v>
      </c>
      <c r="C684" s="14" t="s">
        <v>853</v>
      </c>
      <c r="D684" s="91"/>
      <c r="E684" s="19">
        <v>19998</v>
      </c>
      <c r="F684" s="394"/>
      <c r="G684" s="394"/>
      <c r="H684" s="206" t="s">
        <v>496</v>
      </c>
    </row>
    <row r="685" spans="1:8">
      <c r="A685" s="37"/>
      <c r="B685" s="25" t="s">
        <v>1594</v>
      </c>
      <c r="C685" s="14" t="s">
        <v>855</v>
      </c>
      <c r="D685" s="91"/>
      <c r="E685" s="19">
        <v>9000</v>
      </c>
      <c r="F685" s="394"/>
      <c r="G685" s="394"/>
      <c r="H685" s="206" t="s">
        <v>496</v>
      </c>
    </row>
    <row r="686" spans="1:8">
      <c r="A686" s="37"/>
      <c r="B686" s="267" t="s">
        <v>1595</v>
      </c>
      <c r="C686" s="268" t="s">
        <v>1714</v>
      </c>
      <c r="D686" s="331"/>
      <c r="E686" s="257">
        <v>7500</v>
      </c>
      <c r="F686" s="257">
        <v>14063</v>
      </c>
      <c r="G686" s="257">
        <v>19688</v>
      </c>
      <c r="H686" s="206" t="s">
        <v>499</v>
      </c>
    </row>
    <row r="687" spans="1:8" ht="13.5" thickBot="1">
      <c r="A687" s="38"/>
      <c r="B687" s="269" t="s">
        <v>1596</v>
      </c>
      <c r="C687" s="270" t="s">
        <v>1788</v>
      </c>
      <c r="D687" s="333"/>
      <c r="E687" s="272">
        <v>12499</v>
      </c>
      <c r="F687" s="258">
        <v>23436</v>
      </c>
      <c r="G687" s="258">
        <v>32810</v>
      </c>
      <c r="H687" s="207" t="s">
        <v>499</v>
      </c>
    </row>
    <row r="688" spans="1:8" ht="13.5" thickBot="1">
      <c r="A688" s="36" t="s">
        <v>783</v>
      </c>
      <c r="B688" s="289" t="s">
        <v>163</v>
      </c>
      <c r="C688" s="289" t="s">
        <v>162</v>
      </c>
      <c r="D688" s="90" t="s">
        <v>805</v>
      </c>
      <c r="E688" s="289" t="s">
        <v>806</v>
      </c>
      <c r="F688" s="289" t="s">
        <v>807</v>
      </c>
      <c r="G688" s="289" t="s">
        <v>808</v>
      </c>
      <c r="H688" s="130" t="s">
        <v>495</v>
      </c>
    </row>
    <row r="689" spans="1:8" ht="46.5" customHeight="1">
      <c r="A689" s="43" t="s">
        <v>2079</v>
      </c>
      <c r="B689" s="12" t="s">
        <v>2080</v>
      </c>
      <c r="C689" s="583" t="s">
        <v>3943</v>
      </c>
      <c r="D689" s="324">
        <v>55995</v>
      </c>
      <c r="E689" s="292"/>
      <c r="F689" s="292"/>
      <c r="G689" s="292"/>
      <c r="H689" s="205" t="s">
        <v>498</v>
      </c>
    </row>
    <row r="690" spans="1:8">
      <c r="A690" s="43"/>
      <c r="B690" s="14" t="s">
        <v>2081</v>
      </c>
      <c r="C690" s="466" t="s">
        <v>1793</v>
      </c>
      <c r="D690" s="326">
        <v>78495</v>
      </c>
      <c r="E690" s="330"/>
      <c r="F690" s="330"/>
      <c r="G690" s="330"/>
      <c r="H690" s="206" t="s">
        <v>498</v>
      </c>
    </row>
    <row r="691" spans="1:8">
      <c r="A691" s="37"/>
      <c r="B691" s="31" t="s">
        <v>2082</v>
      </c>
      <c r="C691" s="14" t="s">
        <v>1718</v>
      </c>
      <c r="D691" s="11"/>
      <c r="E691" s="331"/>
      <c r="F691" s="330">
        <v>98183</v>
      </c>
      <c r="G691" s="330">
        <v>112245</v>
      </c>
      <c r="H691" s="206" t="s">
        <v>498</v>
      </c>
    </row>
    <row r="692" spans="1:8" ht="13.5" thickBot="1">
      <c r="A692" s="37"/>
      <c r="B692" s="31" t="s">
        <v>2083</v>
      </c>
      <c r="C692" s="14" t="s">
        <v>1719</v>
      </c>
      <c r="D692" s="11"/>
      <c r="E692" s="331">
        <v>85245</v>
      </c>
      <c r="F692" s="331">
        <v>110839</v>
      </c>
      <c r="G692" s="331">
        <v>129120</v>
      </c>
      <c r="H692" s="206" t="s">
        <v>498</v>
      </c>
    </row>
    <row r="693" spans="1:8" ht="13.5" thickBot="1">
      <c r="A693" s="36" t="s">
        <v>783</v>
      </c>
      <c r="B693" s="289" t="s">
        <v>163</v>
      </c>
      <c r="C693" s="289" t="s">
        <v>162</v>
      </c>
      <c r="D693" s="90" t="s">
        <v>805</v>
      </c>
      <c r="E693" s="289" t="s">
        <v>806</v>
      </c>
      <c r="F693" s="289" t="s">
        <v>807</v>
      </c>
      <c r="G693" s="289" t="s">
        <v>808</v>
      </c>
      <c r="H693" s="130" t="s">
        <v>495</v>
      </c>
    </row>
    <row r="694" spans="1:8" ht="24">
      <c r="A694" s="43" t="s">
        <v>2761</v>
      </c>
      <c r="B694" s="12" t="s">
        <v>2762</v>
      </c>
      <c r="C694" s="583" t="s">
        <v>3894</v>
      </c>
      <c r="D694" s="324">
        <v>44998</v>
      </c>
      <c r="E694" s="292"/>
      <c r="F694" s="292"/>
      <c r="G694" s="292"/>
      <c r="H694" s="205" t="s">
        <v>498</v>
      </c>
    </row>
    <row r="695" spans="1:8">
      <c r="A695" s="43"/>
      <c r="B695" s="14" t="s">
        <v>2763</v>
      </c>
      <c r="C695" s="645" t="s">
        <v>1793</v>
      </c>
      <c r="D695" s="326">
        <v>65248</v>
      </c>
      <c r="E695" s="330"/>
      <c r="F695" s="330"/>
      <c r="G695" s="330"/>
      <c r="H695" s="206" t="s">
        <v>498</v>
      </c>
    </row>
    <row r="696" spans="1:8">
      <c r="A696" s="37"/>
      <c r="B696" s="31" t="s">
        <v>2764</v>
      </c>
      <c r="C696" s="14" t="s">
        <v>1718</v>
      </c>
      <c r="D696" s="11"/>
      <c r="E696" s="331"/>
      <c r="F696" s="331">
        <v>82964</v>
      </c>
      <c r="G696" s="331">
        <v>95620</v>
      </c>
      <c r="H696" s="206" t="s">
        <v>498</v>
      </c>
    </row>
    <row r="697" spans="1:8">
      <c r="A697" s="37"/>
      <c r="B697" s="31" t="s">
        <v>2765</v>
      </c>
      <c r="C697" s="14" t="s">
        <v>1719</v>
      </c>
      <c r="D697" s="11"/>
      <c r="E697" s="331">
        <v>71320</v>
      </c>
      <c r="F697" s="331">
        <v>94355</v>
      </c>
      <c r="G697" s="331">
        <v>110808</v>
      </c>
      <c r="H697" s="206" t="s">
        <v>498</v>
      </c>
    </row>
    <row r="698" spans="1:8">
      <c r="A698" s="43"/>
      <c r="B698" s="17" t="s">
        <v>2766</v>
      </c>
      <c r="C698" s="17" t="s">
        <v>1942</v>
      </c>
      <c r="D698" s="200"/>
      <c r="E698" s="328">
        <v>7695</v>
      </c>
      <c r="F698" s="329"/>
      <c r="G698" s="329"/>
      <c r="H698" s="206" t="s">
        <v>498</v>
      </c>
    </row>
    <row r="699" spans="1:8">
      <c r="A699" s="43"/>
      <c r="B699" s="32" t="s">
        <v>2776</v>
      </c>
      <c r="C699" s="17" t="s">
        <v>2679</v>
      </c>
      <c r="D699" s="200"/>
      <c r="E699" s="328">
        <v>17999.2</v>
      </c>
      <c r="F699" s="257">
        <v>33748.5</v>
      </c>
      <c r="G699" s="257">
        <v>47247.9</v>
      </c>
      <c r="H699" s="206" t="s">
        <v>499</v>
      </c>
    </row>
    <row r="700" spans="1:8">
      <c r="A700" s="43"/>
      <c r="B700" s="33" t="s">
        <v>2777</v>
      </c>
      <c r="C700" s="17" t="s">
        <v>2680</v>
      </c>
      <c r="D700" s="200"/>
      <c r="E700" s="328">
        <v>23398.959999999999</v>
      </c>
      <c r="F700" s="257">
        <v>43873.049999999996</v>
      </c>
      <c r="G700" s="257">
        <v>61422.27</v>
      </c>
      <c r="H700" s="206" t="s">
        <v>499</v>
      </c>
    </row>
    <row r="701" spans="1:8">
      <c r="A701" s="43"/>
      <c r="B701" s="32" t="s">
        <v>2767</v>
      </c>
      <c r="C701" s="330" t="s">
        <v>1716</v>
      </c>
      <c r="D701" s="326"/>
      <c r="E701" s="19">
        <v>20250</v>
      </c>
      <c r="F701" s="19">
        <v>37969</v>
      </c>
      <c r="G701" s="19">
        <v>53157</v>
      </c>
      <c r="H701" s="206" t="s">
        <v>499</v>
      </c>
    </row>
    <row r="702" spans="1:8">
      <c r="A702" s="43"/>
      <c r="B702" s="33" t="s">
        <v>2768</v>
      </c>
      <c r="C702" s="330" t="s">
        <v>1717</v>
      </c>
      <c r="D702" s="326"/>
      <c r="E702" s="19">
        <v>26325</v>
      </c>
      <c r="F702" s="19">
        <v>49360</v>
      </c>
      <c r="G702" s="19">
        <v>69104</v>
      </c>
      <c r="H702" s="206" t="s">
        <v>499</v>
      </c>
    </row>
    <row r="703" spans="1:8">
      <c r="A703" s="43"/>
      <c r="B703" s="25" t="s">
        <v>2769</v>
      </c>
      <c r="C703" s="14" t="s">
        <v>849</v>
      </c>
      <c r="D703" s="326"/>
      <c r="E703" s="19">
        <v>11249</v>
      </c>
      <c r="F703" s="394"/>
      <c r="G703" s="394"/>
      <c r="H703" s="206" t="s">
        <v>496</v>
      </c>
    </row>
    <row r="704" spans="1:8">
      <c r="A704" s="37"/>
      <c r="B704" s="25" t="s">
        <v>2770</v>
      </c>
      <c r="C704" s="14" t="s">
        <v>2832</v>
      </c>
      <c r="D704" s="327"/>
      <c r="E704" s="19">
        <v>32442</v>
      </c>
      <c r="F704" s="394"/>
      <c r="G704" s="394"/>
      <c r="H704" s="206" t="s">
        <v>496</v>
      </c>
    </row>
    <row r="705" spans="1:8">
      <c r="A705" s="37"/>
      <c r="B705" s="25" t="s">
        <v>2771</v>
      </c>
      <c r="C705" s="14" t="s">
        <v>2833</v>
      </c>
      <c r="D705" s="331"/>
      <c r="E705" s="19">
        <v>8999</v>
      </c>
      <c r="F705" s="394"/>
      <c r="G705" s="394"/>
      <c r="H705" s="206" t="s">
        <v>496</v>
      </c>
    </row>
    <row r="706" spans="1:8">
      <c r="A706" s="37"/>
      <c r="B706" s="25" t="s">
        <v>2772</v>
      </c>
      <c r="C706" s="14" t="s">
        <v>853</v>
      </c>
      <c r="D706" s="91"/>
      <c r="E706" s="19">
        <v>17998</v>
      </c>
      <c r="F706" s="394"/>
      <c r="G706" s="394"/>
      <c r="H706" s="206" t="s">
        <v>496</v>
      </c>
    </row>
    <row r="707" spans="1:8">
      <c r="A707" s="37"/>
      <c r="B707" s="25" t="s">
        <v>2773</v>
      </c>
      <c r="C707" s="14" t="s">
        <v>855</v>
      </c>
      <c r="D707" s="91"/>
      <c r="E707" s="19">
        <v>8100</v>
      </c>
      <c r="F707" s="394"/>
      <c r="G707" s="394"/>
      <c r="H707" s="206" t="s">
        <v>496</v>
      </c>
    </row>
    <row r="708" spans="1:8">
      <c r="A708" s="37"/>
      <c r="B708" s="267" t="s">
        <v>2774</v>
      </c>
      <c r="C708" s="268" t="s">
        <v>1714</v>
      </c>
      <c r="D708" s="331"/>
      <c r="E708" s="257">
        <v>6750</v>
      </c>
      <c r="F708" s="257">
        <v>12657</v>
      </c>
      <c r="G708" s="257">
        <v>17719</v>
      </c>
      <c r="H708" s="206" t="s">
        <v>499</v>
      </c>
    </row>
    <row r="709" spans="1:8" ht="13.5" thickBot="1">
      <c r="A709" s="38"/>
      <c r="B709" s="269" t="s">
        <v>2775</v>
      </c>
      <c r="C709" s="270" t="s">
        <v>1788</v>
      </c>
      <c r="D709" s="333"/>
      <c r="E709" s="272">
        <v>11249</v>
      </c>
      <c r="F709" s="258">
        <v>21092</v>
      </c>
      <c r="G709" s="258">
        <v>29529</v>
      </c>
      <c r="H709" s="207" t="s">
        <v>499</v>
      </c>
    </row>
    <row r="710" spans="1:8" ht="13.5" thickBot="1">
      <c r="A710" s="36" t="s">
        <v>783</v>
      </c>
      <c r="B710" s="289" t="s">
        <v>163</v>
      </c>
      <c r="C710" s="289" t="s">
        <v>162</v>
      </c>
      <c r="D710" s="90" t="s">
        <v>805</v>
      </c>
      <c r="E710" s="289" t="s">
        <v>806</v>
      </c>
      <c r="F710" s="289" t="s">
        <v>807</v>
      </c>
      <c r="G710" s="289" t="s">
        <v>808</v>
      </c>
      <c r="H710" s="130" t="s">
        <v>495</v>
      </c>
    </row>
    <row r="711" spans="1:8" ht="24">
      <c r="A711" s="43" t="s">
        <v>3167</v>
      </c>
      <c r="B711" s="12" t="s">
        <v>3168</v>
      </c>
      <c r="C711" s="583" t="s">
        <v>3944</v>
      </c>
      <c r="D711" s="324">
        <v>49998</v>
      </c>
      <c r="E711" s="292"/>
      <c r="F711" s="292"/>
      <c r="G711" s="292"/>
      <c r="H711" s="205" t="s">
        <v>498</v>
      </c>
    </row>
    <row r="712" spans="1:8">
      <c r="A712" s="43"/>
      <c r="B712" s="14" t="s">
        <v>3169</v>
      </c>
      <c r="C712" s="766" t="s">
        <v>1793</v>
      </c>
      <c r="D712" s="326">
        <v>72498</v>
      </c>
      <c r="E712" s="330"/>
      <c r="F712" s="330"/>
      <c r="G712" s="330"/>
      <c r="H712" s="206" t="s">
        <v>498</v>
      </c>
    </row>
    <row r="713" spans="1:8">
      <c r="A713" s="37"/>
      <c r="B713" s="31" t="s">
        <v>3170</v>
      </c>
      <c r="C713" s="14" t="s">
        <v>1718</v>
      </c>
      <c r="D713" s="11"/>
      <c r="E713" s="331"/>
      <c r="F713" s="331">
        <v>92186</v>
      </c>
      <c r="G713" s="331">
        <v>106248</v>
      </c>
      <c r="H713" s="206" t="s">
        <v>498</v>
      </c>
    </row>
    <row r="714" spans="1:8" ht="13.5" thickBot="1">
      <c r="A714" s="37"/>
      <c r="B714" s="31" t="s">
        <v>3171</v>
      </c>
      <c r="C714" s="14" t="s">
        <v>1719</v>
      </c>
      <c r="D714" s="11"/>
      <c r="E714" s="331">
        <v>79248</v>
      </c>
      <c r="F714" s="331">
        <v>104842</v>
      </c>
      <c r="G714" s="331">
        <v>123123</v>
      </c>
      <c r="H714" s="206" t="s">
        <v>498</v>
      </c>
    </row>
    <row r="715" spans="1:8" ht="13.5" thickBot="1">
      <c r="A715" s="36" t="s">
        <v>783</v>
      </c>
      <c r="B715" s="289" t="s">
        <v>163</v>
      </c>
      <c r="C715" s="289" t="s">
        <v>162</v>
      </c>
      <c r="D715" s="90" t="s">
        <v>805</v>
      </c>
      <c r="E715" s="289" t="s">
        <v>806</v>
      </c>
      <c r="F715" s="289" t="s">
        <v>807</v>
      </c>
      <c r="G715" s="289" t="s">
        <v>808</v>
      </c>
      <c r="H715" s="130" t="s">
        <v>495</v>
      </c>
    </row>
    <row r="716" spans="1:8" ht="24">
      <c r="A716" s="43" t="s">
        <v>3172</v>
      </c>
      <c r="B716" s="12" t="s">
        <v>3173</v>
      </c>
      <c r="C716" s="583" t="s">
        <v>3895</v>
      </c>
      <c r="D716" s="324">
        <v>59998</v>
      </c>
      <c r="E716" s="292"/>
      <c r="F716" s="292"/>
      <c r="G716" s="292"/>
      <c r="H716" s="205" t="s">
        <v>498</v>
      </c>
    </row>
    <row r="717" spans="1:8">
      <c r="A717" s="43"/>
      <c r="B717" s="14" t="s">
        <v>3174</v>
      </c>
      <c r="C717" s="766" t="s">
        <v>1793</v>
      </c>
      <c r="D717" s="326">
        <v>86995</v>
      </c>
      <c r="E717" s="330"/>
      <c r="F717" s="330"/>
      <c r="G717" s="330"/>
      <c r="H717" s="206" t="s">
        <v>498</v>
      </c>
    </row>
    <row r="718" spans="1:8">
      <c r="A718" s="37"/>
      <c r="B718" s="31" t="s">
        <v>3175</v>
      </c>
      <c r="C718" s="14" t="s">
        <v>1718</v>
      </c>
      <c r="D718" s="11"/>
      <c r="E718" s="331"/>
      <c r="F718" s="331">
        <v>110396.32</v>
      </c>
      <c r="G718" s="331">
        <v>127795.73999999999</v>
      </c>
      <c r="H718" s="206" t="s">
        <v>498</v>
      </c>
    </row>
    <row r="719" spans="1:8">
      <c r="A719" s="37"/>
      <c r="B719" s="31" t="s">
        <v>3176</v>
      </c>
      <c r="C719" s="14" t="s">
        <v>1719</v>
      </c>
      <c r="D719" s="11"/>
      <c r="E719" s="331">
        <v>94196.86</v>
      </c>
      <c r="F719" s="331">
        <v>124195.85999999999</v>
      </c>
      <c r="G719" s="331">
        <v>145795.14000000001</v>
      </c>
      <c r="H719" s="206" t="s">
        <v>498</v>
      </c>
    </row>
    <row r="720" spans="1:8">
      <c r="A720" s="43"/>
      <c r="B720" s="17" t="s">
        <v>3177</v>
      </c>
      <c r="C720" s="17" t="s">
        <v>1943</v>
      </c>
      <c r="D720" s="200"/>
      <c r="E720" s="328">
        <v>10260</v>
      </c>
      <c r="F720" s="329"/>
      <c r="G720" s="329"/>
      <c r="H720" s="206" t="s">
        <v>498</v>
      </c>
    </row>
    <row r="721" spans="1:8">
      <c r="A721" s="43"/>
      <c r="B721" s="32" t="s">
        <v>3178</v>
      </c>
      <c r="C721" s="17" t="s">
        <v>2679</v>
      </c>
      <c r="D721" s="200"/>
      <c r="E721" s="328">
        <v>23999.200000000001</v>
      </c>
      <c r="F721" s="257">
        <v>44998.5</v>
      </c>
      <c r="G721" s="257">
        <v>62997.9</v>
      </c>
      <c r="H721" s="206" t="s">
        <v>499</v>
      </c>
    </row>
    <row r="722" spans="1:8">
      <c r="A722" s="43"/>
      <c r="B722" s="33" t="s">
        <v>3179</v>
      </c>
      <c r="C722" s="17" t="s">
        <v>2680</v>
      </c>
      <c r="D722" s="200"/>
      <c r="E722" s="328">
        <v>31198.960000000003</v>
      </c>
      <c r="F722" s="257">
        <v>58498.05</v>
      </c>
      <c r="G722" s="257">
        <v>81897.27</v>
      </c>
      <c r="H722" s="206" t="s">
        <v>499</v>
      </c>
    </row>
    <row r="723" spans="1:8">
      <c r="A723" s="43"/>
      <c r="B723" s="32" t="s">
        <v>3180</v>
      </c>
      <c r="C723" s="330" t="s">
        <v>1716</v>
      </c>
      <c r="D723" s="326"/>
      <c r="E723" s="19">
        <v>26997</v>
      </c>
      <c r="F723" s="19">
        <v>50620</v>
      </c>
      <c r="G723" s="19">
        <v>70868</v>
      </c>
      <c r="H723" s="206" t="s">
        <v>499</v>
      </c>
    </row>
    <row r="724" spans="1:8">
      <c r="A724" s="43"/>
      <c r="B724" s="33" t="s">
        <v>3181</v>
      </c>
      <c r="C724" s="330" t="s">
        <v>1717</v>
      </c>
      <c r="D724" s="326"/>
      <c r="E724" s="19">
        <v>35097</v>
      </c>
      <c r="F724" s="19">
        <v>65807</v>
      </c>
      <c r="G724" s="19">
        <v>92130</v>
      </c>
      <c r="H724" s="206" t="s">
        <v>499</v>
      </c>
    </row>
    <row r="725" spans="1:8">
      <c r="A725" s="43"/>
      <c r="B725" s="25" t="s">
        <v>3182</v>
      </c>
      <c r="C725" s="14" t="s">
        <v>809</v>
      </c>
      <c r="D725" s="326"/>
      <c r="E725" s="19">
        <v>15000</v>
      </c>
      <c r="F725" s="394"/>
      <c r="G725" s="394"/>
      <c r="H725" s="206" t="s">
        <v>496</v>
      </c>
    </row>
    <row r="726" spans="1:8">
      <c r="A726" s="37"/>
      <c r="B726" s="25" t="s">
        <v>3183</v>
      </c>
      <c r="C726" s="14" t="s">
        <v>2832</v>
      </c>
      <c r="D726" s="327"/>
      <c r="E726" s="19">
        <v>43259</v>
      </c>
      <c r="F726" s="394"/>
      <c r="G726" s="394"/>
      <c r="H726" s="206" t="s">
        <v>496</v>
      </c>
    </row>
    <row r="727" spans="1:8">
      <c r="A727" s="37"/>
      <c r="B727" s="25" t="s">
        <v>3184</v>
      </c>
      <c r="C727" s="14" t="s">
        <v>2833</v>
      </c>
      <c r="D727" s="331"/>
      <c r="E727" s="19">
        <v>12000</v>
      </c>
      <c r="F727" s="394"/>
      <c r="G727" s="394"/>
      <c r="H727" s="206" t="s">
        <v>496</v>
      </c>
    </row>
    <row r="728" spans="1:8">
      <c r="A728" s="37"/>
      <c r="B728" s="25" t="s">
        <v>3185</v>
      </c>
      <c r="C728" s="14" t="s">
        <v>810</v>
      </c>
      <c r="D728" s="359"/>
      <c r="E728" s="19">
        <v>24000</v>
      </c>
      <c r="F728" s="394"/>
      <c r="G728" s="394"/>
      <c r="H728" s="206" t="s">
        <v>496</v>
      </c>
    </row>
    <row r="729" spans="1:8">
      <c r="A729" s="37"/>
      <c r="B729" s="25" t="s">
        <v>3186</v>
      </c>
      <c r="C729" s="14" t="s">
        <v>811</v>
      </c>
      <c r="D729" s="359"/>
      <c r="E729" s="19">
        <v>10800</v>
      </c>
      <c r="F729" s="394"/>
      <c r="G729" s="394"/>
      <c r="H729" s="206" t="s">
        <v>496</v>
      </c>
    </row>
    <row r="730" spans="1:8">
      <c r="A730" s="37"/>
      <c r="B730" s="267" t="s">
        <v>3187</v>
      </c>
      <c r="C730" s="268" t="s">
        <v>1714</v>
      </c>
      <c r="D730" s="331"/>
      <c r="E730" s="257">
        <v>9000</v>
      </c>
      <c r="F730" s="257">
        <v>16875</v>
      </c>
      <c r="G730" s="257">
        <v>23625</v>
      </c>
      <c r="H730" s="206" t="s">
        <v>499</v>
      </c>
    </row>
    <row r="731" spans="1:8" ht="13.5" thickBot="1">
      <c r="A731" s="38"/>
      <c r="B731" s="269" t="s">
        <v>3188</v>
      </c>
      <c r="C731" s="270" t="s">
        <v>1788</v>
      </c>
      <c r="D731" s="333"/>
      <c r="E731" s="258">
        <v>15000</v>
      </c>
      <c r="F731" s="258">
        <v>28125</v>
      </c>
      <c r="G731" s="258">
        <v>39375</v>
      </c>
      <c r="H731" s="207" t="s">
        <v>499</v>
      </c>
    </row>
    <row r="732" spans="1:8" ht="13.5" thickBot="1">
      <c r="A732" s="36" t="s">
        <v>783</v>
      </c>
      <c r="B732" s="289" t="s">
        <v>163</v>
      </c>
      <c r="C732" s="289" t="s">
        <v>162</v>
      </c>
      <c r="D732" s="90" t="s">
        <v>805</v>
      </c>
      <c r="E732" s="289" t="s">
        <v>806</v>
      </c>
      <c r="F732" s="289" t="s">
        <v>807</v>
      </c>
      <c r="G732" s="289" t="s">
        <v>808</v>
      </c>
      <c r="H732" s="130" t="s">
        <v>495</v>
      </c>
    </row>
    <row r="733" spans="1:8" ht="24">
      <c r="A733" s="43" t="s">
        <v>257</v>
      </c>
      <c r="B733" s="12" t="s">
        <v>413</v>
      </c>
      <c r="C733" s="583" t="s">
        <v>3945</v>
      </c>
      <c r="D733" s="93">
        <v>49995</v>
      </c>
      <c r="E733" s="292"/>
      <c r="F733" s="292"/>
      <c r="G733" s="292"/>
      <c r="H733" s="205" t="s">
        <v>498</v>
      </c>
    </row>
    <row r="734" spans="1:8">
      <c r="A734" s="43"/>
      <c r="B734" s="14" t="s">
        <v>422</v>
      </c>
      <c r="C734" s="466" t="s">
        <v>1793</v>
      </c>
      <c r="D734" s="94">
        <v>72495</v>
      </c>
      <c r="E734" s="330"/>
      <c r="F734" s="330"/>
      <c r="G734" s="330"/>
      <c r="H734" s="206" t="s">
        <v>498</v>
      </c>
    </row>
    <row r="735" spans="1:8">
      <c r="A735" s="37"/>
      <c r="B735" s="31" t="s">
        <v>994</v>
      </c>
      <c r="C735" s="14" t="s">
        <v>1718</v>
      </c>
      <c r="D735" s="11"/>
      <c r="E735" s="331"/>
      <c r="F735" s="331">
        <v>90211.78125</v>
      </c>
      <c r="G735" s="331">
        <v>102866.625</v>
      </c>
      <c r="H735" s="206" t="s">
        <v>498</v>
      </c>
    </row>
    <row r="736" spans="1:8">
      <c r="A736" s="37"/>
      <c r="B736" s="31" t="s">
        <v>995</v>
      </c>
      <c r="C736" s="14" t="s">
        <v>1719</v>
      </c>
      <c r="D736" s="11"/>
      <c r="E736" s="331">
        <v>80189.145000000004</v>
      </c>
      <c r="F736" s="331">
        <v>103220.96062500001</v>
      </c>
      <c r="G736" s="331">
        <v>119672.25750000001</v>
      </c>
      <c r="H736" s="206" t="s">
        <v>498</v>
      </c>
    </row>
    <row r="737" spans="1:8">
      <c r="A737" s="43"/>
      <c r="B737" s="17" t="s">
        <v>1928</v>
      </c>
      <c r="C737" s="17" t="s">
        <v>1943</v>
      </c>
      <c r="E737" s="328">
        <v>7694.1450000000004</v>
      </c>
      <c r="F737" s="329"/>
      <c r="G737" s="329"/>
      <c r="H737" s="206" t="s">
        <v>498</v>
      </c>
    </row>
    <row r="738" spans="1:8">
      <c r="A738" s="43"/>
      <c r="B738" s="32" t="s">
        <v>2695</v>
      </c>
      <c r="C738" s="17" t="s">
        <v>2679</v>
      </c>
      <c r="D738" s="200"/>
      <c r="E738" s="328">
        <v>19998</v>
      </c>
      <c r="F738" s="257">
        <v>37496.25</v>
      </c>
      <c r="G738" s="257">
        <v>52494.75</v>
      </c>
      <c r="H738" s="206" t="s">
        <v>499</v>
      </c>
    </row>
    <row r="739" spans="1:8">
      <c r="A739" s="43"/>
      <c r="B739" s="33" t="s">
        <v>2696</v>
      </c>
      <c r="C739" s="17" t="s">
        <v>2680</v>
      </c>
      <c r="D739" s="200"/>
      <c r="E739" s="328">
        <v>25997.4</v>
      </c>
      <c r="F739" s="257">
        <v>48745.125</v>
      </c>
      <c r="G739" s="257">
        <v>68243.175000000003</v>
      </c>
      <c r="H739" s="206" t="s">
        <v>499</v>
      </c>
    </row>
    <row r="740" spans="1:8">
      <c r="A740" s="43"/>
      <c r="B740" s="32" t="s">
        <v>572</v>
      </c>
      <c r="C740" s="330" t="s">
        <v>1716</v>
      </c>
      <c r="D740" s="94"/>
      <c r="E740" s="19">
        <v>20247.75</v>
      </c>
      <c r="F740" s="19">
        <v>37964.53</v>
      </c>
      <c r="G740" s="19">
        <v>53150.34</v>
      </c>
      <c r="H740" s="206" t="s">
        <v>499</v>
      </c>
    </row>
    <row r="741" spans="1:8">
      <c r="A741" s="43"/>
      <c r="B741" s="33" t="s">
        <v>631</v>
      </c>
      <c r="C741" s="330" t="s">
        <v>1717</v>
      </c>
      <c r="D741" s="94"/>
      <c r="E741" s="19">
        <v>26322.075000000001</v>
      </c>
      <c r="F741" s="19">
        <v>49353.890625</v>
      </c>
      <c r="G741" s="19">
        <v>69095.446875000009</v>
      </c>
      <c r="H741" s="206" t="s">
        <v>499</v>
      </c>
    </row>
    <row r="742" spans="1:8">
      <c r="A742" s="43"/>
      <c r="B742" s="25" t="s">
        <v>288</v>
      </c>
      <c r="C742" s="14" t="s">
        <v>809</v>
      </c>
      <c r="D742" s="94"/>
      <c r="E742" s="19">
        <v>11248.75</v>
      </c>
      <c r="F742" s="394"/>
      <c r="G742" s="394"/>
      <c r="H742" s="206" t="s">
        <v>496</v>
      </c>
    </row>
    <row r="743" spans="1:8">
      <c r="A743" s="37"/>
      <c r="B743" s="25" t="s">
        <v>764</v>
      </c>
      <c r="C743" s="14" t="s">
        <v>2832</v>
      </c>
      <c r="D743" s="15"/>
      <c r="E743" s="19">
        <v>32441.395</v>
      </c>
      <c r="F743" s="394"/>
      <c r="G743" s="394"/>
      <c r="H743" s="206" t="s">
        <v>496</v>
      </c>
    </row>
    <row r="744" spans="1:8">
      <c r="A744" s="37"/>
      <c r="B744" s="25" t="s">
        <v>165</v>
      </c>
      <c r="C744" s="14" t="s">
        <v>2833</v>
      </c>
      <c r="D744" s="18"/>
      <c r="E744" s="19">
        <v>8999</v>
      </c>
      <c r="F744" s="394"/>
      <c r="G744" s="394"/>
      <c r="H744" s="206" t="s">
        <v>496</v>
      </c>
    </row>
    <row r="745" spans="1:8">
      <c r="A745" s="37"/>
      <c r="B745" s="25" t="s">
        <v>166</v>
      </c>
      <c r="C745" s="14" t="s">
        <v>810</v>
      </c>
      <c r="D745" s="91"/>
      <c r="E745" s="19">
        <v>17998</v>
      </c>
      <c r="F745" s="394"/>
      <c r="G745" s="394"/>
      <c r="H745" s="206" t="s">
        <v>496</v>
      </c>
    </row>
    <row r="746" spans="1:8">
      <c r="A746" s="37"/>
      <c r="B746" s="25" t="s">
        <v>167</v>
      </c>
      <c r="C746" s="14" t="s">
        <v>811</v>
      </c>
      <c r="D746" s="91"/>
      <c r="E746" s="19">
        <v>8099.1</v>
      </c>
      <c r="F746" s="394"/>
      <c r="G746" s="394"/>
      <c r="H746" s="206" t="s">
        <v>496</v>
      </c>
    </row>
    <row r="747" spans="1:8">
      <c r="A747" s="37"/>
      <c r="B747" s="267" t="s">
        <v>186</v>
      </c>
      <c r="C747" s="268" t="s">
        <v>1714</v>
      </c>
      <c r="D747" s="18"/>
      <c r="E747" s="257">
        <v>7499.25</v>
      </c>
      <c r="F747" s="257">
        <v>14061.09375</v>
      </c>
      <c r="G747" s="257">
        <v>19685.53125</v>
      </c>
      <c r="H747" s="206" t="s">
        <v>499</v>
      </c>
    </row>
    <row r="748" spans="1:8" ht="13.5" thickBot="1">
      <c r="A748" s="38"/>
      <c r="B748" s="269" t="s">
        <v>342</v>
      </c>
      <c r="C748" s="270" t="s">
        <v>1788</v>
      </c>
      <c r="D748" s="271"/>
      <c r="E748" s="272">
        <v>12498.75</v>
      </c>
      <c r="F748" s="258">
        <v>23435.15625</v>
      </c>
      <c r="G748" s="258">
        <v>32809.21875</v>
      </c>
      <c r="H748" s="207" t="s">
        <v>499</v>
      </c>
    </row>
    <row r="749" spans="1:8" ht="13.5" thickBot="1">
      <c r="A749" s="36" t="s">
        <v>783</v>
      </c>
      <c r="B749" s="289" t="s">
        <v>163</v>
      </c>
      <c r="C749" s="289" t="s">
        <v>162</v>
      </c>
      <c r="D749" s="90" t="s">
        <v>805</v>
      </c>
      <c r="E749" s="289" t="s">
        <v>806</v>
      </c>
      <c r="F749" s="289" t="s">
        <v>807</v>
      </c>
      <c r="G749" s="289" t="s">
        <v>808</v>
      </c>
      <c r="H749" s="130" t="s">
        <v>495</v>
      </c>
    </row>
    <row r="750" spans="1:8" ht="24">
      <c r="A750" s="43" t="s">
        <v>49</v>
      </c>
      <c r="B750" s="12" t="s">
        <v>450</v>
      </c>
      <c r="C750" s="583" t="s">
        <v>3946</v>
      </c>
      <c r="D750" s="93">
        <v>53995</v>
      </c>
      <c r="E750" s="292"/>
      <c r="F750" s="292"/>
      <c r="G750" s="292"/>
      <c r="H750" s="205" t="s">
        <v>498</v>
      </c>
    </row>
    <row r="751" spans="1:8">
      <c r="A751" s="43"/>
      <c r="B751" s="14" t="s">
        <v>451</v>
      </c>
      <c r="C751" s="466" t="s">
        <v>1793</v>
      </c>
      <c r="D751" s="94">
        <v>78295</v>
      </c>
      <c r="E751" s="330"/>
      <c r="F751" s="330"/>
      <c r="G751" s="330"/>
      <c r="H751" s="206" t="s">
        <v>498</v>
      </c>
    </row>
    <row r="752" spans="1:8">
      <c r="A752" s="37"/>
      <c r="B752" s="31" t="s">
        <v>996</v>
      </c>
      <c r="C752" s="14" t="s">
        <v>1718</v>
      </c>
      <c r="D752" s="11"/>
      <c r="E752" s="331"/>
      <c r="F752" s="331">
        <v>99555.53125</v>
      </c>
      <c r="G752" s="331">
        <v>114741.625</v>
      </c>
      <c r="H752" s="206" t="s">
        <v>498</v>
      </c>
    </row>
    <row r="753" spans="1:8">
      <c r="A753" s="37"/>
      <c r="B753" s="31" t="s">
        <v>997</v>
      </c>
      <c r="C753" s="14" t="s">
        <v>1719</v>
      </c>
      <c r="D753" s="11"/>
      <c r="E753" s="331">
        <v>87528.145000000004</v>
      </c>
      <c r="F753" s="331">
        <v>115166.83562500001</v>
      </c>
      <c r="G753" s="331">
        <v>134908.75750000001</v>
      </c>
      <c r="H753" s="206" t="s">
        <v>498</v>
      </c>
    </row>
    <row r="754" spans="1:8">
      <c r="A754" s="43"/>
      <c r="B754" s="17" t="s">
        <v>1929</v>
      </c>
      <c r="C754" s="17" t="s">
        <v>1943</v>
      </c>
      <c r="E754" s="328">
        <v>9233.1450000000004</v>
      </c>
      <c r="F754" s="329"/>
      <c r="G754" s="329"/>
      <c r="H754" s="206" t="s">
        <v>498</v>
      </c>
    </row>
    <row r="755" spans="1:8">
      <c r="A755" s="43"/>
      <c r="B755" s="32" t="s">
        <v>2697</v>
      </c>
      <c r="C755" s="17" t="s">
        <v>2679</v>
      </c>
      <c r="D755" s="200"/>
      <c r="E755" s="328">
        <v>21598</v>
      </c>
      <c r="F755" s="257">
        <v>40496.25</v>
      </c>
      <c r="G755" s="257">
        <v>56694.75</v>
      </c>
      <c r="H755" s="206" t="s">
        <v>499</v>
      </c>
    </row>
    <row r="756" spans="1:8">
      <c r="A756" s="43"/>
      <c r="B756" s="33" t="s">
        <v>2698</v>
      </c>
      <c r="C756" s="17" t="s">
        <v>2680</v>
      </c>
      <c r="D756" s="200"/>
      <c r="E756" s="328">
        <v>28077.4</v>
      </c>
      <c r="F756" s="257">
        <v>52645.125</v>
      </c>
      <c r="G756" s="257">
        <v>73703.175000000003</v>
      </c>
      <c r="H756" s="206" t="s">
        <v>499</v>
      </c>
    </row>
    <row r="757" spans="1:8">
      <c r="A757" s="43"/>
      <c r="B757" s="32" t="s">
        <v>573</v>
      </c>
      <c r="C757" s="330" t="s">
        <v>1716</v>
      </c>
      <c r="D757" s="94"/>
      <c r="E757" s="19">
        <v>24297.75</v>
      </c>
      <c r="F757" s="19">
        <v>45558.28125</v>
      </c>
      <c r="G757" s="19">
        <v>63781.59375</v>
      </c>
      <c r="H757" s="206" t="s">
        <v>499</v>
      </c>
    </row>
    <row r="758" spans="1:8">
      <c r="A758" s="43"/>
      <c r="B758" s="33" t="s">
        <v>632</v>
      </c>
      <c r="C758" s="330" t="s">
        <v>1717</v>
      </c>
      <c r="D758" s="94"/>
      <c r="E758" s="19">
        <v>31587.075000000001</v>
      </c>
      <c r="F758" s="19">
        <v>59225.765625</v>
      </c>
      <c r="G758" s="19">
        <v>82916.071875000009</v>
      </c>
      <c r="H758" s="206" t="s">
        <v>499</v>
      </c>
    </row>
    <row r="759" spans="1:8">
      <c r="A759" s="43"/>
      <c r="B759" s="25" t="s">
        <v>479</v>
      </c>
      <c r="C759" s="14" t="s">
        <v>809</v>
      </c>
      <c r="D759" s="94"/>
      <c r="E759" s="19">
        <v>13498.75</v>
      </c>
      <c r="F759" s="394"/>
      <c r="G759" s="394"/>
      <c r="H759" s="206" t="s">
        <v>496</v>
      </c>
    </row>
    <row r="760" spans="1:8">
      <c r="A760" s="37"/>
      <c r="B760" s="25" t="s">
        <v>289</v>
      </c>
      <c r="C760" s="14" t="s">
        <v>2832</v>
      </c>
      <c r="D760" s="15"/>
      <c r="E760" s="19">
        <v>38930.394999999997</v>
      </c>
      <c r="F760" s="394"/>
      <c r="G760" s="394"/>
      <c r="H760" s="206" t="s">
        <v>496</v>
      </c>
    </row>
    <row r="761" spans="1:8">
      <c r="A761" s="37"/>
      <c r="B761" s="25" t="s">
        <v>290</v>
      </c>
      <c r="C761" s="14" t="s">
        <v>2833</v>
      </c>
      <c r="D761" s="18"/>
      <c r="E761" s="19">
        <v>10799</v>
      </c>
      <c r="F761" s="394"/>
      <c r="G761" s="394"/>
      <c r="H761" s="206" t="s">
        <v>496</v>
      </c>
    </row>
    <row r="762" spans="1:8">
      <c r="A762" s="37"/>
      <c r="B762" s="25" t="s">
        <v>291</v>
      </c>
      <c r="C762" s="14" t="s">
        <v>810</v>
      </c>
      <c r="D762" s="91"/>
      <c r="E762" s="19">
        <v>21598</v>
      </c>
      <c r="F762" s="394"/>
      <c r="G762" s="394"/>
      <c r="H762" s="206" t="s">
        <v>496</v>
      </c>
    </row>
    <row r="763" spans="1:8">
      <c r="A763" s="37"/>
      <c r="B763" s="25" t="s">
        <v>292</v>
      </c>
      <c r="C763" s="14" t="s">
        <v>811</v>
      </c>
      <c r="D763" s="91"/>
      <c r="E763" s="19">
        <v>9719.1</v>
      </c>
      <c r="F763" s="394"/>
      <c r="G763" s="394"/>
      <c r="H763" s="206" t="s">
        <v>496</v>
      </c>
    </row>
    <row r="764" spans="1:8">
      <c r="A764" s="37"/>
      <c r="B764" s="267" t="s">
        <v>187</v>
      </c>
      <c r="C764" s="268" t="s">
        <v>1714</v>
      </c>
      <c r="D764" s="18"/>
      <c r="E764" s="257">
        <v>8099.25</v>
      </c>
      <c r="F764" s="257">
        <v>15186.09375</v>
      </c>
      <c r="G764" s="257">
        <v>21260.53125</v>
      </c>
      <c r="H764" s="206" t="s">
        <v>499</v>
      </c>
    </row>
    <row r="765" spans="1:8" ht="13.5" thickBot="1">
      <c r="A765" s="38"/>
      <c r="B765" s="269" t="s">
        <v>343</v>
      </c>
      <c r="C765" s="270" t="s">
        <v>1788</v>
      </c>
      <c r="D765" s="271"/>
      <c r="E765" s="272">
        <v>13498.75</v>
      </c>
      <c r="F765" s="258">
        <v>25310.15625</v>
      </c>
      <c r="G765" s="258">
        <v>35434.21875</v>
      </c>
      <c r="H765" s="207" t="s">
        <v>499</v>
      </c>
    </row>
    <row r="766" spans="1:8" ht="13.5" thickBot="1">
      <c r="A766" s="36" t="s">
        <v>783</v>
      </c>
      <c r="B766" s="289" t="s">
        <v>163</v>
      </c>
      <c r="C766" s="289" t="s">
        <v>162</v>
      </c>
      <c r="D766" s="290" t="s">
        <v>805</v>
      </c>
      <c r="E766" s="289" t="s">
        <v>806</v>
      </c>
      <c r="F766" s="289" t="s">
        <v>807</v>
      </c>
      <c r="G766" s="289" t="s">
        <v>808</v>
      </c>
      <c r="H766" s="130" t="s">
        <v>495</v>
      </c>
    </row>
    <row r="767" spans="1:8" ht="33.75" customHeight="1">
      <c r="A767" s="43" t="s">
        <v>1074</v>
      </c>
      <c r="B767" s="12" t="s">
        <v>1075</v>
      </c>
      <c r="C767" s="583" t="s">
        <v>3947</v>
      </c>
      <c r="D767" s="324">
        <v>79995</v>
      </c>
      <c r="E767" s="292"/>
      <c r="F767" s="292"/>
      <c r="G767" s="292"/>
      <c r="H767" s="205" t="s">
        <v>498</v>
      </c>
    </row>
    <row r="768" spans="1:8">
      <c r="A768" s="43"/>
      <c r="B768" s="14" t="s">
        <v>1076</v>
      </c>
      <c r="C768" s="466" t="s">
        <v>1793</v>
      </c>
      <c r="D768" s="326">
        <v>115595</v>
      </c>
      <c r="E768" s="330"/>
      <c r="F768" s="330"/>
      <c r="G768" s="330"/>
      <c r="H768" s="206" t="s">
        <v>498</v>
      </c>
    </row>
    <row r="769" spans="1:8">
      <c r="A769" s="37"/>
      <c r="B769" s="31" t="s">
        <v>1077</v>
      </c>
      <c r="C769" s="14" t="s">
        <v>1718</v>
      </c>
      <c r="D769" s="11"/>
      <c r="E769" s="331"/>
      <c r="F769" s="331">
        <v>146745</v>
      </c>
      <c r="G769" s="331">
        <v>168995</v>
      </c>
      <c r="H769" s="206" t="s">
        <v>498</v>
      </c>
    </row>
    <row r="770" spans="1:8">
      <c r="A770" s="37"/>
      <c r="B770" s="31" t="s">
        <v>1078</v>
      </c>
      <c r="C770" s="14" t="s">
        <v>1719</v>
      </c>
      <c r="D770" s="11"/>
      <c r="E770" s="331">
        <v>129275</v>
      </c>
      <c r="F770" s="331">
        <v>169770</v>
      </c>
      <c r="G770" s="331">
        <v>198695</v>
      </c>
      <c r="H770" s="206" t="s">
        <v>498</v>
      </c>
    </row>
    <row r="771" spans="1:8">
      <c r="A771" s="43"/>
      <c r="B771" s="17" t="s">
        <v>1930</v>
      </c>
      <c r="C771" s="17" t="s">
        <v>1942</v>
      </c>
      <c r="D771" s="1005"/>
      <c r="E771" s="328">
        <v>13680</v>
      </c>
      <c r="F771" s="329"/>
      <c r="G771" s="329"/>
      <c r="H771" s="206" t="s">
        <v>498</v>
      </c>
    </row>
    <row r="772" spans="1:8">
      <c r="A772" s="43"/>
      <c r="B772" s="32" t="s">
        <v>2699</v>
      </c>
      <c r="C772" s="17" t="s">
        <v>2679</v>
      </c>
      <c r="D772" s="331"/>
      <c r="E772" s="328">
        <v>31998</v>
      </c>
      <c r="F772" s="257">
        <v>59996.25</v>
      </c>
      <c r="G772" s="257">
        <v>83994.75</v>
      </c>
      <c r="H772" s="206" t="s">
        <v>499</v>
      </c>
    </row>
    <row r="773" spans="1:8">
      <c r="A773" s="43"/>
      <c r="B773" s="33" t="s">
        <v>2700</v>
      </c>
      <c r="C773" s="17" t="s">
        <v>2680</v>
      </c>
      <c r="D773" s="331"/>
      <c r="E773" s="328">
        <v>41597.4</v>
      </c>
      <c r="F773" s="257">
        <v>77995.125</v>
      </c>
      <c r="G773" s="257">
        <v>109193.175</v>
      </c>
      <c r="H773" s="206" t="s">
        <v>499</v>
      </c>
    </row>
    <row r="774" spans="1:8">
      <c r="A774" s="43"/>
      <c r="B774" s="32" t="s">
        <v>1079</v>
      </c>
      <c r="C774" s="330" t="s">
        <v>1716</v>
      </c>
      <c r="D774" s="326"/>
      <c r="E774" s="19">
        <v>35600</v>
      </c>
      <c r="F774" s="19">
        <v>66750</v>
      </c>
      <c r="G774" s="19">
        <v>93450</v>
      </c>
      <c r="H774" s="206" t="s">
        <v>499</v>
      </c>
    </row>
    <row r="775" spans="1:8">
      <c r="A775" s="43"/>
      <c r="B775" s="33" t="s">
        <v>1080</v>
      </c>
      <c r="C775" s="330" t="s">
        <v>1717</v>
      </c>
      <c r="D775" s="326"/>
      <c r="E775" s="19">
        <v>46280</v>
      </c>
      <c r="F775" s="19">
        <v>86775</v>
      </c>
      <c r="G775" s="19">
        <v>121485</v>
      </c>
      <c r="H775" s="206" t="s">
        <v>499</v>
      </c>
    </row>
    <row r="776" spans="1:8">
      <c r="A776" s="43"/>
      <c r="B776" s="25" t="s">
        <v>1081</v>
      </c>
      <c r="C776" s="14" t="s">
        <v>849</v>
      </c>
      <c r="D776" s="326"/>
      <c r="E776" s="19">
        <v>19999</v>
      </c>
      <c r="F776" s="394"/>
      <c r="G776" s="394"/>
      <c r="H776" s="206" t="s">
        <v>496</v>
      </c>
    </row>
    <row r="777" spans="1:8">
      <c r="A777" s="37"/>
      <c r="B777" s="25" t="s">
        <v>1082</v>
      </c>
      <c r="C777" s="14" t="s">
        <v>2832</v>
      </c>
      <c r="D777" s="327"/>
      <c r="E777" s="19">
        <v>57677</v>
      </c>
      <c r="F777" s="394"/>
      <c r="G777" s="394"/>
      <c r="H777" s="206" t="s">
        <v>496</v>
      </c>
    </row>
    <row r="778" spans="1:8">
      <c r="A778" s="37"/>
      <c r="B778" s="25" t="s">
        <v>1083</v>
      </c>
      <c r="C778" s="14" t="s">
        <v>2833</v>
      </c>
      <c r="D778" s="331"/>
      <c r="E778" s="19">
        <v>15999</v>
      </c>
      <c r="F778" s="394"/>
      <c r="G778" s="394"/>
      <c r="H778" s="206" t="s">
        <v>496</v>
      </c>
    </row>
    <row r="779" spans="1:8">
      <c r="A779" s="37"/>
      <c r="B779" s="25" t="s">
        <v>1084</v>
      </c>
      <c r="C779" s="14" t="s">
        <v>853</v>
      </c>
      <c r="D779" s="331"/>
      <c r="E779" s="19">
        <v>31998</v>
      </c>
      <c r="F779" s="394"/>
      <c r="G779" s="394"/>
      <c r="H779" s="206" t="s">
        <v>496</v>
      </c>
    </row>
    <row r="780" spans="1:8">
      <c r="A780" s="37"/>
      <c r="B780" s="25" t="s">
        <v>1085</v>
      </c>
      <c r="C780" s="14" t="s">
        <v>855</v>
      </c>
      <c r="D780" s="331"/>
      <c r="E780" s="19">
        <v>14400</v>
      </c>
      <c r="F780" s="394"/>
      <c r="G780" s="394"/>
      <c r="H780" s="206" t="s">
        <v>496</v>
      </c>
    </row>
    <row r="781" spans="1:8">
      <c r="A781" s="37"/>
      <c r="B781" s="267" t="s">
        <v>1086</v>
      </c>
      <c r="C781" s="268" t="s">
        <v>1714</v>
      </c>
      <c r="D781" s="331"/>
      <c r="E781" s="257">
        <v>12000</v>
      </c>
      <c r="F781" s="257">
        <v>22500</v>
      </c>
      <c r="G781" s="257">
        <v>31500</v>
      </c>
      <c r="H781" s="206" t="s">
        <v>499</v>
      </c>
    </row>
    <row r="782" spans="1:8" ht="13.5" thickBot="1">
      <c r="A782" s="38"/>
      <c r="B782" s="269" t="s">
        <v>1087</v>
      </c>
      <c r="C782" s="270" t="s">
        <v>1788</v>
      </c>
      <c r="D782" s="333"/>
      <c r="E782" s="272">
        <v>19999</v>
      </c>
      <c r="F782" s="258">
        <v>37499</v>
      </c>
      <c r="G782" s="258">
        <v>52498</v>
      </c>
      <c r="H782" s="207" t="s">
        <v>499</v>
      </c>
    </row>
    <row r="783" spans="1:8" ht="13.5" thickBot="1">
      <c r="A783" s="36" t="s">
        <v>783</v>
      </c>
      <c r="B783" s="289" t="s">
        <v>163</v>
      </c>
      <c r="C783" s="289" t="s">
        <v>162</v>
      </c>
      <c r="D783" s="290" t="s">
        <v>805</v>
      </c>
      <c r="E783" s="289" t="s">
        <v>806</v>
      </c>
      <c r="F783" s="289" t="s">
        <v>807</v>
      </c>
      <c r="G783" s="289" t="s">
        <v>808</v>
      </c>
      <c r="H783" s="130" t="s">
        <v>495</v>
      </c>
    </row>
    <row r="784" spans="1:8" ht="33.75" customHeight="1">
      <c r="A784" s="43" t="s">
        <v>2873</v>
      </c>
      <c r="B784" s="12" t="s">
        <v>2084</v>
      </c>
      <c r="C784" s="583" t="s">
        <v>3948</v>
      </c>
      <c r="D784" s="324">
        <v>84995</v>
      </c>
      <c r="E784" s="292"/>
      <c r="F784" s="292"/>
      <c r="G784" s="292"/>
      <c r="H784" s="205" t="s">
        <v>498</v>
      </c>
    </row>
    <row r="785" spans="1:8">
      <c r="A785" s="43"/>
      <c r="B785" s="14" t="s">
        <v>2085</v>
      </c>
      <c r="C785" s="466" t="s">
        <v>1793</v>
      </c>
      <c r="D785" s="326">
        <v>120595</v>
      </c>
      <c r="E785" s="330"/>
      <c r="F785" s="330"/>
      <c r="G785" s="330"/>
      <c r="H785" s="206" t="s">
        <v>498</v>
      </c>
    </row>
    <row r="786" spans="1:8">
      <c r="A786" s="37"/>
      <c r="B786" s="31" t="s">
        <v>2086</v>
      </c>
      <c r="C786" s="14" t="s">
        <v>1718</v>
      </c>
      <c r="D786" s="11"/>
      <c r="E786" s="331"/>
      <c r="F786" s="331">
        <v>151745</v>
      </c>
      <c r="G786" s="331">
        <v>173995</v>
      </c>
      <c r="H786" s="206" t="s">
        <v>498</v>
      </c>
    </row>
    <row r="787" spans="1:8" ht="13.5" thickBot="1">
      <c r="A787" s="37"/>
      <c r="B787" s="31" t="s">
        <v>2087</v>
      </c>
      <c r="C787" s="14" t="s">
        <v>1719</v>
      </c>
      <c r="D787" s="11"/>
      <c r="E787" s="331">
        <v>131275</v>
      </c>
      <c r="F787" s="331">
        <v>171770</v>
      </c>
      <c r="G787" s="331">
        <v>200695</v>
      </c>
      <c r="H787" s="206" t="s">
        <v>498</v>
      </c>
    </row>
    <row r="788" spans="1:8" ht="13.5" thickBot="1">
      <c r="A788" s="36" t="s">
        <v>783</v>
      </c>
      <c r="B788" s="289" t="s">
        <v>163</v>
      </c>
      <c r="C788" s="289" t="s">
        <v>162</v>
      </c>
      <c r="D788" s="290" t="s">
        <v>805</v>
      </c>
      <c r="E788" s="289" t="s">
        <v>806</v>
      </c>
      <c r="F788" s="289" t="s">
        <v>807</v>
      </c>
      <c r="G788" s="289" t="s">
        <v>808</v>
      </c>
      <c r="H788" s="130" t="s">
        <v>495</v>
      </c>
    </row>
    <row r="789" spans="1:8">
      <c r="A789" s="43" t="s">
        <v>50</v>
      </c>
      <c r="B789" s="12" t="s">
        <v>51</v>
      </c>
      <c r="C789" s="583" t="s">
        <v>3949</v>
      </c>
      <c r="D789" s="324">
        <v>54995</v>
      </c>
      <c r="E789" s="292"/>
      <c r="F789" s="292"/>
      <c r="G789" s="292"/>
      <c r="H789" s="205" t="s">
        <v>498</v>
      </c>
    </row>
    <row r="790" spans="1:8">
      <c r="A790" s="43"/>
      <c r="B790" s="14" t="s">
        <v>231</v>
      </c>
      <c r="C790" s="466" t="s">
        <v>1793</v>
      </c>
      <c r="D790" s="326">
        <v>79745</v>
      </c>
      <c r="E790" s="330"/>
      <c r="F790" s="330"/>
      <c r="G790" s="330"/>
      <c r="H790" s="206" t="s">
        <v>498</v>
      </c>
    </row>
    <row r="791" spans="1:8">
      <c r="A791" s="37"/>
      <c r="B791" s="31" t="s">
        <v>998</v>
      </c>
      <c r="C791" s="14" t="s">
        <v>1718</v>
      </c>
      <c r="D791" s="11"/>
      <c r="E791" s="331"/>
      <c r="F791" s="331">
        <v>101399.28125</v>
      </c>
      <c r="G791" s="331">
        <v>116866.625</v>
      </c>
      <c r="H791" s="206" t="s">
        <v>498</v>
      </c>
    </row>
    <row r="792" spans="1:8">
      <c r="A792" s="37"/>
      <c r="B792" s="31" t="s">
        <v>999</v>
      </c>
      <c r="C792" s="14" t="s">
        <v>1719</v>
      </c>
      <c r="D792" s="11"/>
      <c r="E792" s="331">
        <v>89149.15</v>
      </c>
      <c r="F792" s="331">
        <v>117299.715625</v>
      </c>
      <c r="G792" s="331">
        <v>137407.26250000001</v>
      </c>
      <c r="H792" s="206" t="s">
        <v>498</v>
      </c>
    </row>
    <row r="793" spans="1:8">
      <c r="A793" s="43"/>
      <c r="B793" s="17" t="s">
        <v>1932</v>
      </c>
      <c r="C793" s="33" t="s">
        <v>1943</v>
      </c>
      <c r="D793" s="1005"/>
      <c r="E793" s="328">
        <v>9404.15</v>
      </c>
      <c r="F793" s="329"/>
      <c r="G793" s="329"/>
      <c r="H793" s="206" t="s">
        <v>498</v>
      </c>
    </row>
    <row r="794" spans="1:8">
      <c r="A794" s="43"/>
      <c r="B794" s="32" t="s">
        <v>2701</v>
      </c>
      <c r="C794" s="17" t="s">
        <v>2679</v>
      </c>
      <c r="D794" s="331"/>
      <c r="E794" s="328">
        <v>21998</v>
      </c>
      <c r="F794" s="257">
        <v>41246.25</v>
      </c>
      <c r="G794" s="257">
        <v>57744.75</v>
      </c>
      <c r="H794" s="206" t="s">
        <v>499</v>
      </c>
    </row>
    <row r="795" spans="1:8">
      <c r="A795" s="43"/>
      <c r="B795" s="33" t="s">
        <v>2702</v>
      </c>
      <c r="C795" s="17" t="s">
        <v>2680</v>
      </c>
      <c r="D795" s="331"/>
      <c r="E795" s="328">
        <v>28597.4</v>
      </c>
      <c r="F795" s="257">
        <v>53620.125</v>
      </c>
      <c r="G795" s="257">
        <v>75068.175000000003</v>
      </c>
      <c r="H795" s="206" t="s">
        <v>499</v>
      </c>
    </row>
    <row r="796" spans="1:8">
      <c r="A796" s="43"/>
      <c r="B796" s="32" t="s">
        <v>575</v>
      </c>
      <c r="C796" s="330" t="s">
        <v>1716</v>
      </c>
      <c r="D796" s="326"/>
      <c r="E796" s="19">
        <v>24747.75</v>
      </c>
      <c r="F796" s="19">
        <v>46402.03125</v>
      </c>
      <c r="G796" s="19">
        <v>64962.84375</v>
      </c>
      <c r="H796" s="206" t="s">
        <v>499</v>
      </c>
    </row>
    <row r="797" spans="1:8">
      <c r="A797" s="43"/>
      <c r="B797" s="33" t="s">
        <v>633</v>
      </c>
      <c r="C797" s="330" t="s">
        <v>1717</v>
      </c>
      <c r="D797" s="326"/>
      <c r="E797" s="19">
        <v>32172.075000000001</v>
      </c>
      <c r="F797" s="19">
        <v>60322.640625</v>
      </c>
      <c r="G797" s="19">
        <v>84451.696875000009</v>
      </c>
      <c r="H797" s="206" t="s">
        <v>499</v>
      </c>
    </row>
    <row r="798" spans="1:8">
      <c r="A798" s="43"/>
      <c r="B798" s="25" t="s">
        <v>298</v>
      </c>
      <c r="C798" s="14" t="s">
        <v>809</v>
      </c>
      <c r="D798" s="326"/>
      <c r="E798" s="19">
        <v>13748.75</v>
      </c>
      <c r="F798" s="394"/>
      <c r="G798" s="394"/>
      <c r="H798" s="206" t="s">
        <v>496</v>
      </c>
    </row>
    <row r="799" spans="1:8">
      <c r="A799" s="37"/>
      <c r="B799" s="25" t="s">
        <v>299</v>
      </c>
      <c r="C799" s="14" t="s">
        <v>2832</v>
      </c>
      <c r="D799" s="327"/>
      <c r="E799" s="19">
        <v>39651.394999999997</v>
      </c>
      <c r="F799" s="394"/>
      <c r="G799" s="394"/>
      <c r="H799" s="206" t="s">
        <v>496</v>
      </c>
    </row>
    <row r="800" spans="1:8">
      <c r="A800" s="37"/>
      <c r="B800" s="25" t="s">
        <v>300</v>
      </c>
      <c r="C800" s="14" t="s">
        <v>2833</v>
      </c>
      <c r="D800" s="331"/>
      <c r="E800" s="19">
        <v>10999</v>
      </c>
      <c r="F800" s="394"/>
      <c r="G800" s="394"/>
      <c r="H800" s="206" t="s">
        <v>496</v>
      </c>
    </row>
    <row r="801" spans="1:8">
      <c r="A801" s="37"/>
      <c r="B801" s="25" t="s">
        <v>622</v>
      </c>
      <c r="C801" s="14" t="s">
        <v>810</v>
      </c>
      <c r="D801" s="331"/>
      <c r="E801" s="19">
        <v>21998</v>
      </c>
      <c r="F801" s="394"/>
      <c r="G801" s="394"/>
      <c r="H801" s="206" t="s">
        <v>496</v>
      </c>
    </row>
    <row r="802" spans="1:8">
      <c r="A802" s="37"/>
      <c r="B802" s="25" t="s">
        <v>623</v>
      </c>
      <c r="C802" s="14" t="s">
        <v>811</v>
      </c>
      <c r="D802" s="91"/>
      <c r="E802" s="19">
        <v>9899.1</v>
      </c>
      <c r="F802" s="394"/>
      <c r="G802" s="394"/>
      <c r="H802" s="206" t="s">
        <v>496</v>
      </c>
    </row>
    <row r="803" spans="1:8">
      <c r="A803" s="37"/>
      <c r="B803" s="267" t="s">
        <v>189</v>
      </c>
      <c r="C803" s="268" t="s">
        <v>1714</v>
      </c>
      <c r="D803" s="18"/>
      <c r="E803" s="257">
        <v>8249.25</v>
      </c>
      <c r="F803" s="257">
        <v>15467.34375</v>
      </c>
      <c r="G803" s="257">
        <v>21654.28125</v>
      </c>
      <c r="H803" s="206" t="s">
        <v>499</v>
      </c>
    </row>
    <row r="804" spans="1:8" ht="13.5" thickBot="1">
      <c r="A804" s="38"/>
      <c r="B804" s="269" t="s">
        <v>345</v>
      </c>
      <c r="C804" s="270" t="s">
        <v>1788</v>
      </c>
      <c r="D804" s="271"/>
      <c r="E804" s="272">
        <v>13748.75</v>
      </c>
      <c r="F804" s="258">
        <v>25778.90625</v>
      </c>
      <c r="G804" s="258">
        <v>36090.46875</v>
      </c>
      <c r="H804" s="207" t="s">
        <v>499</v>
      </c>
    </row>
    <row r="805" spans="1:8" ht="13.5" thickBot="1">
      <c r="A805" s="36" t="s">
        <v>783</v>
      </c>
      <c r="B805" s="289" t="s">
        <v>163</v>
      </c>
      <c r="C805" s="289" t="s">
        <v>162</v>
      </c>
      <c r="D805" s="90" t="s">
        <v>805</v>
      </c>
      <c r="E805" s="289" t="s">
        <v>806</v>
      </c>
      <c r="F805" s="289" t="s">
        <v>807</v>
      </c>
      <c r="G805" s="289" t="s">
        <v>808</v>
      </c>
      <c r="H805" s="130" t="s">
        <v>495</v>
      </c>
    </row>
    <row r="806" spans="1:8">
      <c r="A806" s="43" t="s">
        <v>52</v>
      </c>
      <c r="B806" s="12" t="s">
        <v>53</v>
      </c>
      <c r="C806" s="583" t="s">
        <v>3950</v>
      </c>
      <c r="D806" s="93">
        <v>54995</v>
      </c>
      <c r="E806" s="292"/>
      <c r="F806" s="292"/>
      <c r="G806" s="292"/>
      <c r="H806" s="205" t="s">
        <v>498</v>
      </c>
    </row>
    <row r="807" spans="1:8">
      <c r="A807" s="43"/>
      <c r="B807" s="14" t="s">
        <v>230</v>
      </c>
      <c r="C807" s="466" t="s">
        <v>1793</v>
      </c>
      <c r="D807" s="94">
        <v>79745</v>
      </c>
      <c r="E807" s="330"/>
      <c r="F807" s="330"/>
      <c r="G807" s="330"/>
      <c r="H807" s="206" t="s">
        <v>498</v>
      </c>
    </row>
    <row r="808" spans="1:8">
      <c r="A808" s="37"/>
      <c r="B808" s="31" t="s">
        <v>1000</v>
      </c>
      <c r="C808" s="14" t="s">
        <v>1718</v>
      </c>
      <c r="D808" s="11"/>
      <c r="E808" s="331"/>
      <c r="F808" s="331">
        <v>101399.28125</v>
      </c>
      <c r="G808" s="331">
        <v>116866.625</v>
      </c>
      <c r="H808" s="206" t="s">
        <v>498</v>
      </c>
    </row>
    <row r="809" spans="1:8">
      <c r="A809" s="37"/>
      <c r="B809" s="31" t="s">
        <v>1001</v>
      </c>
      <c r="C809" s="14" t="s">
        <v>1719</v>
      </c>
      <c r="D809" s="11"/>
      <c r="E809" s="331">
        <v>89149.145000000004</v>
      </c>
      <c r="F809" s="331">
        <v>117299.71062500001</v>
      </c>
      <c r="G809" s="331">
        <v>137407.25750000001</v>
      </c>
      <c r="H809" s="206" t="s">
        <v>498</v>
      </c>
    </row>
    <row r="810" spans="1:8">
      <c r="A810" s="43"/>
      <c r="B810" s="17" t="s">
        <v>1933</v>
      </c>
      <c r="C810" s="33" t="s">
        <v>1943</v>
      </c>
      <c r="E810" s="328">
        <v>9404.1450000000004</v>
      </c>
      <c r="F810" s="329"/>
      <c r="G810" s="329"/>
      <c r="H810" s="206" t="s">
        <v>498</v>
      </c>
    </row>
    <row r="811" spans="1:8">
      <c r="A811" s="43"/>
      <c r="B811" s="32" t="s">
        <v>2703</v>
      </c>
      <c r="C811" s="17" t="s">
        <v>2679</v>
      </c>
      <c r="D811" s="200"/>
      <c r="E811" s="328">
        <v>21998</v>
      </c>
      <c r="F811" s="257">
        <v>41246.25</v>
      </c>
      <c r="G811" s="257">
        <v>57744.75</v>
      </c>
      <c r="H811" s="206" t="s">
        <v>499</v>
      </c>
    </row>
    <row r="812" spans="1:8">
      <c r="A812" s="43"/>
      <c r="B812" s="33" t="s">
        <v>2704</v>
      </c>
      <c r="C812" s="17" t="s">
        <v>2680</v>
      </c>
      <c r="D812" s="200"/>
      <c r="E812" s="328">
        <v>28597.4</v>
      </c>
      <c r="F812" s="257">
        <v>53620.125</v>
      </c>
      <c r="G812" s="257">
        <v>75068.175000000003</v>
      </c>
      <c r="H812" s="206" t="s">
        <v>499</v>
      </c>
    </row>
    <row r="813" spans="1:8">
      <c r="A813" s="43"/>
      <c r="B813" s="32" t="s">
        <v>574</v>
      </c>
      <c r="C813" s="330" t="s">
        <v>1716</v>
      </c>
      <c r="D813" s="94"/>
      <c r="E813" s="19">
        <v>24747.75</v>
      </c>
      <c r="F813" s="19">
        <v>46402.03125</v>
      </c>
      <c r="G813" s="19">
        <v>64962.84375</v>
      </c>
      <c r="H813" s="206" t="s">
        <v>499</v>
      </c>
    </row>
    <row r="814" spans="1:8">
      <c r="A814" s="43"/>
      <c r="B814" s="33" t="s">
        <v>692</v>
      </c>
      <c r="C814" s="330" t="s">
        <v>1717</v>
      </c>
      <c r="D814" s="94"/>
      <c r="E814" s="19">
        <v>32172.075000000001</v>
      </c>
      <c r="F814" s="19">
        <v>60322.640625</v>
      </c>
      <c r="G814" s="19">
        <v>84451.696875000009</v>
      </c>
      <c r="H814" s="206" t="s">
        <v>499</v>
      </c>
    </row>
    <row r="815" spans="1:8">
      <c r="A815" s="43"/>
      <c r="B815" s="25" t="s">
        <v>624</v>
      </c>
      <c r="C815" s="14" t="s">
        <v>809</v>
      </c>
      <c r="D815" s="94"/>
      <c r="E815" s="19">
        <v>13748.75</v>
      </c>
      <c r="F815" s="394"/>
      <c r="G815" s="394"/>
      <c r="H815" s="206" t="s">
        <v>496</v>
      </c>
    </row>
    <row r="816" spans="1:8">
      <c r="A816" s="37"/>
      <c r="B816" s="25" t="s">
        <v>625</v>
      </c>
      <c r="C816" s="14" t="s">
        <v>2832</v>
      </c>
      <c r="D816" s="15"/>
      <c r="E816" s="19">
        <v>39651.394999999997</v>
      </c>
      <c r="F816" s="394"/>
      <c r="G816" s="394"/>
      <c r="H816" s="206" t="s">
        <v>496</v>
      </c>
    </row>
    <row r="817" spans="1:8">
      <c r="A817" s="37"/>
      <c r="B817" s="25" t="s">
        <v>626</v>
      </c>
      <c r="C817" s="14" t="s">
        <v>2833</v>
      </c>
      <c r="D817" s="18"/>
      <c r="E817" s="19">
        <v>10999</v>
      </c>
      <c r="F817" s="394"/>
      <c r="G817" s="394"/>
      <c r="H817" s="206" t="s">
        <v>496</v>
      </c>
    </row>
    <row r="818" spans="1:8">
      <c r="A818" s="37"/>
      <c r="B818" s="25" t="s">
        <v>627</v>
      </c>
      <c r="C818" s="14" t="s">
        <v>810</v>
      </c>
      <c r="D818" s="91"/>
      <c r="E818" s="19">
        <v>21998</v>
      </c>
      <c r="F818" s="394"/>
      <c r="G818" s="394"/>
      <c r="H818" s="206" t="s">
        <v>496</v>
      </c>
    </row>
    <row r="819" spans="1:8">
      <c r="A819" s="37"/>
      <c r="B819" s="25" t="s">
        <v>628</v>
      </c>
      <c r="C819" s="14" t="s">
        <v>811</v>
      </c>
      <c r="D819" s="91"/>
      <c r="E819" s="19">
        <v>9899.1</v>
      </c>
      <c r="F819" s="394"/>
      <c r="G819" s="394"/>
      <c r="H819" s="206" t="s">
        <v>496</v>
      </c>
    </row>
    <row r="820" spans="1:8">
      <c r="A820" s="37"/>
      <c r="B820" s="267" t="s">
        <v>190</v>
      </c>
      <c r="C820" s="268" t="s">
        <v>1714</v>
      </c>
      <c r="D820" s="18"/>
      <c r="E820" s="257">
        <v>8249.25</v>
      </c>
      <c r="F820" s="257">
        <v>15467.34375</v>
      </c>
      <c r="G820" s="257">
        <v>21654.28125</v>
      </c>
      <c r="H820" s="206" t="s">
        <v>499</v>
      </c>
    </row>
    <row r="821" spans="1:8" ht="13.5" thickBot="1">
      <c r="A821" s="38"/>
      <c r="B821" s="269" t="s">
        <v>346</v>
      </c>
      <c r="C821" s="270" t="s">
        <v>1788</v>
      </c>
      <c r="D821" s="271"/>
      <c r="E821" s="272">
        <v>13748.75</v>
      </c>
      <c r="F821" s="258">
        <v>25778.90625</v>
      </c>
      <c r="G821" s="258">
        <v>36090.46875</v>
      </c>
      <c r="H821" s="207" t="s">
        <v>499</v>
      </c>
    </row>
    <row r="822" spans="1:8" s="925" customFormat="1" ht="13.5" thickBot="1">
      <c r="A822" s="923" t="s">
        <v>783</v>
      </c>
      <c r="B822" s="924" t="s">
        <v>163</v>
      </c>
      <c r="C822" s="924" t="s">
        <v>162</v>
      </c>
      <c r="D822" s="290" t="s">
        <v>805</v>
      </c>
      <c r="E822" s="924" t="s">
        <v>806</v>
      </c>
      <c r="F822" s="924" t="s">
        <v>807</v>
      </c>
      <c r="G822" s="924" t="s">
        <v>808</v>
      </c>
      <c r="H822" s="924" t="s">
        <v>495</v>
      </c>
    </row>
    <row r="823" spans="1:8" s="925" customFormat="1" ht="24">
      <c r="A823" s="761" t="s">
        <v>258</v>
      </c>
      <c r="B823" s="762" t="s">
        <v>259</v>
      </c>
      <c r="C823" s="762" t="s">
        <v>3832</v>
      </c>
      <c r="D823" s="324">
        <v>45995</v>
      </c>
      <c r="E823" s="763"/>
      <c r="F823" s="763"/>
      <c r="G823" s="763"/>
      <c r="H823" s="764" t="s">
        <v>498</v>
      </c>
    </row>
    <row r="824" spans="1:8" s="925" customFormat="1">
      <c r="A824" s="761"/>
      <c r="B824" s="765" t="s">
        <v>72</v>
      </c>
      <c r="C824" s="766" t="s">
        <v>1793</v>
      </c>
      <c r="D824" s="326">
        <v>66695</v>
      </c>
      <c r="E824" s="773"/>
      <c r="F824" s="773"/>
      <c r="G824" s="773"/>
      <c r="H824" s="768" t="s">
        <v>498</v>
      </c>
    </row>
    <row r="825" spans="1:8" s="925" customFormat="1">
      <c r="A825" s="769"/>
      <c r="B825" s="770" t="s">
        <v>3830</v>
      </c>
      <c r="C825" s="765" t="s">
        <v>1718</v>
      </c>
      <c r="D825" s="11"/>
      <c r="E825" s="331"/>
      <c r="F825" s="331">
        <v>83230.53125</v>
      </c>
      <c r="G825" s="331">
        <v>95041.625</v>
      </c>
      <c r="H825" s="768" t="s">
        <v>498</v>
      </c>
    </row>
    <row r="826" spans="1:8" s="925" customFormat="1">
      <c r="A826" s="769"/>
      <c r="B826" s="770" t="s">
        <v>3831</v>
      </c>
      <c r="C826" s="765" t="s">
        <v>1719</v>
      </c>
      <c r="D826" s="11"/>
      <c r="E826" s="331">
        <v>73876.145000000004</v>
      </c>
      <c r="F826" s="331">
        <v>95372.335625000007</v>
      </c>
      <c r="G826" s="331">
        <v>110726.75750000001</v>
      </c>
      <c r="H826" s="768" t="s">
        <v>498</v>
      </c>
    </row>
    <row r="827" spans="1:8" s="925" customFormat="1">
      <c r="A827" s="761"/>
      <c r="B827" s="771" t="s">
        <v>1934</v>
      </c>
      <c r="C827" s="774" t="s">
        <v>1943</v>
      </c>
      <c r="D827" s="81"/>
      <c r="E827" s="328">
        <v>7181.1450000000004</v>
      </c>
      <c r="F827" s="329"/>
      <c r="G827" s="329"/>
      <c r="H827" s="768" t="s">
        <v>498</v>
      </c>
    </row>
    <row r="828" spans="1:8">
      <c r="A828" s="43"/>
      <c r="B828" s="32" t="s">
        <v>2705</v>
      </c>
      <c r="C828" s="17" t="s">
        <v>2679</v>
      </c>
      <c r="D828" s="200"/>
      <c r="E828" s="328">
        <v>18398</v>
      </c>
      <c r="F828" s="257">
        <v>34496.25</v>
      </c>
      <c r="G828" s="257">
        <v>48294.75</v>
      </c>
      <c r="H828" s="206" t="s">
        <v>499</v>
      </c>
    </row>
    <row r="829" spans="1:8">
      <c r="A829" s="43"/>
      <c r="B829" s="33" t="s">
        <v>2706</v>
      </c>
      <c r="C829" s="17" t="s">
        <v>2680</v>
      </c>
      <c r="D829" s="200"/>
      <c r="E829" s="328">
        <v>23917.4</v>
      </c>
      <c r="F829" s="257">
        <v>44845.125</v>
      </c>
      <c r="G829" s="257">
        <v>62783.175000000003</v>
      </c>
      <c r="H829" s="206" t="s">
        <v>499</v>
      </c>
    </row>
    <row r="830" spans="1:8" s="925" customFormat="1">
      <c r="A830" s="761"/>
      <c r="B830" s="772" t="s">
        <v>576</v>
      </c>
      <c r="C830" s="773" t="s">
        <v>1716</v>
      </c>
      <c r="D830" s="326"/>
      <c r="E830" s="19">
        <v>18897.75</v>
      </c>
      <c r="F830" s="19">
        <v>35433.28125</v>
      </c>
      <c r="G830" s="19">
        <v>49606.59375</v>
      </c>
      <c r="H830" s="768" t="s">
        <v>499</v>
      </c>
    </row>
    <row r="831" spans="1:8" s="925" customFormat="1">
      <c r="A831" s="761"/>
      <c r="B831" s="774" t="s">
        <v>693</v>
      </c>
      <c r="C831" s="773" t="s">
        <v>1717</v>
      </c>
      <c r="D831" s="326"/>
      <c r="E831" s="19">
        <v>24567.075000000001</v>
      </c>
      <c r="F831" s="19">
        <v>46063.265625</v>
      </c>
      <c r="G831" s="19">
        <v>64488.571875000001</v>
      </c>
      <c r="H831" s="768" t="s">
        <v>499</v>
      </c>
    </row>
    <row r="832" spans="1:8" s="925" customFormat="1">
      <c r="A832" s="761"/>
      <c r="B832" s="775" t="s">
        <v>293</v>
      </c>
      <c r="C832" s="765" t="s">
        <v>809</v>
      </c>
      <c r="D832" s="326"/>
      <c r="E832" s="19">
        <v>10498.75</v>
      </c>
      <c r="F832" s="394"/>
      <c r="G832" s="394"/>
      <c r="H832" s="768" t="s">
        <v>496</v>
      </c>
    </row>
    <row r="833" spans="1:8" s="925" customFormat="1">
      <c r="A833" s="769"/>
      <c r="B833" s="775" t="s">
        <v>294</v>
      </c>
      <c r="C833" s="14" t="s">
        <v>2832</v>
      </c>
      <c r="D833" s="327"/>
      <c r="E833" s="19">
        <v>30278.395</v>
      </c>
      <c r="F833" s="394"/>
      <c r="G833" s="394"/>
      <c r="H833" s="768" t="s">
        <v>496</v>
      </c>
    </row>
    <row r="834" spans="1:8" s="925" customFormat="1">
      <c r="A834" s="769"/>
      <c r="B834" s="775" t="s">
        <v>295</v>
      </c>
      <c r="C834" s="14" t="s">
        <v>2833</v>
      </c>
      <c r="D834" s="331"/>
      <c r="E834" s="19">
        <v>8399</v>
      </c>
      <c r="F834" s="394"/>
      <c r="G834" s="394"/>
      <c r="H834" s="768" t="s">
        <v>496</v>
      </c>
    </row>
    <row r="835" spans="1:8" s="925" customFormat="1">
      <c r="A835" s="769"/>
      <c r="B835" s="775" t="s">
        <v>296</v>
      </c>
      <c r="C835" s="765" t="s">
        <v>810</v>
      </c>
      <c r="D835" s="359"/>
      <c r="E835" s="19">
        <v>16798</v>
      </c>
      <c r="F835" s="394"/>
      <c r="G835" s="394"/>
      <c r="H835" s="768" t="s">
        <v>496</v>
      </c>
    </row>
    <row r="836" spans="1:8" s="925" customFormat="1">
      <c r="A836" s="769"/>
      <c r="B836" s="775" t="s">
        <v>297</v>
      </c>
      <c r="C836" s="765" t="s">
        <v>811</v>
      </c>
      <c r="D836" s="359"/>
      <c r="E836" s="19">
        <v>7559.1</v>
      </c>
      <c r="F836" s="394"/>
      <c r="G836" s="394"/>
      <c r="H836" s="768" t="s">
        <v>496</v>
      </c>
    </row>
    <row r="837" spans="1:8" s="925" customFormat="1">
      <c r="A837" s="769"/>
      <c r="B837" s="776" t="s">
        <v>188</v>
      </c>
      <c r="C837" s="777" t="s">
        <v>1714</v>
      </c>
      <c r="D837" s="331"/>
      <c r="E837" s="329">
        <v>6899.25</v>
      </c>
      <c r="F837" s="257">
        <v>12936.09375</v>
      </c>
      <c r="G837" s="257">
        <v>18110.53125</v>
      </c>
      <c r="H837" s="768" t="s">
        <v>499</v>
      </c>
    </row>
    <row r="838" spans="1:8" s="925" customFormat="1" ht="13.5" thickBot="1">
      <c r="A838" s="778"/>
      <c r="B838" s="779" t="s">
        <v>344</v>
      </c>
      <c r="C838" s="780" t="s">
        <v>1788</v>
      </c>
      <c r="D838" s="333"/>
      <c r="E838" s="258">
        <v>11498.75</v>
      </c>
      <c r="F838" s="257">
        <v>21560.15625</v>
      </c>
      <c r="G838" s="257">
        <v>30184.21875</v>
      </c>
      <c r="H838" s="783" t="s">
        <v>499</v>
      </c>
    </row>
    <row r="839" spans="1:8" ht="22.5" customHeight="1" thickBot="1">
      <c r="A839" s="36" t="s">
        <v>783</v>
      </c>
      <c r="B839" s="289" t="s">
        <v>163</v>
      </c>
      <c r="C839" s="289" t="s">
        <v>162</v>
      </c>
      <c r="D839" s="90" t="s">
        <v>805</v>
      </c>
      <c r="E839" s="289" t="s">
        <v>806</v>
      </c>
      <c r="F839" s="289" t="s">
        <v>807</v>
      </c>
      <c r="G839" s="289" t="s">
        <v>808</v>
      </c>
      <c r="H839" s="130" t="s">
        <v>495</v>
      </c>
    </row>
    <row r="840" spans="1:8" ht="23.25" customHeight="1">
      <c r="A840" s="43" t="s">
        <v>1726</v>
      </c>
      <c r="B840" s="12" t="s">
        <v>1727</v>
      </c>
      <c r="C840" s="583" t="s">
        <v>3951</v>
      </c>
      <c r="D840" s="324">
        <v>59995</v>
      </c>
      <c r="E840" s="292"/>
      <c r="F840" s="292"/>
      <c r="G840" s="292"/>
      <c r="H840" s="205" t="s">
        <v>498</v>
      </c>
    </row>
    <row r="841" spans="1:8">
      <c r="A841" s="43"/>
      <c r="B841" s="14" t="s">
        <v>1728</v>
      </c>
      <c r="C841" s="466" t="s">
        <v>1793</v>
      </c>
      <c r="D841" s="326">
        <v>86995</v>
      </c>
      <c r="E841" s="330"/>
      <c r="F841" s="330"/>
      <c r="G841" s="330"/>
      <c r="H841" s="206" t="s">
        <v>498</v>
      </c>
    </row>
    <row r="842" spans="1:8">
      <c r="A842" s="37"/>
      <c r="B842" s="31" t="s">
        <v>1729</v>
      </c>
      <c r="C842" s="14" t="s">
        <v>1718</v>
      </c>
      <c r="D842" s="11"/>
      <c r="E842" s="331"/>
      <c r="F842" s="331">
        <v>110620</v>
      </c>
      <c r="G842" s="331">
        <v>127495</v>
      </c>
      <c r="H842" s="206" t="s">
        <v>498</v>
      </c>
    </row>
    <row r="843" spans="1:8" ht="24.75" customHeight="1">
      <c r="A843" s="37"/>
      <c r="B843" s="31" t="s">
        <v>1730</v>
      </c>
      <c r="C843" s="14" t="s">
        <v>1719</v>
      </c>
      <c r="D843" s="11"/>
      <c r="E843" s="331">
        <v>97254.15</v>
      </c>
      <c r="F843" s="331">
        <v>127966.65</v>
      </c>
      <c r="G843" s="331">
        <v>149904.15</v>
      </c>
      <c r="H843" s="206" t="s">
        <v>498</v>
      </c>
    </row>
    <row r="844" spans="1:8">
      <c r="A844" s="43"/>
      <c r="B844" s="17" t="s">
        <v>1936</v>
      </c>
      <c r="C844" s="17" t="s">
        <v>1943</v>
      </c>
      <c r="E844" s="328">
        <v>10259.15</v>
      </c>
      <c r="F844" s="329"/>
      <c r="G844" s="329"/>
      <c r="H844" s="206" t="s">
        <v>498</v>
      </c>
    </row>
    <row r="845" spans="1:8">
      <c r="A845" s="43"/>
      <c r="B845" s="32" t="s">
        <v>2709</v>
      </c>
      <c r="C845" s="17" t="s">
        <v>2679</v>
      </c>
      <c r="D845" s="200"/>
      <c r="E845" s="328">
        <v>23998</v>
      </c>
      <c r="F845" s="257">
        <v>44996.25</v>
      </c>
      <c r="G845" s="257">
        <v>62994.75</v>
      </c>
      <c r="H845" s="206" t="s">
        <v>499</v>
      </c>
    </row>
    <row r="846" spans="1:8">
      <c r="A846" s="43"/>
      <c r="B846" s="33" t="s">
        <v>2710</v>
      </c>
      <c r="C846" s="17" t="s">
        <v>2680</v>
      </c>
      <c r="D846" s="200"/>
      <c r="E846" s="328">
        <v>31197.4</v>
      </c>
      <c r="F846" s="257">
        <v>58495.125</v>
      </c>
      <c r="G846" s="257">
        <v>81893.175000000003</v>
      </c>
      <c r="H846" s="206" t="s">
        <v>499</v>
      </c>
    </row>
    <row r="847" spans="1:8">
      <c r="A847" s="43"/>
      <c r="B847" s="32" t="s">
        <v>1731</v>
      </c>
      <c r="C847" s="330" t="s">
        <v>1716</v>
      </c>
      <c r="D847" s="326"/>
      <c r="E847" s="19">
        <v>27000</v>
      </c>
      <c r="F847" s="19">
        <v>50625</v>
      </c>
      <c r="G847" s="19">
        <v>70875</v>
      </c>
      <c r="H847" s="206" t="s">
        <v>499</v>
      </c>
    </row>
    <row r="848" spans="1:8">
      <c r="A848" s="43"/>
      <c r="B848" s="33" t="s">
        <v>1732</v>
      </c>
      <c r="C848" s="330" t="s">
        <v>1717</v>
      </c>
      <c r="D848" s="326"/>
      <c r="E848" s="19">
        <v>35100</v>
      </c>
      <c r="F848" s="19">
        <v>65812.5</v>
      </c>
      <c r="G848" s="19">
        <v>92137.5</v>
      </c>
      <c r="H848" s="206" t="s">
        <v>499</v>
      </c>
    </row>
    <row r="849" spans="1:8">
      <c r="A849" s="43"/>
      <c r="B849" s="25" t="s">
        <v>1733</v>
      </c>
      <c r="C849" s="14" t="s">
        <v>809</v>
      </c>
      <c r="D849" s="326"/>
      <c r="E849" s="19">
        <v>14998.75</v>
      </c>
      <c r="F849" s="394"/>
      <c r="G849" s="394"/>
      <c r="H849" s="206" t="s">
        <v>496</v>
      </c>
    </row>
    <row r="850" spans="1:8">
      <c r="A850" s="37"/>
      <c r="B850" s="25" t="s">
        <v>1734</v>
      </c>
      <c r="C850" s="14" t="s">
        <v>2832</v>
      </c>
      <c r="D850" s="327"/>
      <c r="E850" s="19">
        <v>43256.4</v>
      </c>
      <c r="F850" s="394"/>
      <c r="G850" s="394"/>
      <c r="H850" s="206" t="s">
        <v>496</v>
      </c>
    </row>
    <row r="851" spans="1:8">
      <c r="A851" s="37"/>
      <c r="B851" s="25" t="s">
        <v>1735</v>
      </c>
      <c r="C851" s="14" t="s">
        <v>2833</v>
      </c>
      <c r="D851" s="331"/>
      <c r="E851" s="19">
        <v>11999</v>
      </c>
      <c r="F851" s="394"/>
      <c r="G851" s="394"/>
      <c r="H851" s="206" t="s">
        <v>496</v>
      </c>
    </row>
    <row r="852" spans="1:8">
      <c r="A852" s="37"/>
      <c r="B852" s="25" t="s">
        <v>1736</v>
      </c>
      <c r="C852" s="14" t="s">
        <v>810</v>
      </c>
      <c r="D852" s="91"/>
      <c r="E852" s="19">
        <v>23998</v>
      </c>
      <c r="F852" s="394"/>
      <c r="G852" s="394"/>
      <c r="H852" s="206" t="s">
        <v>496</v>
      </c>
    </row>
    <row r="853" spans="1:8">
      <c r="A853" s="37"/>
      <c r="B853" s="25" t="s">
        <v>1737</v>
      </c>
      <c r="C853" s="14" t="s">
        <v>811</v>
      </c>
      <c r="D853" s="91"/>
      <c r="E853" s="19">
        <v>10799.1</v>
      </c>
      <c r="F853" s="394"/>
      <c r="G853" s="394"/>
      <c r="H853" s="206" t="s">
        <v>496</v>
      </c>
    </row>
    <row r="854" spans="1:8">
      <c r="A854" s="37"/>
      <c r="B854" s="267" t="s">
        <v>1738</v>
      </c>
      <c r="C854" s="268" t="s">
        <v>1714</v>
      </c>
      <c r="D854" s="331"/>
      <c r="E854" s="257">
        <v>8999.25</v>
      </c>
      <c r="F854" s="257">
        <v>16873.59</v>
      </c>
      <c r="G854" s="257">
        <v>23623.03</v>
      </c>
      <c r="H854" s="206" t="s">
        <v>499</v>
      </c>
    </row>
    <row r="855" spans="1:8" ht="13.5" thickBot="1">
      <c r="A855" s="38"/>
      <c r="B855" s="269" t="s">
        <v>1739</v>
      </c>
      <c r="C855" s="270" t="s">
        <v>1788</v>
      </c>
      <c r="D855" s="333"/>
      <c r="E855" s="272">
        <v>14998.75</v>
      </c>
      <c r="F855" s="258">
        <v>28122.66</v>
      </c>
      <c r="G855" s="258">
        <v>39371.72</v>
      </c>
      <c r="H855" s="207" t="s">
        <v>499</v>
      </c>
    </row>
    <row r="856" spans="1:8" ht="33" customHeight="1" thickBot="1">
      <c r="A856" s="36" t="s">
        <v>783</v>
      </c>
      <c r="B856" s="289" t="s">
        <v>163</v>
      </c>
      <c r="C856" s="289" t="s">
        <v>162</v>
      </c>
      <c r="D856" s="90" t="s">
        <v>805</v>
      </c>
      <c r="E856" s="6" t="s">
        <v>806</v>
      </c>
      <c r="F856" s="6" t="s">
        <v>807</v>
      </c>
      <c r="G856" s="6" t="s">
        <v>808</v>
      </c>
      <c r="H856" s="130" t="s">
        <v>495</v>
      </c>
    </row>
    <row r="857" spans="1:8" ht="23.25" customHeight="1">
      <c r="A857" s="43" t="s">
        <v>2898</v>
      </c>
      <c r="B857" s="12" t="s">
        <v>2899</v>
      </c>
      <c r="C857" s="583" t="s">
        <v>3952</v>
      </c>
      <c r="D857" s="324">
        <v>69998</v>
      </c>
      <c r="E857" s="292"/>
      <c r="F857" s="292"/>
      <c r="G857" s="292"/>
      <c r="H857" s="205" t="s">
        <v>498</v>
      </c>
    </row>
    <row r="858" spans="1:8">
      <c r="A858" s="43"/>
      <c r="B858" s="14" t="s">
        <v>2900</v>
      </c>
      <c r="C858" s="645" t="s">
        <v>1793</v>
      </c>
      <c r="D858" s="326">
        <v>101498</v>
      </c>
      <c r="E858" s="330"/>
      <c r="F858" s="330"/>
      <c r="G858" s="330"/>
      <c r="H858" s="206" t="s">
        <v>498</v>
      </c>
    </row>
    <row r="859" spans="1:8">
      <c r="A859" s="37"/>
      <c r="B859" s="31" t="s">
        <v>2901</v>
      </c>
      <c r="C859" s="14" t="s">
        <v>1718</v>
      </c>
      <c r="D859" s="11"/>
      <c r="E859" s="331"/>
      <c r="F859" s="331">
        <v>128790.8</v>
      </c>
      <c r="G859" s="331">
        <v>149089.35</v>
      </c>
      <c r="H859" s="206" t="s">
        <v>498</v>
      </c>
    </row>
    <row r="860" spans="1:8" ht="24.75" customHeight="1">
      <c r="A860" s="37"/>
      <c r="B860" s="31" t="s">
        <v>2902</v>
      </c>
      <c r="C860" s="14" t="s">
        <v>1719</v>
      </c>
      <c r="D860" s="11"/>
      <c r="E860" s="331">
        <v>109892.15000000001</v>
      </c>
      <c r="F860" s="331">
        <v>144889.65</v>
      </c>
      <c r="G860" s="331">
        <v>170087.85</v>
      </c>
      <c r="H860" s="206" t="s">
        <v>498</v>
      </c>
    </row>
    <row r="861" spans="1:8">
      <c r="A861" s="43"/>
      <c r="B861" s="17" t="s">
        <v>2903</v>
      </c>
      <c r="C861" s="17" t="s">
        <v>1943</v>
      </c>
      <c r="E861" s="328">
        <v>11970</v>
      </c>
      <c r="F861" s="329"/>
      <c r="G861" s="329"/>
      <c r="H861" s="206" t="s">
        <v>498</v>
      </c>
    </row>
    <row r="862" spans="1:8">
      <c r="A862" s="43"/>
      <c r="B862" s="32" t="s">
        <v>2904</v>
      </c>
      <c r="C862" s="17" t="s">
        <v>2679</v>
      </c>
      <c r="D862" s="200"/>
      <c r="E862" s="328">
        <v>27999.200000000001</v>
      </c>
      <c r="F862" s="257">
        <v>52498.5</v>
      </c>
      <c r="G862" s="257">
        <v>73497.900000000009</v>
      </c>
      <c r="H862" s="206" t="s">
        <v>499</v>
      </c>
    </row>
    <row r="863" spans="1:8">
      <c r="A863" s="43"/>
      <c r="B863" s="33" t="s">
        <v>2905</v>
      </c>
      <c r="C863" s="17" t="s">
        <v>2680</v>
      </c>
      <c r="D863" s="200"/>
      <c r="E863" s="328">
        <v>36398.959999999999</v>
      </c>
      <c r="F863" s="257">
        <v>68248.05</v>
      </c>
      <c r="G863" s="257">
        <v>95547.27</v>
      </c>
      <c r="H863" s="206" t="s">
        <v>499</v>
      </c>
    </row>
    <row r="864" spans="1:8">
      <c r="A864" s="43"/>
      <c r="B864" s="32" t="s">
        <v>2906</v>
      </c>
      <c r="C864" s="330" t="s">
        <v>1716</v>
      </c>
      <c r="D864" s="326"/>
      <c r="E864" s="19">
        <v>31500</v>
      </c>
      <c r="F864" s="19">
        <v>59063</v>
      </c>
      <c r="G864" s="19">
        <v>82688</v>
      </c>
      <c r="H864" s="206" t="s">
        <v>499</v>
      </c>
    </row>
    <row r="865" spans="1:8">
      <c r="A865" s="43"/>
      <c r="B865" s="33" t="s">
        <v>2907</v>
      </c>
      <c r="C865" s="330" t="s">
        <v>1717</v>
      </c>
      <c r="D865" s="326"/>
      <c r="E865" s="19">
        <v>40950</v>
      </c>
      <c r="F865" s="19">
        <v>76782</v>
      </c>
      <c r="G865" s="19">
        <v>107494</v>
      </c>
      <c r="H865" s="206" t="s">
        <v>499</v>
      </c>
    </row>
    <row r="866" spans="1:8">
      <c r="A866" s="43"/>
      <c r="B866" s="25" t="s">
        <v>2908</v>
      </c>
      <c r="C866" s="14" t="s">
        <v>809</v>
      </c>
      <c r="D866" s="326"/>
      <c r="E866" s="19">
        <v>17499</v>
      </c>
      <c r="F866" s="394"/>
      <c r="G866" s="394"/>
      <c r="H866" s="206" t="s">
        <v>496</v>
      </c>
    </row>
    <row r="867" spans="1:8">
      <c r="A867" s="37"/>
      <c r="B867" s="25" t="s">
        <v>2909</v>
      </c>
      <c r="C867" s="14" t="s">
        <v>2832</v>
      </c>
      <c r="D867" s="327"/>
      <c r="E867" s="19">
        <v>50467</v>
      </c>
      <c r="F867" s="394"/>
      <c r="G867" s="394"/>
      <c r="H867" s="206" t="s">
        <v>496</v>
      </c>
    </row>
    <row r="868" spans="1:8">
      <c r="A868" s="37"/>
      <c r="B868" s="25" t="s">
        <v>2910</v>
      </c>
      <c r="C868" s="14" t="s">
        <v>2833</v>
      </c>
      <c r="D868" s="331"/>
      <c r="E868" s="19">
        <v>13999</v>
      </c>
      <c r="F868" s="394"/>
      <c r="G868" s="394"/>
      <c r="H868" s="206" t="s">
        <v>496</v>
      </c>
    </row>
    <row r="869" spans="1:8">
      <c r="A869" s="37"/>
      <c r="B869" s="25" t="s">
        <v>2911</v>
      </c>
      <c r="C869" s="14" t="s">
        <v>810</v>
      </c>
      <c r="D869" s="91"/>
      <c r="E869" s="19">
        <v>27998</v>
      </c>
      <c r="F869" s="394"/>
      <c r="G869" s="394"/>
      <c r="H869" s="206" t="s">
        <v>496</v>
      </c>
    </row>
    <row r="870" spans="1:8">
      <c r="A870" s="37"/>
      <c r="B870" s="25" t="s">
        <v>2912</v>
      </c>
      <c r="C870" s="14" t="s">
        <v>811</v>
      </c>
      <c r="D870" s="91"/>
      <c r="E870" s="19">
        <v>12600</v>
      </c>
      <c r="F870" s="394"/>
      <c r="G870" s="394"/>
      <c r="H870" s="206" t="s">
        <v>496</v>
      </c>
    </row>
    <row r="871" spans="1:8">
      <c r="A871" s="37"/>
      <c r="B871" s="267" t="s">
        <v>2913</v>
      </c>
      <c r="C871" s="268" t="s">
        <v>1714</v>
      </c>
      <c r="D871" s="331"/>
      <c r="E871" s="257">
        <v>10500</v>
      </c>
      <c r="F871" s="257">
        <v>19688</v>
      </c>
      <c r="G871" s="257">
        <v>27563</v>
      </c>
      <c r="H871" s="206" t="s">
        <v>499</v>
      </c>
    </row>
    <row r="872" spans="1:8" ht="13.5" thickBot="1">
      <c r="A872" s="38"/>
      <c r="B872" s="269" t="s">
        <v>2914</v>
      </c>
      <c r="C872" s="270" t="s">
        <v>1788</v>
      </c>
      <c r="D872" s="333"/>
      <c r="E872" s="272">
        <v>17499</v>
      </c>
      <c r="F872" s="258">
        <v>32811</v>
      </c>
      <c r="G872" s="258">
        <v>45935</v>
      </c>
      <c r="H872" s="207" t="s">
        <v>499</v>
      </c>
    </row>
    <row r="873" spans="1:8" ht="13.5" thickBot="1">
      <c r="A873" s="36" t="s">
        <v>783</v>
      </c>
      <c r="B873" s="289" t="s">
        <v>163</v>
      </c>
      <c r="C873" s="289" t="s">
        <v>162</v>
      </c>
      <c r="D873" s="90" t="s">
        <v>805</v>
      </c>
      <c r="E873" s="6" t="s">
        <v>806</v>
      </c>
      <c r="F873" s="6" t="s">
        <v>807</v>
      </c>
      <c r="G873" s="6" t="s">
        <v>808</v>
      </c>
      <c r="H873" s="130" t="s">
        <v>495</v>
      </c>
    </row>
    <row r="874" spans="1:8" ht="24">
      <c r="A874" s="29" t="s">
        <v>1007</v>
      </c>
      <c r="B874" s="12" t="s">
        <v>706</v>
      </c>
      <c r="C874" s="583" t="s">
        <v>3953</v>
      </c>
      <c r="D874" s="93">
        <v>64995</v>
      </c>
      <c r="E874" s="125"/>
      <c r="F874" s="125"/>
      <c r="G874" s="125"/>
      <c r="H874" s="205" t="s">
        <v>498</v>
      </c>
    </row>
    <row r="875" spans="1:8">
      <c r="A875" s="37"/>
      <c r="B875" s="119" t="s">
        <v>193</v>
      </c>
      <c r="C875" s="268" t="s">
        <v>1714</v>
      </c>
      <c r="D875" s="18"/>
      <c r="E875" s="257">
        <v>9749.25</v>
      </c>
      <c r="F875" s="392"/>
      <c r="G875" s="392"/>
      <c r="H875" s="206" t="s">
        <v>499</v>
      </c>
    </row>
    <row r="876" spans="1:8" ht="13.5" thickBot="1">
      <c r="A876" s="38"/>
      <c r="B876" s="270" t="s">
        <v>349</v>
      </c>
      <c r="C876" s="270" t="s">
        <v>1788</v>
      </c>
      <c r="D876" s="271"/>
      <c r="E876" s="258">
        <v>16248.75</v>
      </c>
      <c r="F876" s="393"/>
      <c r="G876" s="393"/>
      <c r="H876" s="207" t="s">
        <v>499</v>
      </c>
    </row>
    <row r="877" spans="1:8" ht="13.5" thickBot="1">
      <c r="A877" s="36" t="s">
        <v>783</v>
      </c>
      <c r="B877" s="289" t="s">
        <v>163</v>
      </c>
      <c r="C877" s="289" t="s">
        <v>162</v>
      </c>
      <c r="D877" s="90" t="s">
        <v>805</v>
      </c>
      <c r="E877" s="6" t="s">
        <v>806</v>
      </c>
      <c r="F877" s="6" t="s">
        <v>807</v>
      </c>
      <c r="G877" s="6" t="s">
        <v>808</v>
      </c>
      <c r="H877" s="130" t="s">
        <v>495</v>
      </c>
    </row>
    <row r="878" spans="1:8" ht="24">
      <c r="A878" s="29" t="s">
        <v>1723</v>
      </c>
      <c r="B878" s="12" t="s">
        <v>1720</v>
      </c>
      <c r="C878" s="583" t="s">
        <v>3954</v>
      </c>
      <c r="D878" s="324">
        <v>59995</v>
      </c>
      <c r="E878" s="125"/>
      <c r="F878" s="125"/>
      <c r="G878" s="125"/>
      <c r="H878" s="205" t="s">
        <v>498</v>
      </c>
    </row>
    <row r="879" spans="1:8">
      <c r="A879" s="37"/>
      <c r="B879" s="119" t="s">
        <v>1722</v>
      </c>
      <c r="C879" s="268" t="s">
        <v>1714</v>
      </c>
      <c r="D879" s="331"/>
      <c r="E879" s="257">
        <v>8999.25</v>
      </c>
      <c r="F879" s="392"/>
      <c r="G879" s="392"/>
      <c r="H879" s="206" t="s">
        <v>499</v>
      </c>
    </row>
    <row r="880" spans="1:8" ht="13.5" thickBot="1">
      <c r="A880" s="38"/>
      <c r="B880" s="270" t="s">
        <v>1721</v>
      </c>
      <c r="C880" s="270" t="s">
        <v>1788</v>
      </c>
      <c r="D880" s="333"/>
      <c r="E880" s="258">
        <v>14998.75</v>
      </c>
      <c r="F880" s="393"/>
      <c r="G880" s="393"/>
      <c r="H880" s="207" t="s">
        <v>499</v>
      </c>
    </row>
    <row r="881" spans="1:8" s="636" customFormat="1" ht="13.5" thickBot="1">
      <c r="A881" s="634" t="s">
        <v>783</v>
      </c>
      <c r="B881" s="635" t="s">
        <v>163</v>
      </c>
      <c r="C881" s="635" t="s">
        <v>162</v>
      </c>
      <c r="D881" s="290" t="s">
        <v>805</v>
      </c>
      <c r="E881" s="290" t="s">
        <v>806</v>
      </c>
      <c r="F881" s="290" t="s">
        <v>807</v>
      </c>
      <c r="G881" s="290" t="s">
        <v>808</v>
      </c>
      <c r="H881" s="635" t="s">
        <v>495</v>
      </c>
    </row>
    <row r="882" spans="1:8" s="636" customFormat="1" ht="29.25" customHeight="1">
      <c r="A882" s="637" t="s">
        <v>2159</v>
      </c>
      <c r="B882" s="638" t="s">
        <v>2160</v>
      </c>
      <c r="C882" s="583" t="s">
        <v>3955</v>
      </c>
      <c r="D882" s="51">
        <v>69995</v>
      </c>
      <c r="E882" s="51"/>
      <c r="F882" s="51"/>
      <c r="G882" s="751"/>
      <c r="H882" s="640" t="s">
        <v>498</v>
      </c>
    </row>
    <row r="883" spans="1:8" s="636" customFormat="1">
      <c r="A883" s="700"/>
      <c r="B883" s="701" t="s">
        <v>2227</v>
      </c>
      <c r="C883" s="645" t="s">
        <v>1793</v>
      </c>
      <c r="D883" s="54">
        <v>101495</v>
      </c>
      <c r="E883" s="519"/>
      <c r="F883" s="702"/>
      <c r="H883" s="702" t="s">
        <v>498</v>
      </c>
    </row>
    <row r="884" spans="1:8" s="636" customFormat="1">
      <c r="A884" s="700"/>
      <c r="B884" s="701" t="s">
        <v>2228</v>
      </c>
      <c r="C884" s="14" t="s">
        <v>1718</v>
      </c>
      <c r="D884" s="54"/>
      <c r="E884" s="332"/>
      <c r="F884" s="332">
        <v>129058</v>
      </c>
      <c r="G884" s="752">
        <v>148745</v>
      </c>
      <c r="H884" s="702" t="s">
        <v>498</v>
      </c>
    </row>
    <row r="885" spans="1:8" s="636" customFormat="1">
      <c r="A885" s="700"/>
      <c r="B885" s="701" t="s">
        <v>2229</v>
      </c>
      <c r="C885" s="14" t="s">
        <v>1719</v>
      </c>
      <c r="D885" s="54"/>
      <c r="E885" s="332">
        <v>109895</v>
      </c>
      <c r="F885" s="332">
        <v>146777</v>
      </c>
      <c r="G885" s="752">
        <v>174890</v>
      </c>
      <c r="H885" s="702" t="s">
        <v>498</v>
      </c>
    </row>
    <row r="886" spans="1:8" s="636" customFormat="1">
      <c r="A886" s="700"/>
      <c r="B886" s="701" t="s">
        <v>2230</v>
      </c>
      <c r="C886" s="17" t="s">
        <v>1943</v>
      </c>
      <c r="D886" s="54"/>
      <c r="E886" s="328">
        <v>11970</v>
      </c>
      <c r="F886" s="329"/>
      <c r="G886" s="753"/>
      <c r="H886" s="702" t="s">
        <v>498</v>
      </c>
    </row>
    <row r="887" spans="1:8">
      <c r="A887" s="43"/>
      <c r="B887" s="32" t="s">
        <v>2711</v>
      </c>
      <c r="C887" s="17" t="s">
        <v>2679</v>
      </c>
      <c r="D887" s="200"/>
      <c r="E887" s="328">
        <v>27998</v>
      </c>
      <c r="F887" s="257">
        <v>52496.25</v>
      </c>
      <c r="G887" s="257">
        <v>73494.75</v>
      </c>
      <c r="H887" s="206" t="s">
        <v>499</v>
      </c>
    </row>
    <row r="888" spans="1:8">
      <c r="A888" s="43"/>
      <c r="B888" s="33" t="s">
        <v>2712</v>
      </c>
      <c r="C888" s="17" t="s">
        <v>2680</v>
      </c>
      <c r="D888" s="200"/>
      <c r="E888" s="328">
        <v>36397.4</v>
      </c>
      <c r="F888" s="257">
        <v>68245.125</v>
      </c>
      <c r="G888" s="257">
        <v>95543.175000000003</v>
      </c>
      <c r="H888" s="206" t="s">
        <v>499</v>
      </c>
    </row>
    <row r="889" spans="1:8" s="636" customFormat="1">
      <c r="A889" s="700"/>
      <c r="B889" s="701" t="s">
        <v>2231</v>
      </c>
      <c r="C889" s="330" t="s">
        <v>1716</v>
      </c>
      <c r="D889" s="54"/>
      <c r="E889" s="332">
        <v>31500</v>
      </c>
      <c r="F889" s="332">
        <v>59063</v>
      </c>
      <c r="G889" s="752">
        <v>82688</v>
      </c>
      <c r="H889" s="702" t="s">
        <v>499</v>
      </c>
    </row>
    <row r="890" spans="1:8" s="636" customFormat="1">
      <c r="A890" s="700"/>
      <c r="B890" s="701" t="s">
        <v>2232</v>
      </c>
      <c r="C890" s="330" t="s">
        <v>1717</v>
      </c>
      <c r="D890" s="54"/>
      <c r="E890" s="332">
        <v>40950</v>
      </c>
      <c r="F890" s="332">
        <v>76782</v>
      </c>
      <c r="G890" s="752">
        <v>107494</v>
      </c>
      <c r="H890" s="702" t="s">
        <v>499</v>
      </c>
    </row>
    <row r="891" spans="1:8" s="636" customFormat="1">
      <c r="A891" s="700"/>
      <c r="B891" s="701" t="s">
        <v>2233</v>
      </c>
      <c r="C891" s="14" t="s">
        <v>809</v>
      </c>
      <c r="D891" s="54"/>
      <c r="E891" s="331">
        <v>17499</v>
      </c>
      <c r="F891" s="331"/>
      <c r="G891" s="754"/>
      <c r="H891" s="702" t="s">
        <v>496</v>
      </c>
    </row>
    <row r="892" spans="1:8" s="636" customFormat="1">
      <c r="A892" s="700"/>
      <c r="B892" s="701" t="s">
        <v>2234</v>
      </c>
      <c r="C892" s="14" t="s">
        <v>2832</v>
      </c>
      <c r="D892" s="54"/>
      <c r="E892" s="331">
        <v>50467</v>
      </c>
      <c r="F892" s="331"/>
      <c r="G892" s="754"/>
      <c r="H892" s="702" t="s">
        <v>496</v>
      </c>
    </row>
    <row r="893" spans="1:8" s="636" customFormat="1">
      <c r="A893" s="700"/>
      <c r="B893" s="701" t="s">
        <v>2235</v>
      </c>
      <c r="C893" s="14" t="s">
        <v>2833</v>
      </c>
      <c r="D893" s="54"/>
      <c r="E893" s="331">
        <v>13999</v>
      </c>
      <c r="F893" s="331"/>
      <c r="G893" s="754"/>
      <c r="H893" s="702" t="s">
        <v>496</v>
      </c>
    </row>
    <row r="894" spans="1:8" s="636" customFormat="1">
      <c r="A894" s="700"/>
      <c r="B894" s="701" t="s">
        <v>2236</v>
      </c>
      <c r="C894" s="14" t="s">
        <v>810</v>
      </c>
      <c r="D894" s="54"/>
      <c r="E894" s="331">
        <v>27998</v>
      </c>
      <c r="F894" s="331"/>
      <c r="G894" s="754"/>
      <c r="H894" s="702" t="s">
        <v>496</v>
      </c>
    </row>
    <row r="895" spans="1:8" s="636" customFormat="1">
      <c r="A895" s="700"/>
      <c r="B895" s="701" t="s">
        <v>2237</v>
      </c>
      <c r="C895" s="14" t="s">
        <v>811</v>
      </c>
      <c r="D895" s="54"/>
      <c r="E895" s="331">
        <v>12600</v>
      </c>
      <c r="F895" s="331"/>
      <c r="G895" s="754"/>
      <c r="H895" s="702" t="s">
        <v>496</v>
      </c>
    </row>
    <row r="896" spans="1:8" s="636" customFormat="1">
      <c r="A896" s="700"/>
      <c r="B896" s="701" t="s">
        <v>2238</v>
      </c>
      <c r="C896" s="268" t="s">
        <v>1714</v>
      </c>
      <c r="D896" s="54"/>
      <c r="E896" s="338">
        <v>10500</v>
      </c>
      <c r="F896" s="338">
        <v>19688</v>
      </c>
      <c r="G896" s="755">
        <v>27563</v>
      </c>
      <c r="H896" s="702" t="s">
        <v>499</v>
      </c>
    </row>
    <row r="897" spans="1:8" s="636" customFormat="1" ht="13.5" thickBot="1">
      <c r="A897" s="641"/>
      <c r="B897" s="642" t="s">
        <v>2239</v>
      </c>
      <c r="C897" s="270" t="s">
        <v>1788</v>
      </c>
      <c r="D897" s="643"/>
      <c r="E897" s="335">
        <v>17498.75</v>
      </c>
      <c r="F897" s="643">
        <v>32811</v>
      </c>
      <c r="G897" s="756">
        <v>45935</v>
      </c>
      <c r="H897" s="644" t="s">
        <v>499</v>
      </c>
    </row>
    <row r="898" spans="1:8" ht="13.5" thickBot="1">
      <c r="A898" s="36" t="s">
        <v>783</v>
      </c>
      <c r="B898" s="289" t="s">
        <v>163</v>
      </c>
      <c r="C898" s="289" t="s">
        <v>162</v>
      </c>
      <c r="D898" s="90" t="s">
        <v>805</v>
      </c>
      <c r="E898" s="6" t="s">
        <v>806</v>
      </c>
      <c r="F898" s="6" t="s">
        <v>807</v>
      </c>
      <c r="G898" s="6" t="s">
        <v>808</v>
      </c>
      <c r="H898" s="130" t="s">
        <v>495</v>
      </c>
    </row>
    <row r="899" spans="1:8" ht="24">
      <c r="A899" s="43" t="s">
        <v>2550</v>
      </c>
      <c r="B899" s="12" t="s">
        <v>2551</v>
      </c>
      <c r="C899" s="583" t="s">
        <v>3956</v>
      </c>
      <c r="D899" s="324">
        <v>79998</v>
      </c>
      <c r="E899" s="23"/>
      <c r="F899" s="23"/>
      <c r="G899" s="23"/>
      <c r="H899" s="205" t="s">
        <v>498</v>
      </c>
    </row>
    <row r="900" spans="1:8">
      <c r="A900" s="43"/>
      <c r="B900" s="14" t="s">
        <v>2552</v>
      </c>
      <c r="C900" s="645" t="s">
        <v>1793</v>
      </c>
      <c r="D900" s="326">
        <v>115998</v>
      </c>
      <c r="E900" s="330"/>
      <c r="F900" s="330"/>
      <c r="G900" s="330"/>
      <c r="H900" s="206" t="s">
        <v>498</v>
      </c>
    </row>
    <row r="901" spans="1:8">
      <c r="A901" s="37"/>
      <c r="B901" s="31" t="s">
        <v>2553</v>
      </c>
      <c r="C901" s="14" t="s">
        <v>1718</v>
      </c>
      <c r="D901" s="11"/>
      <c r="E901" s="331"/>
      <c r="F901" s="331">
        <v>147495</v>
      </c>
      <c r="G901" s="331">
        <v>169995</v>
      </c>
      <c r="H901" s="206" t="s">
        <v>498</v>
      </c>
    </row>
    <row r="902" spans="1:8">
      <c r="A902" s="37"/>
      <c r="B902" s="31" t="s">
        <v>2554</v>
      </c>
      <c r="C902" s="14" t="s">
        <v>1719</v>
      </c>
      <c r="D902" s="11"/>
      <c r="E902" s="331">
        <v>126795</v>
      </c>
      <c r="F902" s="331">
        <v>167745</v>
      </c>
      <c r="G902" s="331">
        <v>196995</v>
      </c>
      <c r="H902" s="206" t="s">
        <v>498</v>
      </c>
    </row>
    <row r="903" spans="1:8">
      <c r="A903" s="43"/>
      <c r="B903" s="17" t="s">
        <v>2555</v>
      </c>
      <c r="C903" s="17" t="s">
        <v>1943</v>
      </c>
      <c r="E903" s="328">
        <v>13680</v>
      </c>
      <c r="F903" s="329"/>
      <c r="G903" s="329"/>
      <c r="H903" s="206" t="s">
        <v>498</v>
      </c>
    </row>
    <row r="904" spans="1:8">
      <c r="A904" s="43"/>
      <c r="B904" s="32" t="s">
        <v>2713</v>
      </c>
      <c r="C904" s="17" t="s">
        <v>2679</v>
      </c>
      <c r="D904" s="200"/>
      <c r="E904" s="328">
        <v>31999.200000000001</v>
      </c>
      <c r="F904" s="257">
        <v>59998.5</v>
      </c>
      <c r="G904" s="257">
        <v>83997.900000000009</v>
      </c>
      <c r="H904" s="206" t="s">
        <v>499</v>
      </c>
    </row>
    <row r="905" spans="1:8">
      <c r="A905" s="43"/>
      <c r="B905" s="33" t="s">
        <v>2714</v>
      </c>
      <c r="C905" s="17" t="s">
        <v>2680</v>
      </c>
      <c r="D905" s="200"/>
      <c r="E905" s="328">
        <v>41598.959999999999</v>
      </c>
      <c r="F905" s="257">
        <v>77998.05</v>
      </c>
      <c r="G905" s="257">
        <v>109197.27</v>
      </c>
      <c r="H905" s="206" t="s">
        <v>499</v>
      </c>
    </row>
    <row r="906" spans="1:8">
      <c r="A906" s="43"/>
      <c r="B906" s="32" t="s">
        <v>2556</v>
      </c>
      <c r="C906" s="330" t="s">
        <v>1716</v>
      </c>
      <c r="D906" s="326"/>
      <c r="E906" s="19">
        <v>36000</v>
      </c>
      <c r="F906" s="19">
        <v>67500</v>
      </c>
      <c r="G906" s="19">
        <v>94500</v>
      </c>
      <c r="H906" s="206" t="s">
        <v>499</v>
      </c>
    </row>
    <row r="907" spans="1:8">
      <c r="A907" s="43"/>
      <c r="B907" s="33" t="s">
        <v>2557</v>
      </c>
      <c r="C907" s="330" t="s">
        <v>1717</v>
      </c>
      <c r="D907" s="326"/>
      <c r="E907" s="19">
        <v>46800</v>
      </c>
      <c r="F907" s="19">
        <v>87750</v>
      </c>
      <c r="G907" s="19">
        <v>122850</v>
      </c>
      <c r="H907" s="206" t="s">
        <v>499</v>
      </c>
    </row>
    <row r="908" spans="1:8">
      <c r="A908" s="43"/>
      <c r="B908" s="25" t="s">
        <v>2558</v>
      </c>
      <c r="C908" s="14" t="s">
        <v>809</v>
      </c>
      <c r="D908" s="326"/>
      <c r="E908" s="19">
        <v>19999</v>
      </c>
      <c r="F908" s="394"/>
      <c r="G908" s="394"/>
      <c r="H908" s="206" t="s">
        <v>496</v>
      </c>
    </row>
    <row r="909" spans="1:8">
      <c r="A909" s="37"/>
      <c r="B909" s="25" t="s">
        <v>2542</v>
      </c>
      <c r="C909" s="14" t="s">
        <v>2832</v>
      </c>
      <c r="D909" s="327"/>
      <c r="E909" s="19">
        <v>57677</v>
      </c>
      <c r="F909" s="394"/>
      <c r="G909" s="394"/>
      <c r="H909" s="206" t="s">
        <v>496</v>
      </c>
    </row>
    <row r="910" spans="1:8">
      <c r="A910" s="37"/>
      <c r="B910" s="25" t="s">
        <v>2543</v>
      </c>
      <c r="C910" s="14" t="s">
        <v>2833</v>
      </c>
      <c r="D910" s="331"/>
      <c r="E910" s="19">
        <v>15999</v>
      </c>
      <c r="F910" s="394"/>
      <c r="G910" s="394"/>
      <c r="H910" s="206" t="s">
        <v>496</v>
      </c>
    </row>
    <row r="911" spans="1:8">
      <c r="A911" s="37"/>
      <c r="B911" s="25" t="s">
        <v>2559</v>
      </c>
      <c r="C911" s="14" t="s">
        <v>810</v>
      </c>
      <c r="D911" s="91"/>
      <c r="E911" s="19">
        <v>31998</v>
      </c>
      <c r="F911" s="394"/>
      <c r="G911" s="394"/>
      <c r="H911" s="206" t="s">
        <v>496</v>
      </c>
    </row>
    <row r="912" spans="1:8">
      <c r="A912" s="37"/>
      <c r="B912" s="25" t="s">
        <v>2560</v>
      </c>
      <c r="C912" s="14" t="s">
        <v>811</v>
      </c>
      <c r="D912" s="91"/>
      <c r="E912" s="19">
        <v>14400</v>
      </c>
      <c r="F912" s="394"/>
      <c r="G912" s="394"/>
      <c r="H912" s="206" t="s">
        <v>496</v>
      </c>
    </row>
    <row r="913" spans="1:8">
      <c r="A913" s="37"/>
      <c r="B913" s="267" t="s">
        <v>2561</v>
      </c>
      <c r="C913" s="268" t="s">
        <v>1714</v>
      </c>
      <c r="D913" s="331"/>
      <c r="E913" s="257">
        <v>12000</v>
      </c>
      <c r="F913" s="257">
        <v>22500</v>
      </c>
      <c r="G913" s="257">
        <v>31500</v>
      </c>
      <c r="H913" s="206" t="s">
        <v>499</v>
      </c>
    </row>
    <row r="914" spans="1:8" ht="13.5" thickBot="1">
      <c r="A914" s="38"/>
      <c r="B914" s="269" t="s">
        <v>2562</v>
      </c>
      <c r="C914" s="270" t="s">
        <v>1788</v>
      </c>
      <c r="D914" s="333"/>
      <c r="E914" s="272">
        <v>19999</v>
      </c>
      <c r="F914" s="258">
        <v>37499</v>
      </c>
      <c r="G914" s="258">
        <v>52498</v>
      </c>
      <c r="H914" s="207" t="s">
        <v>499</v>
      </c>
    </row>
    <row r="915" spans="1:8" ht="13.5" thickBot="1">
      <c r="A915" s="36" t="s">
        <v>783</v>
      </c>
      <c r="B915" s="289" t="s">
        <v>163</v>
      </c>
      <c r="C915" s="289" t="s">
        <v>162</v>
      </c>
      <c r="D915" s="90" t="s">
        <v>805</v>
      </c>
      <c r="E915" s="6" t="s">
        <v>806</v>
      </c>
      <c r="F915" s="6" t="s">
        <v>807</v>
      </c>
      <c r="G915" s="6" t="s">
        <v>808</v>
      </c>
      <c r="H915" s="130" t="s">
        <v>495</v>
      </c>
    </row>
    <row r="916" spans="1:8" ht="24">
      <c r="A916" s="43" t="s">
        <v>2623</v>
      </c>
      <c r="B916" s="12" t="s">
        <v>2624</v>
      </c>
      <c r="C916" s="583" t="s">
        <v>3957</v>
      </c>
      <c r="D916" s="324">
        <v>69995</v>
      </c>
      <c r="E916" s="23"/>
      <c r="F916" s="23"/>
      <c r="G916" s="23"/>
      <c r="H916" s="205" t="s">
        <v>498</v>
      </c>
    </row>
    <row r="917" spans="1:8">
      <c r="A917" s="37"/>
      <c r="B917" s="267" t="s">
        <v>2625</v>
      </c>
      <c r="C917" s="268" t="s">
        <v>1714</v>
      </c>
      <c r="D917" s="331"/>
      <c r="E917" s="257">
        <v>10500</v>
      </c>
      <c r="F917" s="257">
        <v>19688</v>
      </c>
      <c r="G917" s="257">
        <v>27563</v>
      </c>
      <c r="H917" s="206" t="s">
        <v>499</v>
      </c>
    </row>
    <row r="918" spans="1:8" ht="13.5" thickBot="1">
      <c r="A918" s="38"/>
      <c r="B918" s="269" t="s">
        <v>2626</v>
      </c>
      <c r="C918" s="270" t="s">
        <v>1788</v>
      </c>
      <c r="D918" s="333"/>
      <c r="E918" s="272">
        <v>17499</v>
      </c>
      <c r="F918" s="258">
        <v>32811</v>
      </c>
      <c r="G918" s="258">
        <v>45935</v>
      </c>
      <c r="H918" s="207" t="s">
        <v>499</v>
      </c>
    </row>
    <row r="919" spans="1:8" s="115" customFormat="1" ht="13.5" thickBot="1">
      <c r="A919" s="39"/>
      <c r="B919" s="440"/>
      <c r="C919" s="441"/>
      <c r="D919" s="74"/>
      <c r="E919" s="442"/>
      <c r="F919" s="443"/>
      <c r="G919" s="443"/>
      <c r="H919" s="241"/>
    </row>
    <row r="920" spans="1:8" s="115" customFormat="1" ht="16.5" thickBot="1">
      <c r="A920" s="432" t="s">
        <v>1681</v>
      </c>
      <c r="B920" s="440"/>
      <c r="C920" s="441"/>
      <c r="D920" s="74"/>
      <c r="E920" s="442"/>
      <c r="F920" s="443"/>
      <c r="G920" s="443"/>
      <c r="H920" s="241"/>
    </row>
    <row r="921" spans="1:8" ht="29.25" customHeight="1" thickBot="1">
      <c r="A921" s="36" t="s">
        <v>783</v>
      </c>
      <c r="B921" s="289" t="s">
        <v>163</v>
      </c>
      <c r="C921" s="289" t="s">
        <v>162</v>
      </c>
      <c r="D921" s="90" t="s">
        <v>805</v>
      </c>
      <c r="E921" s="6" t="s">
        <v>806</v>
      </c>
      <c r="F921" s="6" t="s">
        <v>807</v>
      </c>
      <c r="G921" s="6" t="s">
        <v>808</v>
      </c>
      <c r="H921" s="130" t="s">
        <v>495</v>
      </c>
    </row>
    <row r="922" spans="1:8" ht="40.5" customHeight="1">
      <c r="A922" s="43" t="s">
        <v>1816</v>
      </c>
      <c r="B922" s="12" t="s">
        <v>1817</v>
      </c>
      <c r="C922" s="12" t="s">
        <v>2195</v>
      </c>
      <c r="D922" s="324">
        <v>1495</v>
      </c>
      <c r="E922" s="23"/>
      <c r="F922" s="23"/>
      <c r="G922" s="23"/>
      <c r="H922" s="314" t="s">
        <v>519</v>
      </c>
    </row>
    <row r="923" spans="1:8" ht="40.5" customHeight="1">
      <c r="A923" s="43" t="s">
        <v>2443</v>
      </c>
      <c r="B923" s="14" t="s">
        <v>2442</v>
      </c>
      <c r="C923" s="14" t="s">
        <v>3091</v>
      </c>
      <c r="D923" s="193">
        <v>1495</v>
      </c>
      <c r="E923" s="24"/>
      <c r="F923" s="24"/>
      <c r="G923" s="24"/>
      <c r="H923" s="356" t="s">
        <v>519</v>
      </c>
    </row>
    <row r="924" spans="1:8">
      <c r="A924" s="43"/>
      <c r="B924" s="17" t="s">
        <v>1818</v>
      </c>
      <c r="C924" s="17" t="s">
        <v>1716</v>
      </c>
      <c r="E924" s="328">
        <v>650</v>
      </c>
      <c r="F924" s="329">
        <v>1218.75</v>
      </c>
      <c r="G924" s="329">
        <v>1706.25</v>
      </c>
      <c r="H924" s="206" t="s">
        <v>499</v>
      </c>
    </row>
    <row r="925" spans="1:8">
      <c r="A925" s="43"/>
      <c r="B925" s="32" t="s">
        <v>1819</v>
      </c>
      <c r="C925" s="330" t="s">
        <v>1717</v>
      </c>
      <c r="D925" s="326"/>
      <c r="E925" s="19">
        <v>845</v>
      </c>
      <c r="F925" s="19">
        <v>1584.38</v>
      </c>
      <c r="G925" s="19">
        <v>2218.13</v>
      </c>
      <c r="H925" s="206" t="s">
        <v>499</v>
      </c>
    </row>
    <row r="926" spans="1:8">
      <c r="A926" s="43"/>
      <c r="B926" s="25" t="s">
        <v>1820</v>
      </c>
      <c r="C926" s="14" t="s">
        <v>849</v>
      </c>
      <c r="D926" s="326"/>
      <c r="E926" s="19">
        <v>373.75</v>
      </c>
      <c r="F926" s="394"/>
      <c r="G926" s="394"/>
      <c r="H926" s="206" t="s">
        <v>496</v>
      </c>
    </row>
    <row r="927" spans="1:8">
      <c r="A927" s="37"/>
      <c r="B927" s="25" t="s">
        <v>1821</v>
      </c>
      <c r="C927" s="14" t="s">
        <v>2832</v>
      </c>
      <c r="D927" s="327"/>
      <c r="E927" s="19">
        <v>1077.9000000000001</v>
      </c>
      <c r="F927" s="394"/>
      <c r="G927" s="394"/>
      <c r="H927" s="206" t="s">
        <v>496</v>
      </c>
    </row>
    <row r="928" spans="1:8">
      <c r="A928" s="37"/>
      <c r="B928" s="25" t="s">
        <v>1822</v>
      </c>
      <c r="C928" s="14" t="s">
        <v>2833</v>
      </c>
      <c r="D928" s="331"/>
      <c r="E928" s="19">
        <v>299</v>
      </c>
      <c r="F928" s="394"/>
      <c r="G928" s="394"/>
      <c r="H928" s="206" t="s">
        <v>496</v>
      </c>
    </row>
    <row r="929" spans="1:8">
      <c r="A929" s="37"/>
      <c r="B929" s="25" t="s">
        <v>1823</v>
      </c>
      <c r="C929" s="14" t="s">
        <v>853</v>
      </c>
      <c r="D929" s="91"/>
      <c r="E929" s="19">
        <v>598</v>
      </c>
      <c r="F929" s="394"/>
      <c r="G929" s="394"/>
      <c r="H929" s="206" t="s">
        <v>496</v>
      </c>
    </row>
    <row r="930" spans="1:8">
      <c r="A930" s="37"/>
      <c r="B930" s="25" t="s">
        <v>1824</v>
      </c>
      <c r="C930" s="14" t="s">
        <v>855</v>
      </c>
      <c r="D930" s="91"/>
      <c r="E930" s="19">
        <v>269.10000000000002</v>
      </c>
      <c r="F930" s="394"/>
      <c r="G930" s="394"/>
      <c r="H930" s="206" t="s">
        <v>496</v>
      </c>
    </row>
    <row r="931" spans="1:8">
      <c r="A931" s="37"/>
      <c r="B931" s="267" t="s">
        <v>1825</v>
      </c>
      <c r="C931" s="268" t="s">
        <v>1714</v>
      </c>
      <c r="D931" s="331"/>
      <c r="E931" s="257">
        <v>224.25</v>
      </c>
      <c r="F931" s="257">
        <v>420.47</v>
      </c>
      <c r="G931" s="257">
        <v>588.66</v>
      </c>
      <c r="H931" s="206" t="s">
        <v>499</v>
      </c>
    </row>
    <row r="932" spans="1:8" ht="13.5" thickBot="1">
      <c r="A932" s="38"/>
      <c r="B932" s="269" t="s">
        <v>1826</v>
      </c>
      <c r="C932" s="270" t="s">
        <v>1788</v>
      </c>
      <c r="D932" s="333"/>
      <c r="E932" s="272">
        <v>373.75</v>
      </c>
      <c r="F932" s="258">
        <v>700.78</v>
      </c>
      <c r="G932" s="258">
        <v>981.09</v>
      </c>
      <c r="H932" s="207" t="s">
        <v>499</v>
      </c>
    </row>
    <row r="933" spans="1:8" ht="29.25" customHeight="1" thickBot="1">
      <c r="A933" s="36" t="s">
        <v>783</v>
      </c>
      <c r="B933" s="289" t="s">
        <v>163</v>
      </c>
      <c r="C933" s="289" t="s">
        <v>162</v>
      </c>
      <c r="D933" s="90" t="s">
        <v>805</v>
      </c>
      <c r="E933" s="6" t="s">
        <v>806</v>
      </c>
      <c r="F933" s="6" t="s">
        <v>807</v>
      </c>
      <c r="G933" s="6" t="s">
        <v>808</v>
      </c>
      <c r="H933" s="130" t="s">
        <v>495</v>
      </c>
    </row>
    <row r="934" spans="1:8" ht="30" customHeight="1">
      <c r="A934" s="43" t="s">
        <v>1827</v>
      </c>
      <c r="B934" s="12" t="s">
        <v>1828</v>
      </c>
      <c r="C934" s="12" t="s">
        <v>2196</v>
      </c>
      <c r="D934" s="324">
        <v>3495</v>
      </c>
      <c r="E934" s="23"/>
      <c r="F934" s="23"/>
      <c r="G934" s="23"/>
      <c r="H934" s="314" t="s">
        <v>519</v>
      </c>
    </row>
    <row r="935" spans="1:8" ht="30" customHeight="1">
      <c r="A935" s="43" t="s">
        <v>2444</v>
      </c>
      <c r="B935" s="14" t="s">
        <v>2445</v>
      </c>
      <c r="C935" s="14" t="s">
        <v>3092</v>
      </c>
      <c r="D935" s="326">
        <v>3495</v>
      </c>
      <c r="E935" s="24"/>
      <c r="F935" s="24"/>
      <c r="G935" s="24"/>
      <c r="H935" s="356" t="s">
        <v>519</v>
      </c>
    </row>
    <row r="936" spans="1:8">
      <c r="A936" s="43"/>
      <c r="B936" s="17" t="s">
        <v>1829</v>
      </c>
      <c r="C936" s="17" t="s">
        <v>1716</v>
      </c>
      <c r="E936" s="328">
        <v>1550</v>
      </c>
      <c r="F936" s="329">
        <v>2906.25</v>
      </c>
      <c r="G936" s="329">
        <v>4068.75</v>
      </c>
      <c r="H936" s="206" t="s">
        <v>499</v>
      </c>
    </row>
    <row r="937" spans="1:8">
      <c r="A937" s="43"/>
      <c r="B937" s="32" t="s">
        <v>1830</v>
      </c>
      <c r="C937" s="330" t="s">
        <v>1717</v>
      </c>
      <c r="D937" s="326"/>
      <c r="E937" s="19">
        <v>2015</v>
      </c>
      <c r="F937" s="19">
        <v>3778.13</v>
      </c>
      <c r="G937" s="19">
        <v>5289.38</v>
      </c>
      <c r="H937" s="206" t="s">
        <v>499</v>
      </c>
    </row>
    <row r="938" spans="1:8">
      <c r="A938" s="43"/>
      <c r="B938" s="25" t="s">
        <v>1831</v>
      </c>
      <c r="C938" s="14" t="s">
        <v>849</v>
      </c>
      <c r="D938" s="326"/>
      <c r="E938" s="19">
        <v>873.75</v>
      </c>
      <c r="F938" s="394"/>
      <c r="G938" s="394"/>
      <c r="H938" s="206" t="s">
        <v>496</v>
      </c>
    </row>
    <row r="939" spans="1:8">
      <c r="A939" s="37"/>
      <c r="B939" s="25" t="s">
        <v>1832</v>
      </c>
      <c r="C939" s="14" t="s">
        <v>2832</v>
      </c>
      <c r="D939" s="327"/>
      <c r="E939" s="19">
        <v>2519.9</v>
      </c>
      <c r="F939" s="394"/>
      <c r="G939" s="394"/>
      <c r="H939" s="206" t="s">
        <v>496</v>
      </c>
    </row>
    <row r="940" spans="1:8">
      <c r="A940" s="37"/>
      <c r="B940" s="25" t="s">
        <v>1833</v>
      </c>
      <c r="C940" s="14" t="s">
        <v>2833</v>
      </c>
      <c r="D940" s="331"/>
      <c r="E940" s="19">
        <v>699</v>
      </c>
      <c r="F940" s="394"/>
      <c r="G940" s="394"/>
      <c r="H940" s="206" t="s">
        <v>496</v>
      </c>
    </row>
    <row r="941" spans="1:8">
      <c r="A941" s="37"/>
      <c r="B941" s="25" t="s">
        <v>1834</v>
      </c>
      <c r="C941" s="14" t="s">
        <v>853</v>
      </c>
      <c r="D941" s="91"/>
      <c r="E941" s="19">
        <v>1398</v>
      </c>
      <c r="F941" s="394"/>
      <c r="G941" s="394"/>
      <c r="H941" s="206" t="s">
        <v>496</v>
      </c>
    </row>
    <row r="942" spans="1:8">
      <c r="A942" s="37"/>
      <c r="B942" s="25" t="s">
        <v>1835</v>
      </c>
      <c r="C942" s="14" t="s">
        <v>855</v>
      </c>
      <c r="D942" s="91"/>
      <c r="E942" s="19">
        <v>629.1</v>
      </c>
      <c r="F942" s="394"/>
      <c r="G942" s="394"/>
      <c r="H942" s="206" t="s">
        <v>496</v>
      </c>
    </row>
    <row r="943" spans="1:8">
      <c r="A943" s="37"/>
      <c r="B943" s="267" t="s">
        <v>1836</v>
      </c>
      <c r="C943" s="268" t="s">
        <v>1714</v>
      </c>
      <c r="D943" s="331"/>
      <c r="E943" s="257">
        <v>524.25</v>
      </c>
      <c r="F943" s="257">
        <v>982.97</v>
      </c>
      <c r="G943" s="257">
        <v>1376.16</v>
      </c>
      <c r="H943" s="206" t="s">
        <v>499</v>
      </c>
    </row>
    <row r="944" spans="1:8" ht="13.5" thickBot="1">
      <c r="A944" s="38"/>
      <c r="B944" s="269" t="s">
        <v>1837</v>
      </c>
      <c r="C944" s="270" t="s">
        <v>1788</v>
      </c>
      <c r="D944" s="333"/>
      <c r="E944" s="272">
        <v>873.75</v>
      </c>
      <c r="F944" s="258">
        <v>1638.28</v>
      </c>
      <c r="G944" s="258">
        <v>2293.59</v>
      </c>
      <c r="H944" s="207" t="s">
        <v>499</v>
      </c>
    </row>
    <row r="945" spans="1:8" ht="22.5" customHeight="1" thickBot="1">
      <c r="A945" s="36" t="s">
        <v>783</v>
      </c>
      <c r="B945" s="289" t="s">
        <v>163</v>
      </c>
      <c r="C945" s="289" t="s">
        <v>162</v>
      </c>
      <c r="D945" s="90" t="s">
        <v>805</v>
      </c>
      <c r="E945" s="6" t="s">
        <v>806</v>
      </c>
      <c r="F945" s="6" t="s">
        <v>807</v>
      </c>
      <c r="G945" s="6" t="s">
        <v>808</v>
      </c>
      <c r="H945" s="130" t="s">
        <v>495</v>
      </c>
    </row>
    <row r="946" spans="1:8" ht="28.5" customHeight="1">
      <c r="A946" s="43" t="s">
        <v>1633</v>
      </c>
      <c r="B946" s="12" t="s">
        <v>1634</v>
      </c>
      <c r="C946" s="12" t="s">
        <v>2666</v>
      </c>
      <c r="D946" s="324">
        <v>6995</v>
      </c>
      <c r="E946" s="23"/>
      <c r="F946" s="23"/>
      <c r="G946" s="23"/>
      <c r="H946" s="205" t="s">
        <v>498</v>
      </c>
    </row>
    <row r="947" spans="1:8" ht="28.5" customHeight="1">
      <c r="A947" s="43" t="s">
        <v>2446</v>
      </c>
      <c r="B947" s="14" t="s">
        <v>2447</v>
      </c>
      <c r="C947" s="14" t="s">
        <v>3093</v>
      </c>
      <c r="D947" s="326">
        <v>6995</v>
      </c>
      <c r="E947" s="24"/>
      <c r="F947" s="24"/>
      <c r="G947" s="24"/>
      <c r="H947" s="356" t="s">
        <v>498</v>
      </c>
    </row>
    <row r="948" spans="1:8">
      <c r="A948" s="43"/>
      <c r="B948" s="32" t="s">
        <v>2719</v>
      </c>
      <c r="C948" s="17" t="s">
        <v>2679</v>
      </c>
      <c r="D948" s="200"/>
      <c r="E948" s="328">
        <v>2798</v>
      </c>
      <c r="F948" s="257">
        <v>5246.25</v>
      </c>
      <c r="G948" s="257">
        <v>7344.75</v>
      </c>
      <c r="H948" s="206" t="s">
        <v>499</v>
      </c>
    </row>
    <row r="949" spans="1:8">
      <c r="A949" s="43"/>
      <c r="B949" s="33" t="s">
        <v>2720</v>
      </c>
      <c r="C949" s="17" t="s">
        <v>2680</v>
      </c>
      <c r="D949" s="200"/>
      <c r="E949" s="328">
        <v>3637.4</v>
      </c>
      <c r="F949" s="257">
        <v>6820.125</v>
      </c>
      <c r="G949" s="257">
        <v>9548.1750000000011</v>
      </c>
      <c r="H949" s="206" t="s">
        <v>499</v>
      </c>
    </row>
    <row r="950" spans="1:8">
      <c r="A950" s="43"/>
      <c r="B950" s="17" t="s">
        <v>1635</v>
      </c>
      <c r="C950" s="17" t="s">
        <v>1716</v>
      </c>
      <c r="E950" s="328">
        <v>3150</v>
      </c>
      <c r="F950" s="329">
        <v>5906.25</v>
      </c>
      <c r="G950" s="329">
        <v>8268.75</v>
      </c>
      <c r="H950" s="206" t="s">
        <v>499</v>
      </c>
    </row>
    <row r="951" spans="1:8">
      <c r="A951" s="43"/>
      <c r="B951" s="32" t="s">
        <v>1636</v>
      </c>
      <c r="C951" s="330" t="s">
        <v>1717</v>
      </c>
      <c r="D951" s="326"/>
      <c r="E951" s="19">
        <v>4095</v>
      </c>
      <c r="F951" s="19">
        <v>7678.13</v>
      </c>
      <c r="G951" s="19">
        <v>10749.38</v>
      </c>
      <c r="H951" s="206" t="s">
        <v>499</v>
      </c>
    </row>
    <row r="952" spans="1:8">
      <c r="A952" s="43"/>
      <c r="B952" s="25" t="s">
        <v>1637</v>
      </c>
      <c r="C952" s="14" t="s">
        <v>849</v>
      </c>
      <c r="D952" s="326"/>
      <c r="E952" s="19">
        <v>1748.75</v>
      </c>
      <c r="F952" s="394"/>
      <c r="G952" s="394"/>
      <c r="H952" s="206" t="s">
        <v>496</v>
      </c>
    </row>
    <row r="953" spans="1:8">
      <c r="A953" s="37"/>
      <c r="B953" s="25" t="s">
        <v>1638</v>
      </c>
      <c r="C953" s="14" t="s">
        <v>2832</v>
      </c>
      <c r="D953" s="327"/>
      <c r="E953" s="19">
        <v>5043.3900000000003</v>
      </c>
      <c r="F953" s="394"/>
      <c r="G953" s="394"/>
      <c r="H953" s="206" t="s">
        <v>496</v>
      </c>
    </row>
    <row r="954" spans="1:8">
      <c r="A954" s="37"/>
      <c r="B954" s="25" t="s">
        <v>1639</v>
      </c>
      <c r="C954" s="14" t="s">
        <v>2833</v>
      </c>
      <c r="D954" s="331"/>
      <c r="E954" s="19">
        <v>1399</v>
      </c>
      <c r="F954" s="394"/>
      <c r="G954" s="394"/>
      <c r="H954" s="206" t="s">
        <v>496</v>
      </c>
    </row>
    <row r="955" spans="1:8">
      <c r="A955" s="37"/>
      <c r="B955" s="25" t="s">
        <v>1640</v>
      </c>
      <c r="C955" s="14" t="s">
        <v>853</v>
      </c>
      <c r="D955" s="91"/>
      <c r="E955" s="19">
        <v>2798</v>
      </c>
      <c r="F955" s="394"/>
      <c r="G955" s="394"/>
      <c r="H955" s="206" t="s">
        <v>496</v>
      </c>
    </row>
    <row r="956" spans="1:8">
      <c r="A956" s="37"/>
      <c r="B956" s="25" t="s">
        <v>1641</v>
      </c>
      <c r="C956" s="14" t="s">
        <v>855</v>
      </c>
      <c r="D956" s="91"/>
      <c r="E956" s="19">
        <v>1259.0999999999999</v>
      </c>
      <c r="F956" s="394"/>
      <c r="G956" s="394"/>
      <c r="H956" s="206" t="s">
        <v>496</v>
      </c>
    </row>
    <row r="957" spans="1:8">
      <c r="A957" s="37"/>
      <c r="B957" s="267" t="s">
        <v>1642</v>
      </c>
      <c r="C957" s="268" t="s">
        <v>1714</v>
      </c>
      <c r="D957" s="331"/>
      <c r="E957" s="257">
        <v>1049.25</v>
      </c>
      <c r="F957" s="257">
        <v>1967.34</v>
      </c>
      <c r="G957" s="257">
        <v>2754.28</v>
      </c>
      <c r="H957" s="206" t="s">
        <v>499</v>
      </c>
    </row>
    <row r="958" spans="1:8" ht="13.5" thickBot="1">
      <c r="A958" s="38"/>
      <c r="B958" s="269" t="s">
        <v>1643</v>
      </c>
      <c r="C958" s="270" t="s">
        <v>1788</v>
      </c>
      <c r="D958" s="333"/>
      <c r="E958" s="272">
        <v>1748.75</v>
      </c>
      <c r="F958" s="258">
        <v>3278.91</v>
      </c>
      <c r="G958" s="258">
        <v>4590.47</v>
      </c>
      <c r="H958" s="207" t="s">
        <v>499</v>
      </c>
    </row>
    <row r="959" spans="1:8" ht="16.5" customHeight="1" thickBot="1">
      <c r="A959" s="36" t="s">
        <v>783</v>
      </c>
      <c r="B959" s="289" t="s">
        <v>163</v>
      </c>
      <c r="C959" s="289" t="s">
        <v>162</v>
      </c>
      <c r="D959" s="90" t="s">
        <v>805</v>
      </c>
      <c r="E959" s="6" t="s">
        <v>806</v>
      </c>
      <c r="F959" s="6" t="s">
        <v>807</v>
      </c>
      <c r="G959" s="6" t="s">
        <v>808</v>
      </c>
      <c r="H959" s="130" t="s">
        <v>495</v>
      </c>
    </row>
    <row r="960" spans="1:8" ht="30.75" customHeight="1">
      <c r="A960" s="43" t="s">
        <v>1644</v>
      </c>
      <c r="B960" s="12" t="s">
        <v>1645</v>
      </c>
      <c r="C960" s="12" t="s">
        <v>2667</v>
      </c>
      <c r="D960" s="324">
        <v>13995</v>
      </c>
      <c r="E960" s="23"/>
      <c r="F960" s="23"/>
      <c r="G960" s="23"/>
      <c r="H960" s="205" t="s">
        <v>498</v>
      </c>
    </row>
    <row r="961" spans="1:8" ht="30.75" customHeight="1">
      <c r="A961" s="43" t="s">
        <v>2448</v>
      </c>
      <c r="B961" s="14" t="s">
        <v>2449</v>
      </c>
      <c r="C961" s="14" t="s">
        <v>3094</v>
      </c>
      <c r="D961" s="326">
        <v>13995</v>
      </c>
      <c r="E961" s="24"/>
      <c r="F961" s="24"/>
      <c r="G961" s="24"/>
      <c r="H961" s="356" t="s">
        <v>498</v>
      </c>
    </row>
    <row r="962" spans="1:8">
      <c r="A962" s="43"/>
      <c r="B962" s="32" t="s">
        <v>2721</v>
      </c>
      <c r="C962" s="17" t="s">
        <v>2679</v>
      </c>
      <c r="D962" s="200"/>
      <c r="E962" s="328">
        <v>5598</v>
      </c>
      <c r="F962" s="257">
        <v>10496.25</v>
      </c>
      <c r="G962" s="257">
        <v>14694.75</v>
      </c>
      <c r="H962" s="206" t="s">
        <v>499</v>
      </c>
    </row>
    <row r="963" spans="1:8">
      <c r="A963" s="43"/>
      <c r="B963" s="33" t="s">
        <v>2722</v>
      </c>
      <c r="C963" s="17" t="s">
        <v>2680</v>
      </c>
      <c r="D963" s="200"/>
      <c r="E963" s="328">
        <v>7277.4000000000005</v>
      </c>
      <c r="F963" s="257">
        <v>13645.125000000002</v>
      </c>
      <c r="G963" s="257">
        <v>19103.175000000003</v>
      </c>
      <c r="H963" s="206" t="s">
        <v>499</v>
      </c>
    </row>
    <row r="964" spans="1:8">
      <c r="A964" s="43"/>
      <c r="B964" s="17" t="s">
        <v>1646</v>
      </c>
      <c r="C964" s="17" t="s">
        <v>1716</v>
      </c>
      <c r="E964" s="328">
        <v>6300</v>
      </c>
      <c r="F964" s="329">
        <v>11812.5</v>
      </c>
      <c r="G964" s="329">
        <v>16537.5</v>
      </c>
      <c r="H964" s="206" t="s">
        <v>499</v>
      </c>
    </row>
    <row r="965" spans="1:8">
      <c r="A965" s="43"/>
      <c r="B965" s="32" t="s">
        <v>1647</v>
      </c>
      <c r="C965" s="330" t="s">
        <v>1717</v>
      </c>
      <c r="D965" s="326"/>
      <c r="E965" s="19">
        <v>8190</v>
      </c>
      <c r="F965" s="19">
        <v>15356.25</v>
      </c>
      <c r="G965" s="19">
        <v>21498.75</v>
      </c>
      <c r="H965" s="206" t="s">
        <v>499</v>
      </c>
    </row>
    <row r="966" spans="1:8">
      <c r="A966" s="43"/>
      <c r="B966" s="25" t="s">
        <v>1648</v>
      </c>
      <c r="C966" s="14" t="s">
        <v>849</v>
      </c>
      <c r="D966" s="326"/>
      <c r="E966" s="19">
        <v>3498.75</v>
      </c>
      <c r="F966" s="394"/>
      <c r="G966" s="394"/>
      <c r="H966" s="206" t="s">
        <v>496</v>
      </c>
    </row>
    <row r="967" spans="1:8">
      <c r="A967" s="37"/>
      <c r="B967" s="25" t="s">
        <v>1649</v>
      </c>
      <c r="C967" s="14" t="s">
        <v>2832</v>
      </c>
      <c r="D967" s="327"/>
      <c r="E967" s="19">
        <v>10090.4</v>
      </c>
      <c r="F967" s="394"/>
      <c r="G967" s="394"/>
      <c r="H967" s="206" t="s">
        <v>496</v>
      </c>
    </row>
    <row r="968" spans="1:8">
      <c r="A968" s="37"/>
      <c r="B968" s="25" t="s">
        <v>1650</v>
      </c>
      <c r="C968" s="14" t="s">
        <v>2833</v>
      </c>
      <c r="D968" s="331"/>
      <c r="E968" s="19">
        <v>2799</v>
      </c>
      <c r="F968" s="394"/>
      <c r="G968" s="394"/>
      <c r="H968" s="206" t="s">
        <v>496</v>
      </c>
    </row>
    <row r="969" spans="1:8">
      <c r="A969" s="37"/>
      <c r="B969" s="25" t="s">
        <v>1651</v>
      </c>
      <c r="C969" s="14" t="s">
        <v>853</v>
      </c>
      <c r="D969" s="91"/>
      <c r="E969" s="19">
        <v>5598</v>
      </c>
      <c r="F969" s="394"/>
      <c r="G969" s="394"/>
      <c r="H969" s="206" t="s">
        <v>496</v>
      </c>
    </row>
    <row r="970" spans="1:8">
      <c r="A970" s="37"/>
      <c r="B970" s="25" t="s">
        <v>1652</v>
      </c>
      <c r="C970" s="14" t="s">
        <v>855</v>
      </c>
      <c r="D970" s="91"/>
      <c r="E970" s="19">
        <v>2519.1</v>
      </c>
      <c r="F970" s="394"/>
      <c r="G970" s="394"/>
      <c r="H970" s="206" t="s">
        <v>496</v>
      </c>
    </row>
    <row r="971" spans="1:8">
      <c r="A971" s="37"/>
      <c r="B971" s="267" t="s">
        <v>1653</v>
      </c>
      <c r="C971" s="268" t="s">
        <v>1714</v>
      </c>
      <c r="D971" s="331"/>
      <c r="E971" s="257">
        <v>2099.25</v>
      </c>
      <c r="F971" s="257">
        <v>3936.09</v>
      </c>
      <c r="G971" s="257">
        <v>5510.53</v>
      </c>
      <c r="H971" s="206" t="s">
        <v>499</v>
      </c>
    </row>
    <row r="972" spans="1:8" ht="13.5" thickBot="1">
      <c r="A972" s="38"/>
      <c r="B972" s="269" t="s">
        <v>1654</v>
      </c>
      <c r="C972" s="270" t="s">
        <v>1788</v>
      </c>
      <c r="D972" s="333"/>
      <c r="E972" s="272">
        <v>3498.75</v>
      </c>
      <c r="F972" s="258">
        <v>6560.16</v>
      </c>
      <c r="G972" s="258">
        <v>9184.2199999999993</v>
      </c>
      <c r="H972" s="207" t="s">
        <v>499</v>
      </c>
    </row>
    <row r="973" spans="1:8" ht="16.5" customHeight="1" thickBot="1">
      <c r="A973" s="36" t="s">
        <v>783</v>
      </c>
      <c r="B973" s="289" t="s">
        <v>163</v>
      </c>
      <c r="C973" s="289" t="s">
        <v>162</v>
      </c>
      <c r="D973" s="90" t="s">
        <v>805</v>
      </c>
      <c r="E973" s="6" t="s">
        <v>806</v>
      </c>
      <c r="F973" s="6" t="s">
        <v>807</v>
      </c>
      <c r="G973" s="6" t="s">
        <v>808</v>
      </c>
      <c r="H973" s="130" t="s">
        <v>495</v>
      </c>
    </row>
    <row r="974" spans="1:8" ht="29.25" customHeight="1">
      <c r="A974" s="43" t="s">
        <v>1655</v>
      </c>
      <c r="B974" s="12" t="s">
        <v>1656</v>
      </c>
      <c r="C974" s="12" t="s">
        <v>2668</v>
      </c>
      <c r="D974" s="324">
        <v>27995</v>
      </c>
      <c r="E974" s="23"/>
      <c r="F974" s="23"/>
      <c r="G974" s="23"/>
      <c r="H974" s="205" t="s">
        <v>498</v>
      </c>
    </row>
    <row r="975" spans="1:8" ht="29.25" customHeight="1">
      <c r="A975" s="43" t="s">
        <v>2450</v>
      </c>
      <c r="B975" s="14" t="s">
        <v>2451</v>
      </c>
      <c r="C975" s="14" t="s">
        <v>3097</v>
      </c>
      <c r="D975" s="326">
        <v>27995</v>
      </c>
      <c r="E975" s="24"/>
      <c r="F975" s="24"/>
      <c r="G975" s="24"/>
      <c r="H975" s="356" t="s">
        <v>498</v>
      </c>
    </row>
    <row r="976" spans="1:8">
      <c r="A976" s="43"/>
      <c r="B976" s="32" t="s">
        <v>2723</v>
      </c>
      <c r="C976" s="17" t="s">
        <v>2679</v>
      </c>
      <c r="D976" s="200"/>
      <c r="E976" s="328">
        <v>11198</v>
      </c>
      <c r="F976" s="257">
        <v>20996.25</v>
      </c>
      <c r="G976" s="257">
        <v>29394.75</v>
      </c>
      <c r="H976" s="206" t="s">
        <v>499</v>
      </c>
    </row>
    <row r="977" spans="1:8">
      <c r="A977" s="43"/>
      <c r="B977" s="33" t="s">
        <v>2724</v>
      </c>
      <c r="C977" s="17" t="s">
        <v>2680</v>
      </c>
      <c r="D977" s="200"/>
      <c r="E977" s="328">
        <v>14557.4</v>
      </c>
      <c r="F977" s="257">
        <v>27295.125</v>
      </c>
      <c r="G977" s="257">
        <v>38213.174999999996</v>
      </c>
      <c r="H977" s="206" t="s">
        <v>499</v>
      </c>
    </row>
    <row r="978" spans="1:8">
      <c r="A978" s="43"/>
      <c r="B978" s="17" t="s">
        <v>1657</v>
      </c>
      <c r="C978" s="17" t="s">
        <v>1716</v>
      </c>
      <c r="E978" s="328">
        <v>12600</v>
      </c>
      <c r="F978" s="329">
        <v>23625</v>
      </c>
      <c r="G978" s="329">
        <v>33075</v>
      </c>
      <c r="H978" s="206" t="s">
        <v>499</v>
      </c>
    </row>
    <row r="979" spans="1:8">
      <c r="A979" s="43"/>
      <c r="B979" s="32" t="s">
        <v>1658</v>
      </c>
      <c r="C979" s="330" t="s">
        <v>1717</v>
      </c>
      <c r="D979" s="326"/>
      <c r="E979" s="19">
        <v>16380</v>
      </c>
      <c r="F979" s="19">
        <v>30712.5</v>
      </c>
      <c r="G979" s="19">
        <v>42997.5</v>
      </c>
      <c r="H979" s="206" t="s">
        <v>499</v>
      </c>
    </row>
    <row r="980" spans="1:8">
      <c r="A980" s="43"/>
      <c r="B980" s="25" t="s">
        <v>1659</v>
      </c>
      <c r="C980" s="14" t="s">
        <v>849</v>
      </c>
      <c r="D980" s="326"/>
      <c r="E980" s="19">
        <v>6998.75</v>
      </c>
      <c r="F980" s="394"/>
      <c r="G980" s="394"/>
      <c r="H980" s="206" t="s">
        <v>496</v>
      </c>
    </row>
    <row r="981" spans="1:8">
      <c r="A981" s="37"/>
      <c r="B981" s="25" t="s">
        <v>1660</v>
      </c>
      <c r="C981" s="14" t="s">
        <v>2832</v>
      </c>
      <c r="D981" s="327"/>
      <c r="E981" s="19">
        <v>20184.400000000001</v>
      </c>
      <c r="F981" s="394"/>
      <c r="G981" s="394"/>
      <c r="H981" s="206" t="s">
        <v>496</v>
      </c>
    </row>
    <row r="982" spans="1:8">
      <c r="A982" s="37"/>
      <c r="B982" s="25" t="s">
        <v>1661</v>
      </c>
      <c r="C982" s="14" t="s">
        <v>2833</v>
      </c>
      <c r="D982" s="331"/>
      <c r="E982" s="19">
        <v>5599</v>
      </c>
      <c r="F982" s="394"/>
      <c r="G982" s="394"/>
      <c r="H982" s="206" t="s">
        <v>496</v>
      </c>
    </row>
    <row r="983" spans="1:8">
      <c r="A983" s="37"/>
      <c r="B983" s="25" t="s">
        <v>1662</v>
      </c>
      <c r="C983" s="14" t="s">
        <v>853</v>
      </c>
      <c r="D983" s="91"/>
      <c r="E983" s="19">
        <v>11198</v>
      </c>
      <c r="F983" s="394"/>
      <c r="G983" s="394"/>
      <c r="H983" s="206" t="s">
        <v>496</v>
      </c>
    </row>
    <row r="984" spans="1:8">
      <c r="A984" s="37"/>
      <c r="B984" s="25" t="s">
        <v>1663</v>
      </c>
      <c r="C984" s="14" t="s">
        <v>855</v>
      </c>
      <c r="D984" s="91"/>
      <c r="E984" s="19">
        <v>5039.1000000000004</v>
      </c>
      <c r="F984" s="394"/>
      <c r="G984" s="394"/>
      <c r="H984" s="206" t="s">
        <v>496</v>
      </c>
    </row>
    <row r="985" spans="1:8">
      <c r="A985" s="37"/>
      <c r="B985" s="267" t="s">
        <v>1664</v>
      </c>
      <c r="C985" s="268" t="s">
        <v>1714</v>
      </c>
      <c r="D985" s="331"/>
      <c r="E985" s="257">
        <v>4199.25</v>
      </c>
      <c r="F985" s="257">
        <v>7873.59</v>
      </c>
      <c r="G985" s="257">
        <v>11023.03</v>
      </c>
      <c r="H985" s="206" t="s">
        <v>499</v>
      </c>
    </row>
    <row r="986" spans="1:8" ht="13.5" thickBot="1">
      <c r="A986" s="38"/>
      <c r="B986" s="269" t="s">
        <v>1665</v>
      </c>
      <c r="C986" s="270" t="s">
        <v>1788</v>
      </c>
      <c r="D986" s="333"/>
      <c r="E986" s="272">
        <v>6998.75</v>
      </c>
      <c r="F986" s="258">
        <v>13122.66</v>
      </c>
      <c r="G986" s="258">
        <v>18371.72</v>
      </c>
      <c r="H986" s="207" t="s">
        <v>499</v>
      </c>
    </row>
    <row r="987" spans="1:8">
      <c r="H987" s="240"/>
    </row>
    <row r="988" spans="1:8">
      <c r="A988" s="39"/>
      <c r="B988" s="440"/>
      <c r="C988" s="441"/>
      <c r="D988" s="95"/>
      <c r="E988" s="42"/>
      <c r="F988" s="41"/>
      <c r="G988" s="41"/>
      <c r="H988" s="241"/>
    </row>
    <row r="989" spans="1:8" ht="12.95" customHeight="1" thickBot="1">
      <c r="A989" s="89"/>
      <c r="B989" s="440"/>
      <c r="C989" s="441"/>
      <c r="D989" s="95"/>
      <c r="E989" s="42"/>
      <c r="F989" s="41"/>
      <c r="G989" s="41"/>
      <c r="H989" s="241"/>
    </row>
    <row r="990" spans="1:8" ht="19.5" customHeight="1" thickBot="1">
      <c r="A990" s="34" t="s">
        <v>493</v>
      </c>
      <c r="B990" s="440"/>
      <c r="C990" s="441"/>
      <c r="D990" s="95"/>
      <c r="E990" s="42"/>
      <c r="F990" s="41"/>
      <c r="G990" s="41"/>
      <c r="H990" s="242"/>
    </row>
    <row r="991" spans="1:8" ht="12.95" customHeight="1" thickBot="1">
      <c r="A991" s="36" t="s">
        <v>783</v>
      </c>
      <c r="B991" s="289" t="s">
        <v>163</v>
      </c>
      <c r="C991" s="289" t="s">
        <v>162</v>
      </c>
      <c r="D991" s="90" t="s">
        <v>805</v>
      </c>
      <c r="E991" s="6" t="s">
        <v>806</v>
      </c>
      <c r="F991" s="6" t="s">
        <v>807</v>
      </c>
      <c r="G991" s="6" t="s">
        <v>808</v>
      </c>
      <c r="H991" s="130" t="s">
        <v>495</v>
      </c>
    </row>
    <row r="992" spans="1:8" ht="12.95" customHeight="1">
      <c r="A992" s="123" t="s">
        <v>3592</v>
      </c>
      <c r="B992" s="10" t="s">
        <v>494</v>
      </c>
      <c r="C992" s="14" t="s">
        <v>3466</v>
      </c>
      <c r="D992" s="93"/>
      <c r="E992" s="15">
        <v>20000</v>
      </c>
      <c r="F992" s="325"/>
      <c r="G992" s="327"/>
      <c r="H992" s="205" t="s">
        <v>496</v>
      </c>
    </row>
    <row r="993" spans="1:11" ht="24">
      <c r="A993" s="124" t="s">
        <v>3591</v>
      </c>
      <c r="B993" s="14" t="s">
        <v>486</v>
      </c>
      <c r="C993" s="14" t="s">
        <v>3467</v>
      </c>
      <c r="D993" s="326"/>
      <c r="E993" s="54">
        <v>40000</v>
      </c>
      <c r="F993" s="949"/>
      <c r="G993" s="949"/>
      <c r="H993" s="206" t="s">
        <v>496</v>
      </c>
    </row>
    <row r="994" spans="1:11" ht="24.75" thickBot="1">
      <c r="A994" s="188" t="s">
        <v>3590</v>
      </c>
      <c r="B994" s="69" t="s">
        <v>3450</v>
      </c>
      <c r="C994" s="68" t="s">
        <v>3468</v>
      </c>
      <c r="D994" s="96"/>
      <c r="E994" s="62">
        <v>60000</v>
      </c>
      <c r="F994" s="391"/>
      <c r="G994" s="391"/>
      <c r="H994" s="207" t="s">
        <v>496</v>
      </c>
    </row>
    <row r="995" spans="1:11">
      <c r="A995" s="192"/>
      <c r="B995" s="10"/>
      <c r="C995" s="10"/>
      <c r="D995" s="193"/>
      <c r="E995" s="194"/>
      <c r="F995" s="194"/>
      <c r="G995" s="194"/>
    </row>
    <row r="996" spans="1:11" ht="13.5" thickBot="1">
      <c r="A996" s="192"/>
      <c r="B996" s="10"/>
      <c r="C996" s="10"/>
      <c r="D996" s="193"/>
      <c r="E996" s="194"/>
      <c r="F996" s="194"/>
      <c r="G996" s="194"/>
      <c r="H996" s="433"/>
    </row>
    <row r="997" spans="1:11" ht="16.5" thickBot="1">
      <c r="A997" s="432" t="s">
        <v>3254</v>
      </c>
      <c r="B997" s="440"/>
      <c r="C997" s="441"/>
      <c r="D997" s="95"/>
      <c r="E997" s="42"/>
      <c r="F997" s="41"/>
      <c r="G997" s="41"/>
      <c r="H997" s="242"/>
    </row>
    <row r="998" spans="1:11" s="784" customFormat="1">
      <c r="A998" s="798" t="s">
        <v>783</v>
      </c>
      <c r="B998" s="799" t="s">
        <v>163</v>
      </c>
      <c r="C998" s="799" t="s">
        <v>497</v>
      </c>
      <c r="D998" s="565" t="s">
        <v>805</v>
      </c>
      <c r="E998" s="799" t="s">
        <v>806</v>
      </c>
      <c r="F998" s="799" t="s">
        <v>807</v>
      </c>
      <c r="G998" s="799" t="s">
        <v>808</v>
      </c>
      <c r="H998" s="799" t="s">
        <v>495</v>
      </c>
    </row>
    <row r="999" spans="1:11" s="784" customFormat="1" ht="13.5" thickBot="1">
      <c r="A999" s="1092" t="s">
        <v>3254</v>
      </c>
      <c r="B999" s="832" t="s">
        <v>3506</v>
      </c>
      <c r="C999" s="833" t="s">
        <v>3258</v>
      </c>
      <c r="D999" s="96">
        <v>42</v>
      </c>
      <c r="E999" s="335"/>
      <c r="F999" s="45"/>
      <c r="G999" s="45"/>
      <c r="H999" s="834" t="s">
        <v>519</v>
      </c>
    </row>
    <row r="1000" spans="1:11" s="749" customFormat="1" ht="13.5" thickBot="1">
      <c r="A1000" s="567"/>
      <c r="B1000" s="788"/>
      <c r="C1000" s="789"/>
      <c r="D1000" s="193"/>
      <c r="E1000" s="790"/>
      <c r="F1000" s="11"/>
      <c r="G1000" s="11"/>
      <c r="H1000" s="791"/>
    </row>
    <row r="1001" spans="1:11" ht="16.5" thickBot="1">
      <c r="A1001" s="792" t="s">
        <v>2241</v>
      </c>
      <c r="B1001" s="793"/>
      <c r="C1001" s="794"/>
      <c r="D1001" s="915"/>
      <c r="E1001" s="796"/>
      <c r="F1001" s="797"/>
      <c r="G1001" s="797"/>
      <c r="H1001" s="797"/>
      <c r="I1001" s="795"/>
      <c r="J1001" s="805"/>
    </row>
    <row r="1002" spans="1:11" s="749" customFormat="1" ht="13.5" thickBot="1">
      <c r="A1002" s="798" t="s">
        <v>783</v>
      </c>
      <c r="B1002" s="799" t="s">
        <v>163</v>
      </c>
      <c r="C1002" s="799" t="s">
        <v>497</v>
      </c>
      <c r="D1002" s="565" t="s">
        <v>805</v>
      </c>
      <c r="E1002" s="799" t="s">
        <v>806</v>
      </c>
      <c r="F1002" s="799" t="s">
        <v>807</v>
      </c>
      <c r="G1002" s="799" t="s">
        <v>808</v>
      </c>
      <c r="H1002" s="799" t="s">
        <v>495</v>
      </c>
      <c r="K1002" s="804"/>
    </row>
    <row r="1003" spans="1:11" s="749" customFormat="1" ht="24.75" thickBot="1">
      <c r="A1003" s="1091" t="s">
        <v>2241</v>
      </c>
      <c r="B1003" s="800" t="s">
        <v>2741</v>
      </c>
      <c r="C1003" s="801" t="s">
        <v>2240</v>
      </c>
      <c r="D1003" s="802"/>
      <c r="E1003" s="802">
        <v>500</v>
      </c>
      <c r="F1003" s="407"/>
      <c r="G1003" s="407"/>
      <c r="H1003" s="803" t="s">
        <v>499</v>
      </c>
    </row>
    <row r="1004" spans="1:11" s="925" customFormat="1" ht="16.5" thickBot="1">
      <c r="A1004" s="792" t="s">
        <v>3272</v>
      </c>
      <c r="B1004" s="988"/>
      <c r="C1004" s="989"/>
      <c r="D1004" s="990"/>
      <c r="E1004" s="990"/>
      <c r="F1004" s="991"/>
      <c r="G1004" s="991"/>
      <c r="H1004" s="992"/>
      <c r="I1004" s="804"/>
    </row>
    <row r="1005" spans="1:11" s="925" customFormat="1" ht="13.5" thickBot="1">
      <c r="A1005" s="923" t="s">
        <v>783</v>
      </c>
      <c r="B1005" s="924" t="s">
        <v>163</v>
      </c>
      <c r="C1005" s="924" t="s">
        <v>162</v>
      </c>
      <c r="D1005" s="290" t="s">
        <v>805</v>
      </c>
      <c r="E1005" s="290" t="s">
        <v>806</v>
      </c>
      <c r="F1005" s="924" t="s">
        <v>807</v>
      </c>
      <c r="G1005" s="924" t="s">
        <v>808</v>
      </c>
      <c r="H1005" s="924" t="s">
        <v>495</v>
      </c>
    </row>
    <row r="1006" spans="1:11" s="925" customFormat="1" ht="26.25" thickBot="1">
      <c r="A1006" s="926" t="s">
        <v>3272</v>
      </c>
      <c r="B1006" s="927" t="s">
        <v>3273</v>
      </c>
      <c r="C1006" s="928" t="s">
        <v>3798</v>
      </c>
      <c r="D1006" s="408">
        <v>9998</v>
      </c>
      <c r="E1006" s="929"/>
      <c r="F1006" s="929"/>
      <c r="G1006" s="929"/>
      <c r="H1006" s="930" t="s">
        <v>498</v>
      </c>
    </row>
    <row r="1007" spans="1:11">
      <c r="A1007" s="189"/>
      <c r="B1007" s="9"/>
      <c r="C1007" s="9"/>
      <c r="D1007" s="190"/>
      <c r="E1007" s="191"/>
      <c r="F1007" s="191"/>
      <c r="G1007" s="191"/>
      <c r="H1007" s="240"/>
    </row>
    <row r="1008" spans="1:11" ht="13.5" thickBot="1">
      <c r="D1008" s="503"/>
      <c r="G1008" s="115"/>
    </row>
    <row r="1009" spans="1:8">
      <c r="A1009" s="1178" t="s">
        <v>923</v>
      </c>
      <c r="B1009" s="1179"/>
    </row>
    <row r="1010" spans="1:8" ht="12.95" customHeight="1" thickBot="1">
      <c r="A1010" s="1180"/>
      <c r="B1010" s="1181"/>
    </row>
    <row r="1011" spans="1:8" ht="12.95" customHeight="1" thickBot="1">
      <c r="A1011" s="36" t="s">
        <v>783</v>
      </c>
      <c r="B1011" s="289" t="s">
        <v>163</v>
      </c>
      <c r="C1011" s="289" t="s">
        <v>162</v>
      </c>
      <c r="D1011" s="90" t="s">
        <v>805</v>
      </c>
      <c r="E1011" s="6" t="s">
        <v>806</v>
      </c>
      <c r="F1011" s="6" t="s">
        <v>807</v>
      </c>
      <c r="G1011" s="6" t="s">
        <v>808</v>
      </c>
      <c r="H1011" s="130" t="s">
        <v>495</v>
      </c>
    </row>
    <row r="1012" spans="1:8" ht="12.95" customHeight="1">
      <c r="A1012" s="126" t="s">
        <v>94</v>
      </c>
      <c r="B1012" s="102" t="s">
        <v>1883</v>
      </c>
      <c r="C1012" s="17" t="s">
        <v>1942</v>
      </c>
      <c r="D1012" s="72"/>
      <c r="E1012" s="262">
        <v>50.445</v>
      </c>
      <c r="F1012" s="273"/>
      <c r="G1012" s="273"/>
      <c r="H1012" s="356" t="s">
        <v>668</v>
      </c>
    </row>
    <row r="1013" spans="1:8">
      <c r="A1013" s="126" t="s">
        <v>1002</v>
      </c>
      <c r="B1013" s="102" t="s">
        <v>1884</v>
      </c>
      <c r="C1013" s="17" t="s">
        <v>1943</v>
      </c>
      <c r="D1013" s="72"/>
      <c r="E1013" s="262">
        <v>67.545000000000002</v>
      </c>
      <c r="F1013" s="273"/>
      <c r="G1013" s="273"/>
      <c r="H1013" s="356" t="s">
        <v>668</v>
      </c>
    </row>
    <row r="1014" spans="1:8">
      <c r="A1014" s="126" t="s">
        <v>159</v>
      </c>
      <c r="B1014" s="17" t="s">
        <v>1886</v>
      </c>
      <c r="C1014" s="33" t="s">
        <v>1942</v>
      </c>
      <c r="E1014" s="122">
        <v>341.14499999999998</v>
      </c>
      <c r="F1014" s="273"/>
      <c r="G1014" s="273"/>
      <c r="H1014" s="356" t="s">
        <v>519</v>
      </c>
    </row>
    <row r="1015" spans="1:8">
      <c r="A1015" s="102" t="s">
        <v>641</v>
      </c>
      <c r="B1015" s="17" t="s">
        <v>1938</v>
      </c>
      <c r="C1015" s="17" t="s">
        <v>1943</v>
      </c>
      <c r="D1015" s="200"/>
      <c r="E1015" s="328">
        <v>136</v>
      </c>
      <c r="F1015" s="329"/>
      <c r="G1015" s="329"/>
      <c r="H1015" s="206" t="s">
        <v>519</v>
      </c>
    </row>
    <row r="1016" spans="1:8">
      <c r="A1016" s="102" t="s">
        <v>642</v>
      </c>
      <c r="B1016" s="17" t="s">
        <v>1939</v>
      </c>
      <c r="C1016" s="17" t="s">
        <v>1943</v>
      </c>
      <c r="D1016" s="200"/>
      <c r="E1016" s="259">
        <v>170</v>
      </c>
      <c r="F1016" s="260"/>
      <c r="G1016" s="260"/>
      <c r="H1016" s="206" t="s">
        <v>519</v>
      </c>
    </row>
    <row r="1017" spans="1:8">
      <c r="A1017" s="102" t="s">
        <v>1004</v>
      </c>
      <c r="B1017" s="17" t="s">
        <v>1895</v>
      </c>
      <c r="C1017" s="17" t="s">
        <v>1943</v>
      </c>
      <c r="D1017" s="122"/>
      <c r="E1017" s="20">
        <v>426</v>
      </c>
      <c r="F1017" s="20"/>
      <c r="G1017" s="20"/>
      <c r="H1017" s="206" t="s">
        <v>519</v>
      </c>
    </row>
    <row r="1018" spans="1:8">
      <c r="A1018" s="102" t="s">
        <v>722</v>
      </c>
      <c r="B1018" s="17" t="s">
        <v>1896</v>
      </c>
      <c r="C1018" s="17" t="s">
        <v>1943</v>
      </c>
      <c r="D1018" s="200"/>
      <c r="E1018" s="259">
        <v>426.64500000000004</v>
      </c>
      <c r="F1018" s="260"/>
      <c r="G1018" s="260"/>
      <c r="H1018" s="356" t="s">
        <v>519</v>
      </c>
    </row>
    <row r="1019" spans="1:8">
      <c r="A1019" s="920" t="s">
        <v>1048</v>
      </c>
      <c r="B1019" s="295" t="s">
        <v>1897</v>
      </c>
      <c r="C1019" s="295" t="s">
        <v>1942</v>
      </c>
      <c r="D1019" s="331"/>
      <c r="E1019" s="359">
        <v>598</v>
      </c>
      <c r="F1019" s="329"/>
      <c r="G1019" s="329"/>
      <c r="H1019" s="294" t="s">
        <v>519</v>
      </c>
    </row>
    <row r="1020" spans="1:8">
      <c r="A1020" s="921" t="s">
        <v>1047</v>
      </c>
      <c r="B1020" s="17" t="s">
        <v>1898</v>
      </c>
      <c r="C1020" s="17" t="s">
        <v>1942</v>
      </c>
      <c r="E1020" s="259">
        <v>342</v>
      </c>
      <c r="F1020" s="260"/>
      <c r="G1020" s="260"/>
      <c r="H1020" s="206" t="s">
        <v>519</v>
      </c>
    </row>
    <row r="1021" spans="1:8" ht="12.95" customHeight="1">
      <c r="A1021" s="102" t="s">
        <v>672</v>
      </c>
      <c r="B1021" s="17" t="s">
        <v>1901</v>
      </c>
      <c r="C1021" s="17" t="s">
        <v>1942</v>
      </c>
      <c r="D1021" s="331"/>
      <c r="E1021" s="328">
        <v>341</v>
      </c>
      <c r="F1021" s="275"/>
      <c r="G1021" s="275"/>
      <c r="H1021" s="356" t="s">
        <v>519</v>
      </c>
    </row>
    <row r="1022" spans="1:8" ht="12.95" customHeight="1">
      <c r="A1022" s="102" t="s">
        <v>76</v>
      </c>
      <c r="B1022" s="17" t="s">
        <v>1902</v>
      </c>
      <c r="C1022" s="33" t="s">
        <v>1942</v>
      </c>
      <c r="E1022" s="328">
        <v>768.65</v>
      </c>
      <c r="F1022" s="275"/>
      <c r="G1022" s="275"/>
      <c r="H1022" s="356" t="s">
        <v>519</v>
      </c>
    </row>
    <row r="1023" spans="1:8" ht="12.95" customHeight="1">
      <c r="A1023" s="102" t="s">
        <v>507</v>
      </c>
      <c r="B1023" s="17" t="s">
        <v>1906</v>
      </c>
      <c r="C1023" s="17" t="s">
        <v>1943</v>
      </c>
      <c r="D1023" s="200"/>
      <c r="E1023" s="274">
        <v>1110.645</v>
      </c>
      <c r="F1023" s="275"/>
      <c r="G1023" s="275"/>
      <c r="H1023" s="206" t="s">
        <v>498</v>
      </c>
    </row>
    <row r="1024" spans="1:8" ht="12.95" customHeight="1">
      <c r="A1024" s="102" t="s">
        <v>508</v>
      </c>
      <c r="B1024" s="17" t="s">
        <v>1907</v>
      </c>
      <c r="C1024" s="17" t="s">
        <v>1943</v>
      </c>
      <c r="D1024" s="200"/>
      <c r="E1024" s="274">
        <v>1367.15</v>
      </c>
      <c r="F1024" s="275"/>
      <c r="G1024" s="275"/>
      <c r="H1024" s="206" t="s">
        <v>498</v>
      </c>
    </row>
    <row r="1025" spans="1:8" ht="12.95" customHeight="1">
      <c r="A1025" s="102" t="s">
        <v>509</v>
      </c>
      <c r="B1025" s="17" t="s">
        <v>1911</v>
      </c>
      <c r="C1025" s="17" t="s">
        <v>1943</v>
      </c>
      <c r="D1025" s="200"/>
      <c r="E1025" s="274">
        <v>1452.645</v>
      </c>
      <c r="F1025" s="275"/>
      <c r="G1025" s="275"/>
      <c r="H1025" s="206" t="s">
        <v>498</v>
      </c>
    </row>
    <row r="1026" spans="1:8" ht="12.95" customHeight="1">
      <c r="A1026" s="102" t="s">
        <v>510</v>
      </c>
      <c r="B1026" s="17" t="s">
        <v>1912</v>
      </c>
      <c r="C1026" s="17" t="s">
        <v>1942</v>
      </c>
      <c r="D1026" s="200"/>
      <c r="E1026" s="274">
        <v>1709.15</v>
      </c>
      <c r="F1026" s="275"/>
      <c r="G1026" s="275"/>
      <c r="H1026" s="206" t="s">
        <v>498</v>
      </c>
    </row>
    <row r="1027" spans="1:8" ht="12.95" customHeight="1">
      <c r="A1027" s="102" t="s">
        <v>511</v>
      </c>
      <c r="B1027" s="17" t="s">
        <v>1913</v>
      </c>
      <c r="C1027" s="17" t="s">
        <v>1943</v>
      </c>
      <c r="D1027" s="200"/>
      <c r="E1027" s="274">
        <v>1709.145</v>
      </c>
      <c r="F1027" s="275"/>
      <c r="G1027" s="275"/>
      <c r="H1027" s="206" t="s">
        <v>498</v>
      </c>
    </row>
    <row r="1028" spans="1:8" ht="12.95" customHeight="1">
      <c r="A1028" s="102" t="s">
        <v>512</v>
      </c>
      <c r="B1028" s="17" t="s">
        <v>1914</v>
      </c>
      <c r="C1028" s="17" t="s">
        <v>1943</v>
      </c>
      <c r="D1028" s="200"/>
      <c r="E1028" s="274">
        <v>1965.65</v>
      </c>
      <c r="F1028" s="275"/>
      <c r="G1028" s="275"/>
      <c r="H1028" s="206" t="s">
        <v>498</v>
      </c>
    </row>
    <row r="1029" spans="1:8" ht="12.75" customHeight="1">
      <c r="A1029" s="102" t="s">
        <v>239</v>
      </c>
      <c r="B1029" s="17" t="s">
        <v>1940</v>
      </c>
      <c r="C1029" s="17" t="s">
        <v>1943</v>
      </c>
      <c r="D1029" s="200"/>
      <c r="E1029" s="274">
        <v>2564</v>
      </c>
      <c r="F1029" s="275"/>
      <c r="G1029" s="275"/>
      <c r="H1029" s="206" t="s">
        <v>498</v>
      </c>
    </row>
    <row r="1030" spans="1:8" ht="12.75" customHeight="1">
      <c r="A1030" s="102" t="s">
        <v>240</v>
      </c>
      <c r="B1030" s="17" t="s">
        <v>1941</v>
      </c>
      <c r="C1030" s="17" t="s">
        <v>1943</v>
      </c>
      <c r="D1030" s="200"/>
      <c r="E1030" s="274">
        <v>2564</v>
      </c>
      <c r="F1030" s="275"/>
      <c r="G1030" s="275"/>
      <c r="H1030" s="206" t="s">
        <v>498</v>
      </c>
    </row>
    <row r="1031" spans="1:8" s="587" customFormat="1" ht="12.75" customHeight="1">
      <c r="A1031" s="102" t="s">
        <v>46</v>
      </c>
      <c r="B1031" s="60" t="s">
        <v>1926</v>
      </c>
      <c r="C1031" s="60" t="s">
        <v>1943</v>
      </c>
      <c r="D1031" s="250"/>
      <c r="E1031" s="275">
        <v>5129.1450000000004</v>
      </c>
      <c r="F1031" s="275"/>
      <c r="G1031" s="275"/>
      <c r="H1031" s="399" t="s">
        <v>498</v>
      </c>
    </row>
    <row r="1032" spans="1:8" s="587" customFormat="1" ht="12.75" customHeight="1">
      <c r="A1032" s="102" t="s">
        <v>256</v>
      </c>
      <c r="B1032" s="60" t="s">
        <v>1927</v>
      </c>
      <c r="C1032" s="60" t="s">
        <v>1943</v>
      </c>
      <c r="D1032" s="250"/>
      <c r="E1032" s="275">
        <v>7181.15</v>
      </c>
      <c r="F1032" s="275"/>
      <c r="G1032" s="275"/>
      <c r="H1032" s="399" t="s">
        <v>498</v>
      </c>
    </row>
    <row r="1033" spans="1:8" ht="12.95" customHeight="1">
      <c r="A1033" s="102" t="s">
        <v>1088</v>
      </c>
      <c r="B1033" s="17" t="s">
        <v>1931</v>
      </c>
      <c r="C1033" s="17" t="s">
        <v>1942</v>
      </c>
      <c r="D1033" s="200"/>
      <c r="E1033" s="274">
        <v>14364</v>
      </c>
      <c r="F1033" s="275"/>
      <c r="G1033" s="275"/>
      <c r="H1033" s="356" t="s">
        <v>498</v>
      </c>
    </row>
    <row r="1034" spans="1:8" s="785" customFormat="1">
      <c r="A1034" s="102" t="s">
        <v>258</v>
      </c>
      <c r="B1034" s="846" t="s">
        <v>1934</v>
      </c>
      <c r="C1034" s="846" t="s">
        <v>1943</v>
      </c>
      <c r="D1034" s="389"/>
      <c r="E1034" s="1013">
        <v>7181.1450000000004</v>
      </c>
      <c r="F1034" s="329"/>
      <c r="G1034" s="329"/>
      <c r="H1034" s="1014" t="s">
        <v>498</v>
      </c>
    </row>
    <row r="1035" spans="1:8" s="760" customFormat="1">
      <c r="A1035" s="102" t="s">
        <v>260</v>
      </c>
      <c r="B1035" s="771" t="s">
        <v>1935</v>
      </c>
      <c r="C1035" s="771" t="s">
        <v>1943</v>
      </c>
      <c r="D1035" s="81"/>
      <c r="E1035" s="328">
        <v>7796.7450000000008</v>
      </c>
      <c r="F1035" s="329"/>
      <c r="G1035" s="329"/>
      <c r="H1035" s="768" t="s">
        <v>498</v>
      </c>
    </row>
    <row r="1036" spans="1:8" s="760" customFormat="1">
      <c r="A1036" s="808" t="s">
        <v>54</v>
      </c>
      <c r="B1036" s="771" t="s">
        <v>1937</v>
      </c>
      <c r="C1036" s="771" t="s">
        <v>1943</v>
      </c>
      <c r="D1036" s="81"/>
      <c r="E1036" s="328">
        <v>9602.505000000001</v>
      </c>
      <c r="F1036" s="329"/>
      <c r="G1036" s="329"/>
      <c r="H1036" s="768" t="s">
        <v>498</v>
      </c>
    </row>
    <row r="1037" spans="1:8" s="785" customFormat="1">
      <c r="A1037" s="1012" t="s">
        <v>46</v>
      </c>
      <c r="B1037" s="846" t="s">
        <v>2691</v>
      </c>
      <c r="C1037" s="846" t="s">
        <v>2679</v>
      </c>
      <c r="D1037" s="389"/>
      <c r="E1037" s="1013">
        <v>11998</v>
      </c>
      <c r="F1037" s="329"/>
      <c r="G1037" s="329"/>
      <c r="H1037" s="1014" t="s">
        <v>499</v>
      </c>
    </row>
    <row r="1038" spans="1:8" s="785" customFormat="1">
      <c r="A1038" s="1012" t="s">
        <v>256</v>
      </c>
      <c r="B1038" s="846" t="s">
        <v>2693</v>
      </c>
      <c r="C1038" s="846" t="s">
        <v>2679</v>
      </c>
      <c r="D1038" s="389"/>
      <c r="E1038" s="1013">
        <v>18398</v>
      </c>
      <c r="F1038" s="329"/>
      <c r="G1038" s="329"/>
      <c r="H1038" s="1014" t="s">
        <v>499</v>
      </c>
    </row>
    <row r="1039" spans="1:8" s="587" customFormat="1">
      <c r="A1039" s="102" t="s">
        <v>258</v>
      </c>
      <c r="B1039" s="251" t="s">
        <v>2705</v>
      </c>
      <c r="C1039" s="60" t="s">
        <v>2679</v>
      </c>
      <c r="D1039" s="250"/>
      <c r="E1039" s="1013">
        <v>18398</v>
      </c>
      <c r="F1039" s="329"/>
      <c r="G1039" s="329"/>
      <c r="H1039" s="399" t="s">
        <v>499</v>
      </c>
    </row>
    <row r="1040" spans="1:8">
      <c r="A1040" s="102" t="s">
        <v>260</v>
      </c>
      <c r="B1040" s="32" t="s">
        <v>2707</v>
      </c>
      <c r="C1040" s="17" t="s">
        <v>2679</v>
      </c>
      <c r="D1040" s="200"/>
      <c r="E1040" s="328">
        <v>20398</v>
      </c>
      <c r="F1040" s="257"/>
      <c r="G1040" s="257"/>
      <c r="H1040" s="206" t="s">
        <v>499</v>
      </c>
    </row>
    <row r="1041" spans="1:8">
      <c r="A1041" s="808" t="s">
        <v>54</v>
      </c>
      <c r="B1041" s="32" t="s">
        <v>2715</v>
      </c>
      <c r="C1041" s="17" t="s">
        <v>2679</v>
      </c>
      <c r="D1041" s="200"/>
      <c r="E1041" s="328">
        <v>24398</v>
      </c>
      <c r="F1041" s="257"/>
      <c r="G1041" s="257"/>
      <c r="H1041" s="206" t="s">
        <v>499</v>
      </c>
    </row>
    <row r="1042" spans="1:8" s="587" customFormat="1">
      <c r="A1042" s="1012" t="s">
        <v>46</v>
      </c>
      <c r="B1042" s="251" t="s">
        <v>2692</v>
      </c>
      <c r="C1042" s="60" t="s">
        <v>2680</v>
      </c>
      <c r="D1042" s="250"/>
      <c r="E1042" s="1013">
        <v>15597.4</v>
      </c>
      <c r="F1042" s="329"/>
      <c r="G1042" s="329"/>
      <c r="H1042" s="399" t="s">
        <v>499</v>
      </c>
    </row>
    <row r="1043" spans="1:8" s="587" customFormat="1">
      <c r="A1043" s="1012" t="s">
        <v>256</v>
      </c>
      <c r="B1043" s="251" t="s">
        <v>2694</v>
      </c>
      <c r="C1043" s="60" t="s">
        <v>2680</v>
      </c>
      <c r="D1043" s="250"/>
      <c r="E1043" s="1013">
        <v>23917.4</v>
      </c>
      <c r="F1043" s="329"/>
      <c r="G1043" s="329"/>
      <c r="H1043" s="399" t="s">
        <v>499</v>
      </c>
    </row>
    <row r="1044" spans="1:8" s="587" customFormat="1">
      <c r="A1044" s="1012" t="s">
        <v>258</v>
      </c>
      <c r="B1044" s="251" t="s">
        <v>2706</v>
      </c>
      <c r="C1044" s="60" t="s">
        <v>2680</v>
      </c>
      <c r="D1044" s="250"/>
      <c r="E1044" s="1013">
        <v>23917.4</v>
      </c>
      <c r="F1044" s="329"/>
      <c r="G1044" s="329"/>
      <c r="H1044" s="399" t="s">
        <v>499</v>
      </c>
    </row>
    <row r="1045" spans="1:8">
      <c r="A1045" s="102" t="s">
        <v>260</v>
      </c>
      <c r="B1045" s="33" t="s">
        <v>2708</v>
      </c>
      <c r="C1045" s="17" t="s">
        <v>2680</v>
      </c>
      <c r="D1045" s="200"/>
      <c r="E1045" s="328">
        <v>26517.4</v>
      </c>
      <c r="F1045" s="257"/>
      <c r="G1045" s="257"/>
      <c r="H1045" s="206" t="s">
        <v>499</v>
      </c>
    </row>
    <row r="1046" spans="1:8">
      <c r="A1046" s="808" t="s">
        <v>54</v>
      </c>
      <c r="B1046" s="33" t="s">
        <v>2716</v>
      </c>
      <c r="C1046" s="17" t="s">
        <v>2680</v>
      </c>
      <c r="D1046" s="200"/>
      <c r="E1046" s="328">
        <v>31717.4</v>
      </c>
      <c r="F1046" s="257"/>
      <c r="G1046" s="257"/>
      <c r="H1046" s="206" t="s">
        <v>499</v>
      </c>
    </row>
    <row r="1047" spans="1:8" ht="12.95" customHeight="1">
      <c r="A1047" s="126" t="s">
        <v>94</v>
      </c>
      <c r="B1047" s="330" t="s">
        <v>95</v>
      </c>
      <c r="C1047" s="561" t="s">
        <v>1716</v>
      </c>
      <c r="D1047" s="200"/>
      <c r="E1047" s="265">
        <v>100</v>
      </c>
      <c r="F1047" s="275"/>
      <c r="G1047" s="275"/>
      <c r="H1047" s="356" t="s">
        <v>499</v>
      </c>
    </row>
    <row r="1048" spans="1:8" ht="12.75" customHeight="1">
      <c r="A1048" s="126" t="s">
        <v>1002</v>
      </c>
      <c r="B1048" s="32" t="s">
        <v>214</v>
      </c>
      <c r="C1048" s="330" t="s">
        <v>1716</v>
      </c>
      <c r="D1048" s="91"/>
      <c r="E1048" s="19">
        <v>100</v>
      </c>
      <c r="F1048" s="275"/>
      <c r="G1048" s="275"/>
      <c r="H1048" s="356" t="s">
        <v>499</v>
      </c>
    </row>
    <row r="1049" spans="1:8" ht="12.95" customHeight="1">
      <c r="A1049" s="126" t="s">
        <v>159</v>
      </c>
      <c r="B1049" s="32" t="s">
        <v>590</v>
      </c>
      <c r="C1049" s="330" t="s">
        <v>1716</v>
      </c>
      <c r="D1049" s="91"/>
      <c r="E1049" s="19">
        <v>897.75</v>
      </c>
      <c r="F1049" s="275"/>
      <c r="G1049" s="275"/>
      <c r="H1049" s="356" t="s">
        <v>499</v>
      </c>
    </row>
    <row r="1050" spans="1:8" ht="12.95" customHeight="1">
      <c r="A1050" s="102" t="s">
        <v>641</v>
      </c>
      <c r="B1050" s="32" t="s">
        <v>592</v>
      </c>
      <c r="C1050" s="330" t="s">
        <v>1716</v>
      </c>
      <c r="D1050" s="91"/>
      <c r="E1050" s="19">
        <v>413</v>
      </c>
      <c r="F1050" s="390"/>
      <c r="G1050" s="390"/>
      <c r="H1050" s="206" t="s">
        <v>499</v>
      </c>
    </row>
    <row r="1051" spans="1:8" ht="12.95" customHeight="1">
      <c r="A1051" s="102" t="s">
        <v>642</v>
      </c>
      <c r="B1051" s="32" t="s">
        <v>87</v>
      </c>
      <c r="C1051" s="330" t="s">
        <v>1716</v>
      </c>
      <c r="D1051" s="91"/>
      <c r="E1051" s="261">
        <v>475</v>
      </c>
      <c r="F1051" s="390"/>
      <c r="G1051" s="390"/>
      <c r="H1051" s="206" t="s">
        <v>499</v>
      </c>
    </row>
    <row r="1052" spans="1:8">
      <c r="A1052" s="102" t="s">
        <v>1004</v>
      </c>
      <c r="B1052" s="32" t="s">
        <v>837</v>
      </c>
      <c r="C1052" s="330" t="s">
        <v>1716</v>
      </c>
      <c r="D1052" s="91"/>
      <c r="E1052" s="75">
        <v>1100</v>
      </c>
      <c r="F1052" s="75"/>
      <c r="G1052" s="75"/>
      <c r="H1052" s="206" t="s">
        <v>499</v>
      </c>
    </row>
    <row r="1053" spans="1:8" ht="12.95" customHeight="1">
      <c r="A1053" s="102" t="s">
        <v>722</v>
      </c>
      <c r="B1053" s="17" t="s">
        <v>2223</v>
      </c>
      <c r="C1053" s="17" t="s">
        <v>1716</v>
      </c>
      <c r="D1053" s="91"/>
      <c r="E1053" s="261">
        <v>1100</v>
      </c>
      <c r="F1053" s="390"/>
      <c r="G1053" s="390"/>
      <c r="H1053" s="356" t="s">
        <v>499</v>
      </c>
    </row>
    <row r="1054" spans="1:8">
      <c r="A1054" s="920" t="s">
        <v>1048</v>
      </c>
      <c r="B1054" s="32" t="s">
        <v>915</v>
      </c>
      <c r="C1054" s="330" t="s">
        <v>1716</v>
      </c>
      <c r="D1054" s="326"/>
      <c r="E1054" s="261">
        <v>1500</v>
      </c>
      <c r="F1054" s="359"/>
      <c r="G1054" s="359"/>
      <c r="H1054" s="296" t="s">
        <v>499</v>
      </c>
    </row>
    <row r="1055" spans="1:8">
      <c r="A1055" s="921" t="s">
        <v>1047</v>
      </c>
      <c r="B1055" s="32" t="s">
        <v>1023</v>
      </c>
      <c r="C1055" s="330" t="s">
        <v>1716</v>
      </c>
      <c r="D1055" s="91"/>
      <c r="E1055" s="261">
        <v>900</v>
      </c>
      <c r="F1055" s="261"/>
      <c r="G1055" s="261"/>
      <c r="H1055" s="206" t="s">
        <v>499</v>
      </c>
    </row>
    <row r="1056" spans="1:8" ht="12.95" customHeight="1">
      <c r="A1056" s="102" t="s">
        <v>672</v>
      </c>
      <c r="B1056" s="32" t="s">
        <v>90</v>
      </c>
      <c r="C1056" s="330" t="s">
        <v>1716</v>
      </c>
      <c r="D1056" s="326"/>
      <c r="E1056" s="332">
        <v>900</v>
      </c>
      <c r="F1056" s="390"/>
      <c r="G1056" s="390"/>
      <c r="H1056" s="356" t="s">
        <v>499</v>
      </c>
    </row>
    <row r="1057" spans="1:8" ht="12.95" customHeight="1">
      <c r="A1057" s="102" t="s">
        <v>76</v>
      </c>
      <c r="B1057" s="32" t="s">
        <v>91</v>
      </c>
      <c r="C1057" s="330" t="s">
        <v>1716</v>
      </c>
      <c r="D1057" s="326"/>
      <c r="E1057" s="19">
        <v>2022.75</v>
      </c>
      <c r="F1057" s="390"/>
      <c r="G1057" s="390"/>
      <c r="H1057" s="356" t="s">
        <v>499</v>
      </c>
    </row>
    <row r="1058" spans="1:8" ht="12.95" customHeight="1">
      <c r="A1058" s="102" t="s">
        <v>507</v>
      </c>
      <c r="B1058" s="32" t="s">
        <v>32</v>
      </c>
      <c r="C1058" s="330" t="s">
        <v>1716</v>
      </c>
      <c r="D1058" s="91"/>
      <c r="E1058" s="262">
        <v>2922.75</v>
      </c>
      <c r="F1058" s="390"/>
      <c r="G1058" s="390"/>
      <c r="H1058" s="206" t="s">
        <v>499</v>
      </c>
    </row>
    <row r="1059" spans="1:8" ht="12.95" customHeight="1">
      <c r="A1059" s="102" t="s">
        <v>508</v>
      </c>
      <c r="B1059" s="32" t="s">
        <v>278</v>
      </c>
      <c r="C1059" s="330" t="s">
        <v>1716</v>
      </c>
      <c r="D1059" s="91"/>
      <c r="E1059" s="262">
        <v>3597.75</v>
      </c>
      <c r="F1059" s="390"/>
      <c r="G1059" s="390"/>
      <c r="H1059" s="206" t="s">
        <v>499</v>
      </c>
    </row>
    <row r="1060" spans="1:8" ht="12.95" customHeight="1">
      <c r="A1060" s="102" t="s">
        <v>509</v>
      </c>
      <c r="B1060" s="32" t="s">
        <v>280</v>
      </c>
      <c r="C1060" s="330" t="s">
        <v>1716</v>
      </c>
      <c r="D1060" s="91"/>
      <c r="E1060" s="262">
        <v>3822.75</v>
      </c>
      <c r="F1060" s="390"/>
      <c r="G1060" s="390"/>
      <c r="H1060" s="206" t="s">
        <v>499</v>
      </c>
    </row>
    <row r="1061" spans="1:8" ht="12.95" customHeight="1">
      <c r="A1061" s="102" t="s">
        <v>510</v>
      </c>
      <c r="B1061" s="32" t="s">
        <v>281</v>
      </c>
      <c r="C1061" s="330" t="s">
        <v>1716</v>
      </c>
      <c r="D1061" s="91"/>
      <c r="E1061" s="262">
        <v>4497.75</v>
      </c>
      <c r="F1061" s="390"/>
      <c r="G1061" s="390"/>
      <c r="H1061" s="206" t="s">
        <v>499</v>
      </c>
    </row>
    <row r="1062" spans="1:8" ht="12.95" customHeight="1">
      <c r="A1062" s="102" t="s">
        <v>511</v>
      </c>
      <c r="B1062" s="32" t="s">
        <v>66</v>
      </c>
      <c r="C1062" s="330" t="s">
        <v>1716</v>
      </c>
      <c r="D1062" s="91"/>
      <c r="E1062" s="262">
        <v>4497.75</v>
      </c>
      <c r="F1062" s="390"/>
      <c r="G1062" s="390"/>
      <c r="H1062" s="206" t="s">
        <v>499</v>
      </c>
    </row>
    <row r="1063" spans="1:8" ht="12.95" customHeight="1">
      <c r="A1063" s="102" t="s">
        <v>512</v>
      </c>
      <c r="B1063" s="32" t="s">
        <v>67</v>
      </c>
      <c r="C1063" s="330" t="s">
        <v>1716</v>
      </c>
      <c r="D1063" s="91"/>
      <c r="E1063" s="262">
        <v>5172.75</v>
      </c>
      <c r="F1063" s="390"/>
      <c r="G1063" s="390"/>
      <c r="H1063" s="206" t="s">
        <v>499</v>
      </c>
    </row>
    <row r="1064" spans="1:8" ht="12.95" customHeight="1">
      <c r="A1064" s="126" t="s">
        <v>239</v>
      </c>
      <c r="B1064" s="32" t="s">
        <v>565</v>
      </c>
      <c r="C1064" s="330" t="s">
        <v>1716</v>
      </c>
      <c r="D1064" s="91"/>
      <c r="E1064" s="262">
        <v>6748</v>
      </c>
      <c r="F1064" s="390"/>
      <c r="G1064" s="390"/>
      <c r="H1064" s="206" t="s">
        <v>499</v>
      </c>
    </row>
    <row r="1065" spans="1:8" ht="12.95" customHeight="1">
      <c r="A1065" s="126" t="s">
        <v>240</v>
      </c>
      <c r="B1065" s="32" t="s">
        <v>566</v>
      </c>
      <c r="C1065" s="330" t="s">
        <v>1716</v>
      </c>
      <c r="D1065" s="91"/>
      <c r="E1065" s="262">
        <v>6748</v>
      </c>
      <c r="F1065" s="390"/>
      <c r="G1065" s="390"/>
      <c r="H1065" s="206" t="s">
        <v>499</v>
      </c>
    </row>
    <row r="1066" spans="1:8" ht="12.95" customHeight="1">
      <c r="A1066" s="127" t="s">
        <v>567</v>
      </c>
      <c r="B1066" s="113" t="s">
        <v>568</v>
      </c>
      <c r="C1066" s="330" t="s">
        <v>1716</v>
      </c>
      <c r="D1066" s="72"/>
      <c r="E1066" s="262">
        <v>8997.75</v>
      </c>
      <c r="F1066" s="390"/>
      <c r="G1066" s="390"/>
      <c r="H1066" s="206" t="s">
        <v>499</v>
      </c>
    </row>
    <row r="1067" spans="1:8" s="587" customFormat="1" ht="12.95" customHeight="1">
      <c r="A1067" s="127" t="s">
        <v>46</v>
      </c>
      <c r="B1067" s="113" t="s">
        <v>570</v>
      </c>
      <c r="C1067" s="102" t="s">
        <v>1716</v>
      </c>
      <c r="D1067" s="72"/>
      <c r="E1067" s="262">
        <v>13497.75</v>
      </c>
      <c r="F1067" s="390"/>
      <c r="G1067" s="390"/>
      <c r="H1067" s="399" t="s">
        <v>499</v>
      </c>
    </row>
    <row r="1068" spans="1:8" s="587" customFormat="1" ht="12.95" customHeight="1">
      <c r="A1068" s="127" t="s">
        <v>256</v>
      </c>
      <c r="B1068" s="113" t="s">
        <v>571</v>
      </c>
      <c r="C1068" s="102" t="s">
        <v>1716</v>
      </c>
      <c r="D1068" s="72"/>
      <c r="E1068" s="262">
        <v>18897.75</v>
      </c>
      <c r="F1068" s="390"/>
      <c r="G1068" s="390"/>
      <c r="H1068" s="399" t="s">
        <v>499</v>
      </c>
    </row>
    <row r="1069" spans="1:8" ht="12.95" customHeight="1">
      <c r="A1069" s="102" t="s">
        <v>1088</v>
      </c>
      <c r="B1069" s="113" t="s">
        <v>1090</v>
      </c>
      <c r="C1069" s="330" t="s">
        <v>1716</v>
      </c>
      <c r="D1069" s="72"/>
      <c r="E1069" s="262">
        <v>37800</v>
      </c>
      <c r="F1069" s="390"/>
      <c r="G1069" s="390"/>
      <c r="H1069" s="356" t="s">
        <v>499</v>
      </c>
    </row>
    <row r="1070" spans="1:8" s="785" customFormat="1">
      <c r="A1070" s="102" t="s">
        <v>258</v>
      </c>
      <c r="B1070" s="1117" t="s">
        <v>576</v>
      </c>
      <c r="C1070" s="809" t="s">
        <v>1716</v>
      </c>
      <c r="D1070" s="362"/>
      <c r="E1070" s="19">
        <v>18897.75</v>
      </c>
      <c r="F1070" s="19"/>
      <c r="G1070" s="19"/>
      <c r="H1070" s="1014" t="s">
        <v>499</v>
      </c>
    </row>
    <row r="1071" spans="1:8" s="760" customFormat="1">
      <c r="A1071" s="102" t="s">
        <v>260</v>
      </c>
      <c r="B1071" s="772" t="s">
        <v>577</v>
      </c>
      <c r="C1071" s="773" t="s">
        <v>1716</v>
      </c>
      <c r="D1071" s="326"/>
      <c r="E1071" s="19">
        <v>20517.75</v>
      </c>
      <c r="F1071" s="19"/>
      <c r="G1071" s="19"/>
      <c r="H1071" s="768" t="s">
        <v>499</v>
      </c>
    </row>
    <row r="1072" spans="1:8" s="760" customFormat="1">
      <c r="A1072" s="808" t="s">
        <v>54</v>
      </c>
      <c r="B1072" s="772" t="s">
        <v>578</v>
      </c>
      <c r="C1072" s="773" t="s">
        <v>1716</v>
      </c>
      <c r="D1072" s="326"/>
      <c r="E1072" s="19">
        <v>25269.75</v>
      </c>
      <c r="F1072" s="19"/>
      <c r="G1072" s="19"/>
      <c r="H1072" s="768" t="s">
        <v>499</v>
      </c>
    </row>
    <row r="1073" spans="1:8" ht="12.75" customHeight="1">
      <c r="A1073" s="126" t="s">
        <v>94</v>
      </c>
      <c r="B1073" s="33" t="s">
        <v>96</v>
      </c>
      <c r="C1073" s="561" t="s">
        <v>1717</v>
      </c>
      <c r="D1073" s="200"/>
      <c r="E1073" s="265">
        <v>130</v>
      </c>
      <c r="F1073" s="390"/>
      <c r="G1073" s="390"/>
      <c r="H1073" s="356" t="s">
        <v>499</v>
      </c>
    </row>
    <row r="1074" spans="1:8" ht="12.95" customHeight="1">
      <c r="A1074" s="126" t="s">
        <v>1002</v>
      </c>
      <c r="B1074" s="33" t="s">
        <v>215</v>
      </c>
      <c r="C1074" s="330" t="s">
        <v>1717</v>
      </c>
      <c r="D1074" s="91"/>
      <c r="E1074" s="19">
        <v>130</v>
      </c>
      <c r="F1074" s="390"/>
      <c r="G1074" s="390"/>
      <c r="H1074" s="356" t="s">
        <v>499</v>
      </c>
    </row>
    <row r="1075" spans="1:8" ht="12.95" customHeight="1">
      <c r="A1075" s="126" t="s">
        <v>159</v>
      </c>
      <c r="B1075" s="33" t="s">
        <v>582</v>
      </c>
      <c r="C1075" s="330" t="s">
        <v>1717</v>
      </c>
      <c r="D1075" s="91"/>
      <c r="E1075" s="19">
        <v>1167.075</v>
      </c>
      <c r="F1075" s="390"/>
      <c r="G1075" s="390"/>
      <c r="H1075" s="356" t="s">
        <v>499</v>
      </c>
    </row>
    <row r="1076" spans="1:8" ht="12.95" customHeight="1">
      <c r="A1076" s="102" t="s">
        <v>641</v>
      </c>
      <c r="B1076" s="33" t="s">
        <v>584</v>
      </c>
      <c r="C1076" s="330" t="s">
        <v>1717</v>
      </c>
      <c r="D1076" s="91"/>
      <c r="E1076" s="19">
        <v>465</v>
      </c>
      <c r="F1076" s="390"/>
      <c r="G1076" s="390"/>
      <c r="H1076" s="206" t="s">
        <v>499</v>
      </c>
    </row>
    <row r="1077" spans="1:8" ht="12.95" customHeight="1">
      <c r="A1077" s="102" t="s">
        <v>642</v>
      </c>
      <c r="B1077" s="33" t="s">
        <v>585</v>
      </c>
      <c r="C1077" s="330" t="s">
        <v>1717</v>
      </c>
      <c r="D1077" s="91"/>
      <c r="E1077" s="261">
        <v>582</v>
      </c>
      <c r="F1077" s="390"/>
      <c r="G1077" s="390"/>
      <c r="H1077" s="206" t="s">
        <v>499</v>
      </c>
    </row>
    <row r="1078" spans="1:8">
      <c r="A1078" s="102" t="s">
        <v>1004</v>
      </c>
      <c r="B1078" s="33" t="s">
        <v>838</v>
      </c>
      <c r="C1078" s="330" t="s">
        <v>1717</v>
      </c>
      <c r="D1078" s="91"/>
      <c r="E1078" s="75">
        <v>1430</v>
      </c>
      <c r="F1078" s="75"/>
      <c r="G1078" s="75"/>
      <c r="H1078" s="206" t="s">
        <v>499</v>
      </c>
    </row>
    <row r="1079" spans="1:8" ht="12.95" customHeight="1">
      <c r="A1079" s="102" t="s">
        <v>722</v>
      </c>
      <c r="B1079" s="33" t="s">
        <v>2224</v>
      </c>
      <c r="C1079" s="330" t="s">
        <v>1717</v>
      </c>
      <c r="D1079" s="91"/>
      <c r="E1079" s="261">
        <v>1430</v>
      </c>
      <c r="F1079" s="390"/>
      <c r="G1079" s="390"/>
      <c r="H1079" s="356" t="s">
        <v>499</v>
      </c>
    </row>
    <row r="1080" spans="1:8">
      <c r="A1080" s="920" t="s">
        <v>1048</v>
      </c>
      <c r="B1080" s="32" t="s">
        <v>916</v>
      </c>
      <c r="C1080" s="330" t="s">
        <v>1717</v>
      </c>
      <c r="D1080" s="326"/>
      <c r="E1080" s="359">
        <v>1950</v>
      </c>
      <c r="F1080" s="359"/>
      <c r="G1080" s="359"/>
      <c r="H1080" s="296" t="s">
        <v>499</v>
      </c>
    </row>
    <row r="1081" spans="1:8">
      <c r="A1081" s="921" t="s">
        <v>1047</v>
      </c>
      <c r="B1081" s="33" t="s">
        <v>1024</v>
      </c>
      <c r="C1081" s="330" t="s">
        <v>1717</v>
      </c>
      <c r="D1081" s="91"/>
      <c r="E1081" s="261">
        <v>1170</v>
      </c>
      <c r="F1081" s="261"/>
      <c r="G1081" s="261"/>
      <c r="H1081" s="206" t="s">
        <v>499</v>
      </c>
    </row>
    <row r="1082" spans="1:8" ht="12.95" customHeight="1">
      <c r="A1082" s="102" t="s">
        <v>672</v>
      </c>
      <c r="B1082" s="33" t="s">
        <v>588</v>
      </c>
      <c r="C1082" s="330" t="s">
        <v>1717</v>
      </c>
      <c r="D1082" s="326"/>
      <c r="E1082" s="332">
        <v>1170</v>
      </c>
      <c r="F1082" s="390"/>
      <c r="G1082" s="390"/>
      <c r="H1082" s="356" t="s">
        <v>499</v>
      </c>
    </row>
    <row r="1083" spans="1:8" ht="12.95" customHeight="1">
      <c r="A1083" s="102" t="s">
        <v>76</v>
      </c>
      <c r="B1083" s="33" t="s">
        <v>589</v>
      </c>
      <c r="C1083" s="330" t="s">
        <v>1717</v>
      </c>
      <c r="D1083" s="326"/>
      <c r="E1083" s="19">
        <v>2629.58</v>
      </c>
      <c r="F1083" s="390"/>
      <c r="G1083" s="390"/>
      <c r="H1083" s="356" t="s">
        <v>499</v>
      </c>
    </row>
    <row r="1084" spans="1:8" ht="12.95" customHeight="1">
      <c r="A1084" s="102" t="s">
        <v>507</v>
      </c>
      <c r="B1084" s="85" t="s">
        <v>143</v>
      </c>
      <c r="C1084" s="330" t="s">
        <v>1717</v>
      </c>
      <c r="D1084" s="72"/>
      <c r="E1084" s="262">
        <v>3767.1</v>
      </c>
      <c r="F1084" s="390"/>
      <c r="G1084" s="390"/>
      <c r="H1084" s="206" t="s">
        <v>499</v>
      </c>
    </row>
    <row r="1085" spans="1:8" ht="12.95" customHeight="1">
      <c r="A1085" s="102" t="s">
        <v>508</v>
      </c>
      <c r="B1085" s="85" t="s">
        <v>144</v>
      </c>
      <c r="C1085" s="330" t="s">
        <v>1717</v>
      </c>
      <c r="D1085" s="72"/>
      <c r="E1085" s="262">
        <v>4677.08</v>
      </c>
      <c r="F1085" s="390"/>
      <c r="G1085" s="390"/>
      <c r="H1085" s="206" t="s">
        <v>499</v>
      </c>
    </row>
    <row r="1086" spans="1:8" ht="12.95" customHeight="1">
      <c r="A1086" s="102" t="s">
        <v>509</v>
      </c>
      <c r="B1086" s="85" t="s">
        <v>146</v>
      </c>
      <c r="C1086" s="330" t="s">
        <v>1717</v>
      </c>
      <c r="D1086" s="72"/>
      <c r="E1086" s="262">
        <v>4927.1000000000004</v>
      </c>
      <c r="F1086" s="390"/>
      <c r="G1086" s="390"/>
      <c r="H1086" s="206" t="s">
        <v>499</v>
      </c>
    </row>
    <row r="1087" spans="1:8" ht="12.95" customHeight="1">
      <c r="A1087" s="102" t="s">
        <v>510</v>
      </c>
      <c r="B1087" s="85" t="s">
        <v>147</v>
      </c>
      <c r="C1087" s="330" t="s">
        <v>1717</v>
      </c>
      <c r="D1087" s="72"/>
      <c r="E1087" s="262">
        <v>5847.08</v>
      </c>
      <c r="F1087" s="390"/>
      <c r="G1087" s="390"/>
      <c r="H1087" s="206" t="s">
        <v>499</v>
      </c>
    </row>
    <row r="1088" spans="1:8" ht="12.95" customHeight="1">
      <c r="A1088" s="102" t="s">
        <v>511</v>
      </c>
      <c r="B1088" s="85" t="s">
        <v>148</v>
      </c>
      <c r="C1088" s="330" t="s">
        <v>1717</v>
      </c>
      <c r="D1088" s="72"/>
      <c r="E1088" s="262">
        <v>5797.1</v>
      </c>
      <c r="F1088" s="390"/>
      <c r="G1088" s="390"/>
      <c r="H1088" s="206" t="s">
        <v>499</v>
      </c>
    </row>
    <row r="1089" spans="1:8" ht="12.95" customHeight="1">
      <c r="A1089" s="102" t="s">
        <v>512</v>
      </c>
      <c r="B1089" s="85" t="s">
        <v>149</v>
      </c>
      <c r="C1089" s="330" t="s">
        <v>1717</v>
      </c>
      <c r="D1089" s="72"/>
      <c r="E1089" s="262">
        <v>6724.58</v>
      </c>
      <c r="F1089" s="390"/>
      <c r="G1089" s="390"/>
      <c r="H1089" s="356" t="s">
        <v>499</v>
      </c>
    </row>
    <row r="1090" spans="1:8" ht="12.95" customHeight="1">
      <c r="A1090" s="128" t="s">
        <v>239</v>
      </c>
      <c r="B1090" s="33" t="s">
        <v>153</v>
      </c>
      <c r="C1090" s="330" t="s">
        <v>1717</v>
      </c>
      <c r="D1090" s="91"/>
      <c r="E1090" s="262">
        <v>8697</v>
      </c>
      <c r="F1090" s="390"/>
      <c r="G1090" s="390"/>
      <c r="H1090" s="206" t="s">
        <v>499</v>
      </c>
    </row>
    <row r="1091" spans="1:8" ht="12.95" customHeight="1">
      <c r="A1091" s="128" t="s">
        <v>240</v>
      </c>
      <c r="B1091" s="33" t="s">
        <v>154</v>
      </c>
      <c r="C1091" s="330" t="s">
        <v>1717</v>
      </c>
      <c r="D1091" s="91"/>
      <c r="E1091" s="262">
        <v>8697</v>
      </c>
      <c r="F1091" s="390"/>
      <c r="G1091" s="390"/>
      <c r="H1091" s="206" t="s">
        <v>499</v>
      </c>
    </row>
    <row r="1092" spans="1:8" ht="12.95" customHeight="1">
      <c r="A1092" s="128" t="s">
        <v>567</v>
      </c>
      <c r="B1092" s="85" t="s">
        <v>155</v>
      </c>
      <c r="C1092" s="330" t="s">
        <v>1717</v>
      </c>
      <c r="D1092" s="72"/>
      <c r="E1092" s="262">
        <v>11597.1</v>
      </c>
      <c r="F1092" s="390"/>
      <c r="G1092" s="390"/>
      <c r="H1092" s="206" t="s">
        <v>499</v>
      </c>
    </row>
    <row r="1093" spans="1:8" s="587" customFormat="1" ht="12.95" customHeight="1">
      <c r="A1093" s="128" t="s">
        <v>46</v>
      </c>
      <c r="B1093" s="85" t="s">
        <v>157</v>
      </c>
      <c r="C1093" s="102" t="s">
        <v>1717</v>
      </c>
      <c r="D1093" s="72"/>
      <c r="E1093" s="262">
        <v>17397.099999999999</v>
      </c>
      <c r="F1093" s="390"/>
      <c r="G1093" s="390"/>
      <c r="H1093" s="399" t="s">
        <v>499</v>
      </c>
    </row>
    <row r="1094" spans="1:8" s="587" customFormat="1" ht="12.95" customHeight="1">
      <c r="A1094" s="128" t="s">
        <v>256</v>
      </c>
      <c r="B1094" s="85" t="s">
        <v>158</v>
      </c>
      <c r="C1094" s="102" t="s">
        <v>1717</v>
      </c>
      <c r="D1094" s="72"/>
      <c r="E1094" s="262">
        <v>24567.075000000001</v>
      </c>
      <c r="F1094" s="390"/>
      <c r="G1094" s="390"/>
      <c r="H1094" s="399" t="s">
        <v>499</v>
      </c>
    </row>
    <row r="1095" spans="1:8" ht="12.95" customHeight="1">
      <c r="A1095" s="102" t="s">
        <v>1088</v>
      </c>
      <c r="B1095" s="85" t="s">
        <v>1091</v>
      </c>
      <c r="C1095" s="330" t="s">
        <v>1717</v>
      </c>
      <c r="D1095" s="72"/>
      <c r="E1095" s="262">
        <v>49140</v>
      </c>
      <c r="F1095" s="390"/>
      <c r="G1095" s="390"/>
      <c r="H1095" s="356" t="s">
        <v>499</v>
      </c>
    </row>
    <row r="1096" spans="1:8" s="785" customFormat="1">
      <c r="A1096" s="102" t="s">
        <v>258</v>
      </c>
      <c r="B1096" s="1118" t="s">
        <v>693</v>
      </c>
      <c r="C1096" s="809" t="s">
        <v>1717</v>
      </c>
      <c r="D1096" s="362"/>
      <c r="E1096" s="19">
        <v>24567.075000000001</v>
      </c>
      <c r="F1096" s="19"/>
      <c r="G1096" s="19"/>
      <c r="H1096" s="1014" t="s">
        <v>499</v>
      </c>
    </row>
    <row r="1097" spans="1:8" s="760" customFormat="1">
      <c r="A1097" s="102" t="s">
        <v>260</v>
      </c>
      <c r="B1097" s="774" t="s">
        <v>694</v>
      </c>
      <c r="C1097" s="773" t="s">
        <v>1717</v>
      </c>
      <c r="D1097" s="326"/>
      <c r="E1097" s="19">
        <v>26673.075000000001</v>
      </c>
      <c r="F1097" s="19"/>
      <c r="G1097" s="19"/>
      <c r="H1097" s="768" t="s">
        <v>499</v>
      </c>
    </row>
    <row r="1098" spans="1:8" s="760" customFormat="1">
      <c r="A1098" s="808" t="s">
        <v>54</v>
      </c>
      <c r="B1098" s="774" t="s">
        <v>695</v>
      </c>
      <c r="C1098" s="773" t="s">
        <v>1717</v>
      </c>
      <c r="D1098" s="326"/>
      <c r="E1098" s="19">
        <v>32850.675000000003</v>
      </c>
      <c r="F1098" s="19"/>
      <c r="G1098" s="19"/>
      <c r="H1098" s="768" t="s">
        <v>499</v>
      </c>
    </row>
    <row r="1099" spans="1:8" ht="12.95" customHeight="1">
      <c r="A1099" s="102" t="s">
        <v>672</v>
      </c>
      <c r="B1099" s="25" t="s">
        <v>266</v>
      </c>
      <c r="C1099" s="14" t="s">
        <v>809</v>
      </c>
      <c r="D1099" s="326"/>
      <c r="E1099" s="331">
        <v>498</v>
      </c>
      <c r="F1099" s="390"/>
      <c r="G1099" s="390"/>
      <c r="H1099" s="206" t="s">
        <v>496</v>
      </c>
    </row>
    <row r="1100" spans="1:8" ht="12.95" customHeight="1">
      <c r="A1100" s="102" t="s">
        <v>672</v>
      </c>
      <c r="B1100" s="25" t="s">
        <v>267</v>
      </c>
      <c r="C1100" s="14" t="s">
        <v>2832</v>
      </c>
      <c r="D1100" s="327"/>
      <c r="E1100" s="331">
        <v>1438</v>
      </c>
      <c r="F1100" s="390"/>
      <c r="G1100" s="390"/>
      <c r="H1100" s="206" t="s">
        <v>496</v>
      </c>
    </row>
    <row r="1101" spans="1:8" ht="12.95" customHeight="1">
      <c r="A1101" s="102" t="s">
        <v>672</v>
      </c>
      <c r="B1101" s="25" t="s">
        <v>268</v>
      </c>
      <c r="C1101" s="14" t="s">
        <v>2833</v>
      </c>
      <c r="D1101" s="331"/>
      <c r="E1101" s="331">
        <v>399</v>
      </c>
      <c r="F1101" s="390"/>
      <c r="G1101" s="390"/>
      <c r="H1101" s="206" t="s">
        <v>496</v>
      </c>
    </row>
    <row r="1102" spans="1:8" ht="12.95" customHeight="1">
      <c r="A1102" s="102" t="s">
        <v>672</v>
      </c>
      <c r="B1102" s="25" t="s">
        <v>269</v>
      </c>
      <c r="C1102" s="14" t="s">
        <v>810</v>
      </c>
      <c r="D1102" s="331"/>
      <c r="E1102" s="331">
        <v>798</v>
      </c>
      <c r="F1102" s="390"/>
      <c r="G1102" s="390"/>
      <c r="H1102" s="206" t="s">
        <v>496</v>
      </c>
    </row>
    <row r="1103" spans="1:8" ht="12.95" customHeight="1">
      <c r="A1103" s="102" t="s">
        <v>672</v>
      </c>
      <c r="B1103" s="25" t="s">
        <v>740</v>
      </c>
      <c r="C1103" s="14" t="s">
        <v>811</v>
      </c>
      <c r="D1103" s="331"/>
      <c r="E1103" s="331">
        <v>359</v>
      </c>
      <c r="F1103" s="390"/>
      <c r="G1103" s="390"/>
      <c r="H1103" s="206" t="s">
        <v>496</v>
      </c>
    </row>
    <row r="1104" spans="1:8" ht="12.95" customHeight="1">
      <c r="A1104" s="102" t="s">
        <v>76</v>
      </c>
      <c r="B1104" s="25" t="s">
        <v>741</v>
      </c>
      <c r="C1104" s="14" t="s">
        <v>809</v>
      </c>
      <c r="D1104" s="326"/>
      <c r="E1104" s="19">
        <v>1123.75</v>
      </c>
      <c r="F1104" s="390"/>
      <c r="G1104" s="390"/>
      <c r="H1104" s="206" t="s">
        <v>496</v>
      </c>
    </row>
    <row r="1105" spans="1:8" ht="12.95" customHeight="1">
      <c r="A1105" s="102" t="s">
        <v>76</v>
      </c>
      <c r="B1105" s="25" t="s">
        <v>742</v>
      </c>
      <c r="C1105" s="14" t="s">
        <v>2832</v>
      </c>
      <c r="D1105" s="327"/>
      <c r="E1105" s="19">
        <v>3240.895</v>
      </c>
      <c r="F1105" s="390"/>
      <c r="G1105" s="390"/>
      <c r="H1105" s="206" t="s">
        <v>496</v>
      </c>
    </row>
    <row r="1106" spans="1:8" ht="12.95" customHeight="1">
      <c r="A1106" s="102" t="s">
        <v>76</v>
      </c>
      <c r="B1106" s="25" t="s">
        <v>745</v>
      </c>
      <c r="C1106" s="14" t="s">
        <v>2833</v>
      </c>
      <c r="D1106" s="331"/>
      <c r="E1106" s="19">
        <v>899</v>
      </c>
      <c r="F1106" s="390"/>
      <c r="G1106" s="390"/>
      <c r="H1106" s="206" t="s">
        <v>496</v>
      </c>
    </row>
    <row r="1107" spans="1:8" ht="12.95" customHeight="1">
      <c r="A1107" s="102" t="s">
        <v>76</v>
      </c>
      <c r="B1107" s="25" t="s">
        <v>746</v>
      </c>
      <c r="C1107" s="14" t="s">
        <v>810</v>
      </c>
      <c r="D1107" s="91"/>
      <c r="E1107" s="19">
        <v>1798</v>
      </c>
      <c r="F1107" s="390"/>
      <c r="G1107" s="390"/>
      <c r="H1107" s="206" t="s">
        <v>496</v>
      </c>
    </row>
    <row r="1108" spans="1:8" ht="12.95" customHeight="1">
      <c r="A1108" s="102" t="s">
        <v>76</v>
      </c>
      <c r="B1108" s="25" t="s">
        <v>747</v>
      </c>
      <c r="C1108" s="14" t="s">
        <v>811</v>
      </c>
      <c r="D1108" s="91"/>
      <c r="E1108" s="19">
        <v>809.1</v>
      </c>
      <c r="F1108" s="390"/>
      <c r="G1108" s="390"/>
      <c r="H1108" s="206" t="s">
        <v>496</v>
      </c>
    </row>
    <row r="1109" spans="1:8" ht="12.95" customHeight="1">
      <c r="A1109" s="102" t="s">
        <v>507</v>
      </c>
      <c r="B1109" s="71" t="s">
        <v>753</v>
      </c>
      <c r="C1109" s="14" t="s">
        <v>809</v>
      </c>
      <c r="D1109" s="72"/>
      <c r="E1109" s="262">
        <v>1623.75</v>
      </c>
      <c r="F1109" s="390"/>
      <c r="G1109" s="390"/>
      <c r="H1109" s="206" t="s">
        <v>496</v>
      </c>
    </row>
    <row r="1110" spans="1:8" ht="12.95" customHeight="1">
      <c r="A1110" s="102" t="s">
        <v>507</v>
      </c>
      <c r="B1110" s="71" t="s">
        <v>754</v>
      </c>
      <c r="C1110" s="14" t="s">
        <v>2832</v>
      </c>
      <c r="D1110" s="72"/>
      <c r="E1110" s="262">
        <v>4682.8949999999995</v>
      </c>
      <c r="F1110" s="390"/>
      <c r="G1110" s="390"/>
      <c r="H1110" s="206" t="s">
        <v>496</v>
      </c>
    </row>
    <row r="1111" spans="1:8" ht="12.95" customHeight="1">
      <c r="A1111" s="102" t="s">
        <v>507</v>
      </c>
      <c r="B1111" s="71" t="s">
        <v>755</v>
      </c>
      <c r="C1111" s="14" t="s">
        <v>2833</v>
      </c>
      <c r="D1111" s="72"/>
      <c r="E1111" s="262">
        <v>1299</v>
      </c>
      <c r="F1111" s="390"/>
      <c r="G1111" s="390"/>
      <c r="H1111" s="206" t="s">
        <v>496</v>
      </c>
    </row>
    <row r="1112" spans="1:8" ht="12.95" customHeight="1">
      <c r="A1112" s="102" t="s">
        <v>507</v>
      </c>
      <c r="B1112" s="71" t="s">
        <v>756</v>
      </c>
      <c r="C1112" s="14" t="s">
        <v>810</v>
      </c>
      <c r="D1112" s="72"/>
      <c r="E1112" s="262">
        <v>2598</v>
      </c>
      <c r="F1112" s="390"/>
      <c r="G1112" s="390"/>
      <c r="H1112" s="206" t="s">
        <v>496</v>
      </c>
    </row>
    <row r="1113" spans="1:8" ht="12.95" customHeight="1">
      <c r="A1113" s="102" t="s">
        <v>507</v>
      </c>
      <c r="B1113" s="71" t="s">
        <v>757</v>
      </c>
      <c r="C1113" s="14" t="s">
        <v>811</v>
      </c>
      <c r="D1113" s="72"/>
      <c r="E1113" s="262">
        <v>1169.0999999999999</v>
      </c>
      <c r="F1113" s="390"/>
      <c r="G1113" s="390"/>
      <c r="H1113" s="206" t="s">
        <v>496</v>
      </c>
    </row>
    <row r="1114" spans="1:8" ht="12.95" customHeight="1">
      <c r="A1114" s="102" t="s">
        <v>508</v>
      </c>
      <c r="B1114" s="71" t="s">
        <v>758</v>
      </c>
      <c r="C1114" s="14" t="s">
        <v>809</v>
      </c>
      <c r="D1114" s="72"/>
      <c r="E1114" s="262">
        <v>1998.75</v>
      </c>
      <c r="F1114" s="390"/>
      <c r="G1114" s="390"/>
      <c r="H1114" s="206" t="s">
        <v>496</v>
      </c>
    </row>
    <row r="1115" spans="1:8" ht="12.95" customHeight="1">
      <c r="A1115" s="102" t="s">
        <v>508</v>
      </c>
      <c r="B1115" s="71" t="s">
        <v>759</v>
      </c>
      <c r="C1115" s="14" t="s">
        <v>2832</v>
      </c>
      <c r="D1115" s="72"/>
      <c r="E1115" s="262">
        <v>5764.3949999999995</v>
      </c>
      <c r="F1115" s="390"/>
      <c r="G1115" s="390"/>
      <c r="H1115" s="206" t="s">
        <v>496</v>
      </c>
    </row>
    <row r="1116" spans="1:8" ht="12.95" customHeight="1">
      <c r="A1116" s="102" t="s">
        <v>508</v>
      </c>
      <c r="B1116" s="71" t="s">
        <v>760</v>
      </c>
      <c r="C1116" s="14" t="s">
        <v>2833</v>
      </c>
      <c r="D1116" s="72"/>
      <c r="E1116" s="262">
        <v>1599</v>
      </c>
      <c r="F1116" s="390"/>
      <c r="G1116" s="390"/>
      <c r="H1116" s="206" t="s">
        <v>496</v>
      </c>
    </row>
    <row r="1117" spans="1:8" ht="12.95" customHeight="1">
      <c r="A1117" s="102" t="s">
        <v>508</v>
      </c>
      <c r="B1117" s="71" t="s">
        <v>378</v>
      </c>
      <c r="C1117" s="14" t="s">
        <v>810</v>
      </c>
      <c r="D1117" s="72"/>
      <c r="E1117" s="262">
        <v>3198</v>
      </c>
      <c r="F1117" s="390"/>
      <c r="G1117" s="390"/>
      <c r="H1117" s="206" t="s">
        <v>496</v>
      </c>
    </row>
    <row r="1118" spans="1:8" ht="12.95" customHeight="1">
      <c r="A1118" s="102" t="s">
        <v>508</v>
      </c>
      <c r="B1118" s="71" t="s">
        <v>379</v>
      </c>
      <c r="C1118" s="14" t="s">
        <v>811</v>
      </c>
      <c r="D1118" s="72"/>
      <c r="E1118" s="262">
        <v>1439.1</v>
      </c>
      <c r="F1118" s="390"/>
      <c r="G1118" s="390"/>
      <c r="H1118" s="206" t="s">
        <v>496</v>
      </c>
    </row>
    <row r="1119" spans="1:8" ht="12.95" customHeight="1">
      <c r="A1119" s="102" t="s">
        <v>509</v>
      </c>
      <c r="B1119" s="71" t="s">
        <v>385</v>
      </c>
      <c r="C1119" s="14" t="s">
        <v>809</v>
      </c>
      <c r="D1119" s="72"/>
      <c r="E1119" s="262">
        <v>2123.75</v>
      </c>
      <c r="F1119" s="390"/>
      <c r="G1119" s="390"/>
      <c r="H1119" s="206" t="s">
        <v>496</v>
      </c>
    </row>
    <row r="1120" spans="1:8" ht="12.95" customHeight="1">
      <c r="A1120" s="102" t="s">
        <v>509</v>
      </c>
      <c r="B1120" s="71" t="s">
        <v>386</v>
      </c>
      <c r="C1120" s="14" t="s">
        <v>2832</v>
      </c>
      <c r="D1120" s="72"/>
      <c r="E1120" s="262">
        <v>6124.8949999999995</v>
      </c>
      <c r="F1120" s="390"/>
      <c r="G1120" s="390"/>
      <c r="H1120" s="206" t="s">
        <v>496</v>
      </c>
    </row>
    <row r="1121" spans="1:8" ht="12.95" customHeight="1">
      <c r="A1121" s="102" t="s">
        <v>509</v>
      </c>
      <c r="B1121" s="71" t="s">
        <v>387</v>
      </c>
      <c r="C1121" s="14" t="s">
        <v>2833</v>
      </c>
      <c r="D1121" s="72"/>
      <c r="E1121" s="262">
        <v>1699</v>
      </c>
      <c r="F1121" s="390"/>
      <c r="G1121" s="390"/>
      <c r="H1121" s="206" t="s">
        <v>496</v>
      </c>
    </row>
    <row r="1122" spans="1:8" ht="12.95" customHeight="1">
      <c r="A1122" s="102" t="s">
        <v>509</v>
      </c>
      <c r="B1122" s="71" t="s">
        <v>593</v>
      </c>
      <c r="C1122" s="14" t="s">
        <v>810</v>
      </c>
      <c r="D1122" s="72"/>
      <c r="E1122" s="262">
        <v>3398</v>
      </c>
      <c r="F1122" s="390"/>
      <c r="G1122" s="390"/>
      <c r="H1122" s="206" t="s">
        <v>496</v>
      </c>
    </row>
    <row r="1123" spans="1:8" ht="12.95" customHeight="1">
      <c r="A1123" s="102" t="s">
        <v>509</v>
      </c>
      <c r="B1123" s="71" t="s">
        <v>594</v>
      </c>
      <c r="C1123" s="14" t="s">
        <v>811</v>
      </c>
      <c r="D1123" s="72"/>
      <c r="E1123" s="262">
        <v>1529.1</v>
      </c>
      <c r="F1123" s="390"/>
      <c r="G1123" s="390"/>
      <c r="H1123" s="206" t="s">
        <v>496</v>
      </c>
    </row>
    <row r="1124" spans="1:8" ht="12.95" customHeight="1">
      <c r="A1124" s="102" t="s">
        <v>510</v>
      </c>
      <c r="B1124" s="71" t="s">
        <v>595</v>
      </c>
      <c r="C1124" s="14" t="s">
        <v>809</v>
      </c>
      <c r="D1124" s="72"/>
      <c r="E1124" s="262">
        <v>2498.75</v>
      </c>
      <c r="F1124" s="390"/>
      <c r="G1124" s="390"/>
      <c r="H1124" s="206" t="s">
        <v>496</v>
      </c>
    </row>
    <row r="1125" spans="1:8" ht="12.95" customHeight="1">
      <c r="A1125" s="102" t="s">
        <v>510</v>
      </c>
      <c r="B1125" s="71" t="s">
        <v>596</v>
      </c>
      <c r="C1125" s="14" t="s">
        <v>2832</v>
      </c>
      <c r="D1125" s="72"/>
      <c r="E1125" s="262">
        <v>7206.3949999999995</v>
      </c>
      <c r="F1125" s="390"/>
      <c r="G1125" s="390"/>
      <c r="H1125" s="206" t="s">
        <v>496</v>
      </c>
    </row>
    <row r="1126" spans="1:8" ht="12.95" customHeight="1">
      <c r="A1126" s="102" t="s">
        <v>510</v>
      </c>
      <c r="B1126" s="71" t="s">
        <v>597</v>
      </c>
      <c r="C1126" s="14" t="s">
        <v>2833</v>
      </c>
      <c r="D1126" s="72"/>
      <c r="E1126" s="262">
        <v>1999</v>
      </c>
      <c r="F1126" s="390"/>
      <c r="G1126" s="390"/>
      <c r="H1126" s="206" t="s">
        <v>496</v>
      </c>
    </row>
    <row r="1127" spans="1:8" ht="12.95" customHeight="1">
      <c r="A1127" s="102" t="s">
        <v>510</v>
      </c>
      <c r="B1127" s="71" t="s">
        <v>598</v>
      </c>
      <c r="C1127" s="14" t="s">
        <v>810</v>
      </c>
      <c r="D1127" s="72"/>
      <c r="E1127" s="262">
        <v>3998</v>
      </c>
      <c r="F1127" s="390"/>
      <c r="G1127" s="390"/>
      <c r="H1127" s="206" t="s">
        <v>496</v>
      </c>
    </row>
    <row r="1128" spans="1:8" ht="12.95" customHeight="1">
      <c r="A1128" s="102" t="s">
        <v>510</v>
      </c>
      <c r="B1128" s="71" t="s">
        <v>599</v>
      </c>
      <c r="C1128" s="14" t="s">
        <v>811</v>
      </c>
      <c r="D1128" s="72"/>
      <c r="E1128" s="262">
        <v>1799.1</v>
      </c>
      <c r="F1128" s="390"/>
      <c r="G1128" s="390"/>
      <c r="H1128" s="206" t="s">
        <v>496</v>
      </c>
    </row>
    <row r="1129" spans="1:8" ht="12.95" customHeight="1">
      <c r="A1129" s="102" t="s">
        <v>511</v>
      </c>
      <c r="B1129" s="71" t="s">
        <v>600</v>
      </c>
      <c r="C1129" s="14" t="s">
        <v>809</v>
      </c>
      <c r="D1129" s="72"/>
      <c r="E1129" s="262">
        <v>2498.75</v>
      </c>
      <c r="F1129" s="390"/>
      <c r="G1129" s="390"/>
      <c r="H1129" s="206" t="s">
        <v>496</v>
      </c>
    </row>
    <row r="1130" spans="1:8" ht="12.95" customHeight="1">
      <c r="A1130" s="102" t="s">
        <v>511</v>
      </c>
      <c r="B1130" s="71" t="s">
        <v>601</v>
      </c>
      <c r="C1130" s="14" t="s">
        <v>2832</v>
      </c>
      <c r="D1130" s="72"/>
      <c r="E1130" s="262">
        <v>7206.3949999999995</v>
      </c>
      <c r="F1130" s="390"/>
      <c r="G1130" s="390"/>
      <c r="H1130" s="206" t="s">
        <v>496</v>
      </c>
    </row>
    <row r="1131" spans="1:8" ht="12.95" customHeight="1">
      <c r="A1131" s="102" t="s">
        <v>511</v>
      </c>
      <c r="B1131" s="71" t="s">
        <v>602</v>
      </c>
      <c r="C1131" s="14" t="s">
        <v>2833</v>
      </c>
      <c r="D1131" s="72"/>
      <c r="E1131" s="262">
        <v>1999</v>
      </c>
      <c r="F1131" s="390"/>
      <c r="G1131" s="390"/>
      <c r="H1131" s="206" t="s">
        <v>496</v>
      </c>
    </row>
    <row r="1132" spans="1:8" ht="12.95" customHeight="1">
      <c r="A1132" s="102" t="s">
        <v>511</v>
      </c>
      <c r="B1132" s="71" t="s">
        <v>603</v>
      </c>
      <c r="C1132" s="14" t="s">
        <v>810</v>
      </c>
      <c r="D1132" s="72"/>
      <c r="E1132" s="262">
        <v>3998</v>
      </c>
      <c r="F1132" s="390"/>
      <c r="G1132" s="390"/>
      <c r="H1132" s="206" t="s">
        <v>496</v>
      </c>
    </row>
    <row r="1133" spans="1:8" ht="12.95" customHeight="1">
      <c r="A1133" s="102" t="s">
        <v>511</v>
      </c>
      <c r="B1133" s="71" t="s">
        <v>604</v>
      </c>
      <c r="C1133" s="14" t="s">
        <v>811</v>
      </c>
      <c r="D1133" s="72"/>
      <c r="E1133" s="262">
        <v>1799.1</v>
      </c>
      <c r="F1133" s="390"/>
      <c r="G1133" s="390"/>
      <c r="H1133" s="206" t="s">
        <v>496</v>
      </c>
    </row>
    <row r="1134" spans="1:8" ht="12.95" customHeight="1">
      <c r="A1134" s="102" t="s">
        <v>512</v>
      </c>
      <c r="B1134" s="71" t="s">
        <v>605</v>
      </c>
      <c r="C1134" s="14" t="s">
        <v>809</v>
      </c>
      <c r="D1134" s="72"/>
      <c r="E1134" s="262">
        <v>2873.75</v>
      </c>
      <c r="F1134" s="390"/>
      <c r="G1134" s="390"/>
      <c r="H1134" s="206" t="s">
        <v>496</v>
      </c>
    </row>
    <row r="1135" spans="1:8" ht="12.95" customHeight="1">
      <c r="A1135" s="102" t="s">
        <v>512</v>
      </c>
      <c r="B1135" s="71" t="s">
        <v>606</v>
      </c>
      <c r="C1135" s="14" t="s">
        <v>2832</v>
      </c>
      <c r="D1135" s="72"/>
      <c r="E1135" s="262">
        <v>8287.8950000000004</v>
      </c>
      <c r="F1135" s="390"/>
      <c r="G1135" s="390"/>
      <c r="H1135" s="206" t="s">
        <v>496</v>
      </c>
    </row>
    <row r="1136" spans="1:8" ht="12.95" customHeight="1">
      <c r="A1136" s="102" t="s">
        <v>512</v>
      </c>
      <c r="B1136" s="71" t="s">
        <v>607</v>
      </c>
      <c r="C1136" s="14" t="s">
        <v>2833</v>
      </c>
      <c r="D1136" s="72"/>
      <c r="E1136" s="262">
        <v>2299</v>
      </c>
      <c r="F1136" s="390"/>
      <c r="G1136" s="390"/>
      <c r="H1136" s="206" t="s">
        <v>496</v>
      </c>
    </row>
    <row r="1137" spans="1:8" ht="12.95" customHeight="1">
      <c r="A1137" s="102" t="s">
        <v>512</v>
      </c>
      <c r="B1137" s="71" t="s">
        <v>608</v>
      </c>
      <c r="C1137" s="14" t="s">
        <v>810</v>
      </c>
      <c r="D1137" s="72"/>
      <c r="E1137" s="262">
        <v>4598</v>
      </c>
      <c r="F1137" s="390"/>
      <c r="G1137" s="390"/>
      <c r="H1137" s="206" t="s">
        <v>496</v>
      </c>
    </row>
    <row r="1138" spans="1:8" ht="12.95" customHeight="1">
      <c r="A1138" s="102" t="s">
        <v>512</v>
      </c>
      <c r="B1138" s="71" t="s">
        <v>609</v>
      </c>
      <c r="C1138" s="14" t="s">
        <v>811</v>
      </c>
      <c r="D1138" s="72"/>
      <c r="E1138" s="262">
        <v>2069.1</v>
      </c>
      <c r="F1138" s="390"/>
      <c r="G1138" s="390"/>
      <c r="H1138" s="206" t="s">
        <v>496</v>
      </c>
    </row>
    <row r="1139" spans="1:8" ht="12.95" customHeight="1">
      <c r="A1139" s="128" t="s">
        <v>239</v>
      </c>
      <c r="B1139" s="71" t="s">
        <v>795</v>
      </c>
      <c r="C1139" s="14" t="s">
        <v>809</v>
      </c>
      <c r="D1139" s="72"/>
      <c r="E1139" s="262">
        <v>3748.75</v>
      </c>
      <c r="F1139" s="390"/>
      <c r="G1139" s="390"/>
      <c r="H1139" s="206" t="s">
        <v>496</v>
      </c>
    </row>
    <row r="1140" spans="1:8" ht="12.95" customHeight="1">
      <c r="A1140" s="128" t="s">
        <v>239</v>
      </c>
      <c r="B1140" s="71" t="s">
        <v>796</v>
      </c>
      <c r="C1140" s="14" t="s">
        <v>2832</v>
      </c>
      <c r="D1140" s="72"/>
      <c r="E1140" s="262">
        <v>10811.395</v>
      </c>
      <c r="F1140" s="390"/>
      <c r="G1140" s="390"/>
      <c r="H1140" s="206" t="s">
        <v>496</v>
      </c>
    </row>
    <row r="1141" spans="1:8" ht="12.95" customHeight="1">
      <c r="A1141" s="128" t="s">
        <v>239</v>
      </c>
      <c r="B1141" s="71" t="s">
        <v>797</v>
      </c>
      <c r="C1141" s="14" t="s">
        <v>2833</v>
      </c>
      <c r="D1141" s="72"/>
      <c r="E1141" s="262">
        <v>2999</v>
      </c>
      <c r="F1141" s="390"/>
      <c r="G1141" s="390"/>
      <c r="H1141" s="206" t="s">
        <v>496</v>
      </c>
    </row>
    <row r="1142" spans="1:8" ht="12.95" customHeight="1">
      <c r="A1142" s="128" t="s">
        <v>239</v>
      </c>
      <c r="B1142" s="71" t="s">
        <v>798</v>
      </c>
      <c r="C1142" s="14" t="s">
        <v>810</v>
      </c>
      <c r="D1142" s="72"/>
      <c r="E1142" s="262">
        <v>5998</v>
      </c>
      <c r="F1142" s="390"/>
      <c r="G1142" s="390"/>
      <c r="H1142" s="206" t="s">
        <v>496</v>
      </c>
    </row>
    <row r="1143" spans="1:8" ht="12.95" customHeight="1">
      <c r="A1143" s="128" t="s">
        <v>239</v>
      </c>
      <c r="B1143" s="71" t="s">
        <v>799</v>
      </c>
      <c r="C1143" s="14" t="s">
        <v>811</v>
      </c>
      <c r="D1143" s="72"/>
      <c r="E1143" s="262">
        <v>2699.1</v>
      </c>
      <c r="F1143" s="390"/>
      <c r="G1143" s="390"/>
      <c r="H1143" s="206" t="s">
        <v>496</v>
      </c>
    </row>
    <row r="1144" spans="1:8" ht="12.95" customHeight="1">
      <c r="A1144" s="128" t="s">
        <v>240</v>
      </c>
      <c r="B1144" s="71" t="s">
        <v>800</v>
      </c>
      <c r="C1144" s="14" t="s">
        <v>809</v>
      </c>
      <c r="D1144" s="72"/>
      <c r="E1144" s="262">
        <v>4498.75</v>
      </c>
      <c r="F1144" s="390"/>
      <c r="G1144" s="390"/>
      <c r="H1144" s="206" t="s">
        <v>496</v>
      </c>
    </row>
    <row r="1145" spans="1:8" ht="12.95" customHeight="1">
      <c r="A1145" s="128" t="s">
        <v>240</v>
      </c>
      <c r="B1145" s="71" t="s">
        <v>801</v>
      </c>
      <c r="C1145" s="14" t="s">
        <v>2832</v>
      </c>
      <c r="D1145" s="72"/>
      <c r="E1145" s="262">
        <v>12974.395</v>
      </c>
      <c r="F1145" s="390"/>
      <c r="G1145" s="390"/>
      <c r="H1145" s="206" t="s">
        <v>496</v>
      </c>
    </row>
    <row r="1146" spans="1:8" ht="12.95" customHeight="1">
      <c r="A1146" s="128" t="s">
        <v>240</v>
      </c>
      <c r="B1146" s="71" t="s">
        <v>802</v>
      </c>
      <c r="C1146" s="14" t="s">
        <v>2833</v>
      </c>
      <c r="D1146" s="72"/>
      <c r="E1146" s="262">
        <v>3599</v>
      </c>
      <c r="F1146" s="390"/>
      <c r="G1146" s="390"/>
      <c r="H1146" s="206" t="s">
        <v>496</v>
      </c>
    </row>
    <row r="1147" spans="1:8" ht="12.95" customHeight="1">
      <c r="A1147" s="128" t="s">
        <v>240</v>
      </c>
      <c r="B1147" s="71" t="s">
        <v>803</v>
      </c>
      <c r="C1147" s="14" t="s">
        <v>810</v>
      </c>
      <c r="D1147" s="72"/>
      <c r="E1147" s="262">
        <v>7198</v>
      </c>
      <c r="F1147" s="390"/>
      <c r="G1147" s="390"/>
      <c r="H1147" s="206" t="s">
        <v>496</v>
      </c>
    </row>
    <row r="1148" spans="1:8" ht="12.95" customHeight="1">
      <c r="A1148" s="128" t="s">
        <v>240</v>
      </c>
      <c r="B1148" s="71" t="s">
        <v>765</v>
      </c>
      <c r="C1148" s="14" t="s">
        <v>811</v>
      </c>
      <c r="D1148" s="72"/>
      <c r="E1148" s="262">
        <v>3239.1</v>
      </c>
      <c r="F1148" s="390"/>
      <c r="G1148" s="390"/>
      <c r="H1148" s="206" t="s">
        <v>496</v>
      </c>
    </row>
    <row r="1149" spans="1:8" s="587" customFormat="1" ht="12.95" customHeight="1">
      <c r="A1149" s="128" t="s">
        <v>46</v>
      </c>
      <c r="B1149" s="71" t="s">
        <v>771</v>
      </c>
      <c r="C1149" s="253" t="s">
        <v>809</v>
      </c>
      <c r="D1149" s="72"/>
      <c r="E1149" s="262">
        <v>7498.75</v>
      </c>
      <c r="F1149" s="390"/>
      <c r="G1149" s="390"/>
      <c r="H1149" s="399" t="s">
        <v>496</v>
      </c>
    </row>
    <row r="1150" spans="1:8" s="587" customFormat="1" ht="12.95" customHeight="1">
      <c r="A1150" s="128" t="s">
        <v>46</v>
      </c>
      <c r="B1150" s="71" t="s">
        <v>772</v>
      </c>
      <c r="C1150" s="253" t="s">
        <v>2832</v>
      </c>
      <c r="D1150" s="72"/>
      <c r="E1150" s="262">
        <v>21626.395</v>
      </c>
      <c r="F1150" s="390"/>
      <c r="G1150" s="390"/>
      <c r="H1150" s="399" t="s">
        <v>496</v>
      </c>
    </row>
    <row r="1151" spans="1:8" s="587" customFormat="1" ht="12.95" customHeight="1">
      <c r="A1151" s="128" t="s">
        <v>46</v>
      </c>
      <c r="B1151" s="71" t="s">
        <v>773</v>
      </c>
      <c r="C1151" s="253" t="s">
        <v>2833</v>
      </c>
      <c r="D1151" s="72"/>
      <c r="E1151" s="262">
        <v>5999</v>
      </c>
      <c r="F1151" s="390"/>
      <c r="G1151" s="390"/>
      <c r="H1151" s="399" t="s">
        <v>496</v>
      </c>
    </row>
    <row r="1152" spans="1:8" s="587" customFormat="1" ht="12.95" customHeight="1">
      <c r="A1152" s="128" t="s">
        <v>46</v>
      </c>
      <c r="B1152" s="71" t="s">
        <v>774</v>
      </c>
      <c r="C1152" s="253" t="s">
        <v>810</v>
      </c>
      <c r="D1152" s="72"/>
      <c r="E1152" s="262">
        <v>11998</v>
      </c>
      <c r="F1152" s="390"/>
      <c r="G1152" s="390"/>
      <c r="H1152" s="399" t="s">
        <v>496</v>
      </c>
    </row>
    <row r="1153" spans="1:8" s="587" customFormat="1" ht="12.95" customHeight="1">
      <c r="A1153" s="128" t="s">
        <v>46</v>
      </c>
      <c r="B1153" s="71" t="s">
        <v>775</v>
      </c>
      <c r="C1153" s="253" t="s">
        <v>811</v>
      </c>
      <c r="D1153" s="72"/>
      <c r="E1153" s="262">
        <v>5399.1</v>
      </c>
      <c r="F1153" s="390"/>
      <c r="G1153" s="390"/>
      <c r="H1153" s="399" t="s">
        <v>496</v>
      </c>
    </row>
    <row r="1154" spans="1:8" s="587" customFormat="1" ht="12.95" customHeight="1">
      <c r="A1154" s="128" t="s">
        <v>256</v>
      </c>
      <c r="B1154" s="71" t="s">
        <v>776</v>
      </c>
      <c r="C1154" s="253" t="s">
        <v>809</v>
      </c>
      <c r="D1154" s="72"/>
      <c r="E1154" s="262">
        <v>10498.75</v>
      </c>
      <c r="F1154" s="390"/>
      <c r="G1154" s="390"/>
      <c r="H1154" s="399" t="s">
        <v>496</v>
      </c>
    </row>
    <row r="1155" spans="1:8" s="587" customFormat="1" ht="12.95" customHeight="1">
      <c r="A1155" s="128" t="s">
        <v>256</v>
      </c>
      <c r="B1155" s="71" t="s">
        <v>777</v>
      </c>
      <c r="C1155" s="253" t="s">
        <v>2832</v>
      </c>
      <c r="D1155" s="72"/>
      <c r="E1155" s="262">
        <v>30278.395</v>
      </c>
      <c r="F1155" s="390"/>
      <c r="G1155" s="390"/>
      <c r="H1155" s="399" t="s">
        <v>496</v>
      </c>
    </row>
    <row r="1156" spans="1:8" s="587" customFormat="1" ht="12.95" customHeight="1">
      <c r="A1156" s="128" t="s">
        <v>256</v>
      </c>
      <c r="B1156" s="71" t="s">
        <v>778</v>
      </c>
      <c r="C1156" s="253" t="s">
        <v>2833</v>
      </c>
      <c r="D1156" s="72"/>
      <c r="E1156" s="262">
        <v>8399</v>
      </c>
      <c r="F1156" s="390"/>
      <c r="G1156" s="390"/>
      <c r="H1156" s="399" t="s">
        <v>496</v>
      </c>
    </row>
    <row r="1157" spans="1:8" s="587" customFormat="1" ht="12.95" customHeight="1">
      <c r="A1157" s="128" t="s">
        <v>256</v>
      </c>
      <c r="B1157" s="71" t="s">
        <v>779</v>
      </c>
      <c r="C1157" s="253" t="s">
        <v>810</v>
      </c>
      <c r="D1157" s="72"/>
      <c r="E1157" s="262">
        <v>16798</v>
      </c>
      <c r="F1157" s="390"/>
      <c r="G1157" s="390"/>
      <c r="H1157" s="399" t="s">
        <v>496</v>
      </c>
    </row>
    <row r="1158" spans="1:8" s="587" customFormat="1" ht="12.95" customHeight="1">
      <c r="A1158" s="128" t="s">
        <v>256</v>
      </c>
      <c r="B1158" s="71" t="s">
        <v>287</v>
      </c>
      <c r="C1158" s="253" t="s">
        <v>811</v>
      </c>
      <c r="D1158" s="72"/>
      <c r="E1158" s="262">
        <v>7559.1</v>
      </c>
      <c r="F1158" s="390"/>
      <c r="G1158" s="390"/>
      <c r="H1158" s="399" t="s">
        <v>496</v>
      </c>
    </row>
    <row r="1159" spans="1:8" ht="12.95" customHeight="1">
      <c r="A1159" s="128" t="s">
        <v>47</v>
      </c>
      <c r="B1159" s="71" t="s">
        <v>25</v>
      </c>
      <c r="C1159" s="14" t="s">
        <v>809</v>
      </c>
      <c r="D1159" s="72"/>
      <c r="E1159" s="262">
        <v>7498.75</v>
      </c>
      <c r="F1159" s="390"/>
      <c r="G1159" s="390"/>
      <c r="H1159" s="206" t="s">
        <v>496</v>
      </c>
    </row>
    <row r="1160" spans="1:8" ht="12.95" customHeight="1">
      <c r="A1160" s="128" t="s">
        <v>47</v>
      </c>
      <c r="B1160" s="71" t="s">
        <v>26</v>
      </c>
      <c r="C1160" s="14" t="s">
        <v>2832</v>
      </c>
      <c r="D1160" s="72"/>
      <c r="E1160" s="262">
        <v>21626.395</v>
      </c>
      <c r="F1160" s="390"/>
      <c r="G1160" s="390"/>
      <c r="H1160" s="206" t="s">
        <v>496</v>
      </c>
    </row>
    <row r="1161" spans="1:8" ht="12.95" customHeight="1">
      <c r="A1161" s="128" t="s">
        <v>47</v>
      </c>
      <c r="B1161" s="71" t="s">
        <v>27</v>
      </c>
      <c r="C1161" s="14" t="s">
        <v>2833</v>
      </c>
      <c r="D1161" s="72"/>
      <c r="E1161" s="262">
        <v>5999</v>
      </c>
      <c r="F1161" s="390"/>
      <c r="G1161" s="390"/>
      <c r="H1161" s="206" t="s">
        <v>496</v>
      </c>
    </row>
    <row r="1162" spans="1:8" ht="12.95" customHeight="1">
      <c r="A1162" s="128" t="s">
        <v>47</v>
      </c>
      <c r="B1162" s="71" t="s">
        <v>28</v>
      </c>
      <c r="C1162" s="14" t="s">
        <v>810</v>
      </c>
      <c r="D1162" s="72"/>
      <c r="E1162" s="262">
        <v>11998</v>
      </c>
      <c r="F1162" s="390"/>
      <c r="G1162" s="390"/>
      <c r="H1162" s="206" t="s">
        <v>496</v>
      </c>
    </row>
    <row r="1163" spans="1:8" ht="12.95" customHeight="1">
      <c r="A1163" s="128" t="s">
        <v>47</v>
      </c>
      <c r="B1163" s="71" t="s">
        <v>29</v>
      </c>
      <c r="C1163" s="14" t="s">
        <v>811</v>
      </c>
      <c r="D1163" s="72"/>
      <c r="E1163" s="262">
        <v>5399.1</v>
      </c>
      <c r="F1163" s="390"/>
      <c r="G1163" s="390"/>
      <c r="H1163" s="206" t="s">
        <v>496</v>
      </c>
    </row>
    <row r="1164" spans="1:8" ht="12.95" customHeight="1">
      <c r="A1164" s="128" t="s">
        <v>48</v>
      </c>
      <c r="B1164" s="71" t="s">
        <v>303</v>
      </c>
      <c r="C1164" s="14" t="s">
        <v>809</v>
      </c>
      <c r="D1164" s="72"/>
      <c r="E1164" s="262">
        <v>7498.75</v>
      </c>
      <c r="F1164" s="390"/>
      <c r="G1164" s="390"/>
      <c r="H1164" s="206" t="s">
        <v>496</v>
      </c>
    </row>
    <row r="1165" spans="1:8" ht="12.95" customHeight="1">
      <c r="A1165" s="128" t="s">
        <v>48</v>
      </c>
      <c r="B1165" s="71" t="s">
        <v>304</v>
      </c>
      <c r="C1165" s="14" t="s">
        <v>2832</v>
      </c>
      <c r="D1165" s="72"/>
      <c r="E1165" s="262">
        <v>21626.395</v>
      </c>
      <c r="F1165" s="390"/>
      <c r="G1165" s="390"/>
      <c r="H1165" s="206" t="s">
        <v>496</v>
      </c>
    </row>
    <row r="1166" spans="1:8" ht="12.95" customHeight="1">
      <c r="A1166" s="128" t="s">
        <v>48</v>
      </c>
      <c r="B1166" s="71" t="s">
        <v>305</v>
      </c>
      <c r="C1166" s="14" t="s">
        <v>2833</v>
      </c>
      <c r="D1166" s="72"/>
      <c r="E1166" s="262">
        <v>5999</v>
      </c>
      <c r="F1166" s="390"/>
      <c r="G1166" s="390"/>
      <c r="H1166" s="206" t="s">
        <v>496</v>
      </c>
    </row>
    <row r="1167" spans="1:8" ht="12.95" customHeight="1">
      <c r="A1167" s="128" t="s">
        <v>48</v>
      </c>
      <c r="B1167" s="71" t="s">
        <v>306</v>
      </c>
      <c r="C1167" s="14" t="s">
        <v>810</v>
      </c>
      <c r="D1167" s="72"/>
      <c r="E1167" s="262">
        <v>11998</v>
      </c>
      <c r="F1167" s="390"/>
      <c r="G1167" s="390"/>
      <c r="H1167" s="206" t="s">
        <v>496</v>
      </c>
    </row>
    <row r="1168" spans="1:8" ht="12.95" customHeight="1">
      <c r="A1168" s="128" t="s">
        <v>48</v>
      </c>
      <c r="B1168" s="71" t="s">
        <v>307</v>
      </c>
      <c r="C1168" s="14" t="s">
        <v>811</v>
      </c>
      <c r="D1168" s="72"/>
      <c r="E1168" s="262">
        <v>5399.1</v>
      </c>
      <c r="F1168" s="390"/>
      <c r="G1168" s="390"/>
      <c r="H1168" s="206" t="s">
        <v>496</v>
      </c>
    </row>
    <row r="1169" spans="1:8" ht="12.95" customHeight="1">
      <c r="A1169" s="102" t="s">
        <v>1088</v>
      </c>
      <c r="B1169" s="25" t="s">
        <v>1092</v>
      </c>
      <c r="C1169" s="14" t="s">
        <v>849</v>
      </c>
      <c r="D1169" s="326"/>
      <c r="E1169" s="19">
        <v>20999</v>
      </c>
      <c r="F1169" s="390"/>
      <c r="G1169" s="390"/>
      <c r="H1169" s="206" t="s">
        <v>496</v>
      </c>
    </row>
    <row r="1170" spans="1:8" ht="12.95" customHeight="1">
      <c r="A1170" s="102" t="s">
        <v>1088</v>
      </c>
      <c r="B1170" s="25" t="s">
        <v>1093</v>
      </c>
      <c r="C1170" s="14" t="s">
        <v>2832</v>
      </c>
      <c r="D1170" s="327"/>
      <c r="E1170" s="19">
        <v>60561</v>
      </c>
      <c r="F1170" s="390"/>
      <c r="G1170" s="390"/>
      <c r="H1170" s="206" t="s">
        <v>496</v>
      </c>
    </row>
    <row r="1171" spans="1:8" ht="12.95" customHeight="1">
      <c r="A1171" s="102" t="s">
        <v>1088</v>
      </c>
      <c r="B1171" s="25" t="s">
        <v>1094</v>
      </c>
      <c r="C1171" s="14" t="s">
        <v>2833</v>
      </c>
      <c r="D1171" s="331"/>
      <c r="E1171" s="19">
        <v>16799</v>
      </c>
      <c r="F1171" s="390"/>
      <c r="G1171" s="390"/>
      <c r="H1171" s="206" t="s">
        <v>496</v>
      </c>
    </row>
    <row r="1172" spans="1:8" ht="12.95" customHeight="1">
      <c r="A1172" s="102" t="s">
        <v>1088</v>
      </c>
      <c r="B1172" s="25" t="s">
        <v>1095</v>
      </c>
      <c r="C1172" s="14" t="s">
        <v>853</v>
      </c>
      <c r="D1172" s="91"/>
      <c r="E1172" s="19">
        <v>33598</v>
      </c>
      <c r="F1172" s="390"/>
      <c r="G1172" s="390"/>
      <c r="H1172" s="206" t="s">
        <v>496</v>
      </c>
    </row>
    <row r="1173" spans="1:8" ht="12.95" customHeight="1">
      <c r="A1173" s="102" t="s">
        <v>1088</v>
      </c>
      <c r="B1173" s="25" t="s">
        <v>1096</v>
      </c>
      <c r="C1173" s="14" t="s">
        <v>855</v>
      </c>
      <c r="D1173" s="91"/>
      <c r="E1173" s="19">
        <v>15120</v>
      </c>
      <c r="F1173" s="390"/>
      <c r="G1173" s="390"/>
      <c r="H1173" s="206" t="s">
        <v>496</v>
      </c>
    </row>
    <row r="1174" spans="1:8" s="785" customFormat="1">
      <c r="A1174" s="102" t="s">
        <v>258</v>
      </c>
      <c r="B1174" s="1115" t="s">
        <v>293</v>
      </c>
      <c r="C1174" s="810" t="s">
        <v>809</v>
      </c>
      <c r="D1174" s="362"/>
      <c r="E1174" s="19">
        <v>10498.75</v>
      </c>
      <c r="F1174" s="394"/>
      <c r="G1174" s="394"/>
      <c r="H1174" s="1014" t="s">
        <v>496</v>
      </c>
    </row>
    <row r="1175" spans="1:8" s="785" customFormat="1">
      <c r="A1175" s="102" t="s">
        <v>258</v>
      </c>
      <c r="B1175" s="1115" t="s">
        <v>294</v>
      </c>
      <c r="C1175" s="253" t="s">
        <v>2832</v>
      </c>
      <c r="D1175" s="54"/>
      <c r="E1175" s="19">
        <v>30278.395</v>
      </c>
      <c r="F1175" s="394"/>
      <c r="G1175" s="394"/>
      <c r="H1175" s="1014" t="s">
        <v>496</v>
      </c>
    </row>
    <row r="1176" spans="1:8" s="785" customFormat="1">
      <c r="A1176" s="102" t="s">
        <v>258</v>
      </c>
      <c r="B1176" s="1115" t="s">
        <v>295</v>
      </c>
      <c r="C1176" s="253" t="s">
        <v>2833</v>
      </c>
      <c r="D1176" s="332"/>
      <c r="E1176" s="19">
        <v>8399</v>
      </c>
      <c r="F1176" s="394"/>
      <c r="G1176" s="394"/>
      <c r="H1176" s="1014" t="s">
        <v>496</v>
      </c>
    </row>
    <row r="1177" spans="1:8" s="785" customFormat="1">
      <c r="A1177" s="102" t="s">
        <v>258</v>
      </c>
      <c r="B1177" s="1115" t="s">
        <v>296</v>
      </c>
      <c r="C1177" s="810" t="s">
        <v>810</v>
      </c>
      <c r="D1177" s="405"/>
      <c r="E1177" s="19">
        <v>16798</v>
      </c>
      <c r="F1177" s="394"/>
      <c r="G1177" s="394"/>
      <c r="H1177" s="1014" t="s">
        <v>496</v>
      </c>
    </row>
    <row r="1178" spans="1:8" s="785" customFormat="1">
      <c r="A1178" s="102" t="s">
        <v>258</v>
      </c>
      <c r="B1178" s="1115" t="s">
        <v>297</v>
      </c>
      <c r="C1178" s="810" t="s">
        <v>811</v>
      </c>
      <c r="D1178" s="405"/>
      <c r="E1178" s="19">
        <v>7559.1</v>
      </c>
      <c r="F1178" s="394"/>
      <c r="G1178" s="394"/>
      <c r="H1178" s="1014" t="s">
        <v>496</v>
      </c>
    </row>
    <row r="1179" spans="1:8" s="760" customFormat="1">
      <c r="A1179" s="102" t="s">
        <v>260</v>
      </c>
      <c r="B1179" s="775" t="s">
        <v>629</v>
      </c>
      <c r="C1179" s="765" t="s">
        <v>809</v>
      </c>
      <c r="D1179" s="326"/>
      <c r="E1179" s="19">
        <v>11398.75</v>
      </c>
      <c r="F1179" s="394"/>
      <c r="G1179" s="394"/>
      <c r="H1179" s="768" t="s">
        <v>496</v>
      </c>
    </row>
    <row r="1180" spans="1:8" s="760" customFormat="1">
      <c r="A1180" s="102" t="s">
        <v>260</v>
      </c>
      <c r="B1180" s="775" t="s">
        <v>630</v>
      </c>
      <c r="C1180" s="14" t="s">
        <v>2832</v>
      </c>
      <c r="D1180" s="327"/>
      <c r="E1180" s="19">
        <v>32873.994999999995</v>
      </c>
      <c r="F1180" s="394"/>
      <c r="G1180" s="394"/>
      <c r="H1180" s="768" t="s">
        <v>496</v>
      </c>
    </row>
    <row r="1181" spans="1:8" s="760" customFormat="1">
      <c r="A1181" s="102" t="s">
        <v>260</v>
      </c>
      <c r="B1181" s="775" t="s">
        <v>390</v>
      </c>
      <c r="C1181" s="14" t="s">
        <v>2833</v>
      </c>
      <c r="D1181" s="331"/>
      <c r="E1181" s="19">
        <v>9119</v>
      </c>
      <c r="F1181" s="394"/>
      <c r="G1181" s="394"/>
      <c r="H1181" s="768" t="s">
        <v>496</v>
      </c>
    </row>
    <row r="1182" spans="1:8" s="760" customFormat="1">
      <c r="A1182" s="102" t="s">
        <v>260</v>
      </c>
      <c r="B1182" s="775" t="s">
        <v>462</v>
      </c>
      <c r="C1182" s="765" t="s">
        <v>810</v>
      </c>
      <c r="D1182" s="359"/>
      <c r="E1182" s="19">
        <v>18238</v>
      </c>
      <c r="F1182" s="394"/>
      <c r="G1182" s="394"/>
      <c r="H1182" s="768" t="s">
        <v>496</v>
      </c>
    </row>
    <row r="1183" spans="1:8" s="760" customFormat="1">
      <c r="A1183" s="102" t="s">
        <v>260</v>
      </c>
      <c r="B1183" s="775" t="s">
        <v>463</v>
      </c>
      <c r="C1183" s="765" t="s">
        <v>811</v>
      </c>
      <c r="D1183" s="359"/>
      <c r="E1183" s="19">
        <v>8207.1</v>
      </c>
      <c r="F1183" s="394"/>
      <c r="G1183" s="394"/>
      <c r="H1183" s="768" t="s">
        <v>496</v>
      </c>
    </row>
    <row r="1184" spans="1:8" s="760" customFormat="1">
      <c r="A1184" s="808" t="s">
        <v>54</v>
      </c>
      <c r="B1184" s="775" t="s">
        <v>464</v>
      </c>
      <c r="C1184" s="765" t="s">
        <v>809</v>
      </c>
      <c r="D1184" s="326"/>
      <c r="E1184" s="19">
        <v>14038.75</v>
      </c>
      <c r="F1184" s="394"/>
      <c r="G1184" s="394"/>
      <c r="H1184" s="768" t="s">
        <v>496</v>
      </c>
    </row>
    <row r="1185" spans="1:8" s="760" customFormat="1">
      <c r="A1185" s="808" t="s">
        <v>54</v>
      </c>
      <c r="B1185" s="775" t="s">
        <v>658</v>
      </c>
      <c r="C1185" s="14" t="s">
        <v>2832</v>
      </c>
      <c r="D1185" s="327"/>
      <c r="E1185" s="19">
        <v>40487.754999999997</v>
      </c>
      <c r="F1185" s="394"/>
      <c r="G1185" s="394"/>
      <c r="H1185" s="768" t="s">
        <v>496</v>
      </c>
    </row>
    <row r="1186" spans="1:8" s="760" customFormat="1">
      <c r="A1186" s="808" t="s">
        <v>54</v>
      </c>
      <c r="B1186" s="775" t="s">
        <v>659</v>
      </c>
      <c r="C1186" s="14" t="s">
        <v>2833</v>
      </c>
      <c r="D1186" s="331"/>
      <c r="E1186" s="19">
        <v>11231</v>
      </c>
      <c r="F1186" s="394"/>
      <c r="G1186" s="394"/>
      <c r="H1186" s="768" t="s">
        <v>496</v>
      </c>
    </row>
    <row r="1187" spans="1:8" s="760" customFormat="1">
      <c r="A1187" s="808" t="s">
        <v>54</v>
      </c>
      <c r="B1187" s="775" t="s">
        <v>660</v>
      </c>
      <c r="C1187" s="765" t="s">
        <v>810</v>
      </c>
      <c r="D1187" s="359"/>
      <c r="E1187" s="19">
        <v>22462</v>
      </c>
      <c r="F1187" s="394"/>
      <c r="G1187" s="394"/>
      <c r="H1187" s="768" t="s">
        <v>496</v>
      </c>
    </row>
    <row r="1188" spans="1:8" s="760" customFormat="1">
      <c r="A1188" s="808" t="s">
        <v>54</v>
      </c>
      <c r="B1188" s="775" t="s">
        <v>661</v>
      </c>
      <c r="C1188" s="765" t="s">
        <v>811</v>
      </c>
      <c r="D1188" s="359"/>
      <c r="E1188" s="19">
        <v>10107.9</v>
      </c>
      <c r="F1188" s="394"/>
      <c r="G1188" s="394"/>
      <c r="H1188" s="768" t="s">
        <v>496</v>
      </c>
    </row>
    <row r="1189" spans="1:8" ht="12.95" customHeight="1">
      <c r="A1189" s="126" t="s">
        <v>94</v>
      </c>
      <c r="B1189" s="330" t="s">
        <v>97</v>
      </c>
      <c r="C1189" s="561" t="s">
        <v>1789</v>
      </c>
      <c r="D1189" s="200"/>
      <c r="E1189" s="265">
        <v>44.25</v>
      </c>
      <c r="F1189" s="390"/>
      <c r="G1189" s="390"/>
      <c r="H1189" s="356" t="s">
        <v>499</v>
      </c>
    </row>
    <row r="1190" spans="1:8" ht="12.95" customHeight="1">
      <c r="A1190" s="126" t="s">
        <v>1002</v>
      </c>
      <c r="B1190" s="267" t="s">
        <v>216</v>
      </c>
      <c r="C1190" s="268" t="s">
        <v>1714</v>
      </c>
      <c r="D1190" s="91"/>
      <c r="E1190" s="265">
        <v>59.25</v>
      </c>
      <c r="F1190" s="390"/>
      <c r="G1190" s="390"/>
      <c r="H1190" s="356" t="s">
        <v>499</v>
      </c>
    </row>
    <row r="1191" spans="1:8" ht="12.95" customHeight="1">
      <c r="A1191" s="126" t="s">
        <v>159</v>
      </c>
      <c r="B1191" s="267" t="s">
        <v>394</v>
      </c>
      <c r="C1191" s="268" t="s">
        <v>1714</v>
      </c>
      <c r="D1191" s="91"/>
      <c r="E1191" s="265">
        <v>299.25</v>
      </c>
      <c r="F1191" s="390"/>
      <c r="G1191" s="390"/>
      <c r="H1191" s="356" t="s">
        <v>499</v>
      </c>
    </row>
    <row r="1192" spans="1:8">
      <c r="A1192" s="102" t="s">
        <v>641</v>
      </c>
      <c r="B1192" s="267" t="s">
        <v>485</v>
      </c>
      <c r="C1192" s="268" t="s">
        <v>1714</v>
      </c>
      <c r="D1192" s="91"/>
      <c r="E1192" s="265">
        <v>104.25</v>
      </c>
      <c r="F1192" s="390"/>
      <c r="G1192" s="390"/>
      <c r="H1192" s="206" t="s">
        <v>499</v>
      </c>
    </row>
    <row r="1193" spans="1:8">
      <c r="A1193" s="102" t="s">
        <v>642</v>
      </c>
      <c r="B1193" s="267" t="s">
        <v>634</v>
      </c>
      <c r="C1193" s="268" t="s">
        <v>1714</v>
      </c>
      <c r="D1193" s="91"/>
      <c r="E1193" s="265">
        <v>134.25</v>
      </c>
      <c r="F1193" s="390"/>
      <c r="G1193" s="390"/>
      <c r="H1193" s="206" t="s">
        <v>499</v>
      </c>
    </row>
    <row r="1194" spans="1:8">
      <c r="A1194" s="102" t="s">
        <v>1004</v>
      </c>
      <c r="B1194" s="267" t="s">
        <v>839</v>
      </c>
      <c r="C1194" s="268" t="s">
        <v>1714</v>
      </c>
      <c r="D1194" s="91"/>
      <c r="E1194" s="265">
        <v>374</v>
      </c>
      <c r="F1194" s="263"/>
      <c r="G1194" s="263"/>
      <c r="H1194" s="206" t="s">
        <v>499</v>
      </c>
    </row>
    <row r="1195" spans="1:8">
      <c r="A1195" s="102" t="s">
        <v>722</v>
      </c>
      <c r="B1195" s="267" t="s">
        <v>2225</v>
      </c>
      <c r="C1195" s="268" t="s">
        <v>1714</v>
      </c>
      <c r="D1195" s="91"/>
      <c r="E1195" s="265">
        <v>374.25</v>
      </c>
      <c r="F1195" s="390"/>
      <c r="G1195" s="390"/>
      <c r="H1195" s="206" t="s">
        <v>499</v>
      </c>
    </row>
    <row r="1196" spans="1:8">
      <c r="A1196" s="920" t="s">
        <v>1048</v>
      </c>
      <c r="B1196" s="267" t="s">
        <v>917</v>
      </c>
      <c r="C1196" s="268" t="s">
        <v>1714</v>
      </c>
      <c r="D1196" s="331"/>
      <c r="E1196" s="359">
        <v>525</v>
      </c>
      <c r="F1196" s="359"/>
      <c r="G1196" s="359"/>
      <c r="H1196" s="296" t="s">
        <v>499</v>
      </c>
    </row>
    <row r="1197" spans="1:8">
      <c r="A1197" s="921" t="s">
        <v>1047</v>
      </c>
      <c r="B1197" s="267" t="s">
        <v>1025</v>
      </c>
      <c r="C1197" s="268" t="s">
        <v>1714</v>
      </c>
      <c r="D1197" s="91"/>
      <c r="E1197" s="265">
        <v>300</v>
      </c>
      <c r="F1197" s="263"/>
      <c r="G1197" s="263"/>
      <c r="H1197" s="206" t="s">
        <v>499</v>
      </c>
    </row>
    <row r="1198" spans="1:8">
      <c r="A1198" s="102" t="s">
        <v>672</v>
      </c>
      <c r="B1198" s="119" t="s">
        <v>284</v>
      </c>
      <c r="C1198" s="102" t="s">
        <v>1714</v>
      </c>
      <c r="D1198" s="72"/>
      <c r="E1198" s="262">
        <v>299</v>
      </c>
      <c r="F1198" s="390"/>
      <c r="G1198" s="390"/>
      <c r="H1198" s="206" t="s">
        <v>499</v>
      </c>
    </row>
    <row r="1199" spans="1:8">
      <c r="A1199" s="102" t="s">
        <v>76</v>
      </c>
      <c r="B1199" s="267" t="s">
        <v>285</v>
      </c>
      <c r="C1199" s="268" t="s">
        <v>1714</v>
      </c>
      <c r="D1199" s="91"/>
      <c r="E1199" s="257">
        <v>674.25</v>
      </c>
      <c r="F1199" s="390"/>
      <c r="G1199" s="390"/>
      <c r="H1199" s="206" t="s">
        <v>499</v>
      </c>
    </row>
    <row r="1200" spans="1:8">
      <c r="A1200" s="102" t="s">
        <v>507</v>
      </c>
      <c r="B1200" s="119" t="s">
        <v>372</v>
      </c>
      <c r="C1200" s="102" t="s">
        <v>1714</v>
      </c>
      <c r="D1200" s="72"/>
      <c r="E1200" s="262">
        <v>974.25</v>
      </c>
      <c r="F1200" s="390"/>
      <c r="G1200" s="390"/>
      <c r="H1200" s="206" t="s">
        <v>499</v>
      </c>
    </row>
    <row r="1201" spans="1:8">
      <c r="A1201" s="102" t="s">
        <v>508</v>
      </c>
      <c r="B1201" s="119" t="s">
        <v>373</v>
      </c>
      <c r="C1201" s="102" t="s">
        <v>1714</v>
      </c>
      <c r="D1201" s="72"/>
      <c r="E1201" s="262">
        <v>1199.25</v>
      </c>
      <c r="F1201" s="390"/>
      <c r="G1201" s="390"/>
      <c r="H1201" s="206" t="s">
        <v>499</v>
      </c>
    </row>
    <row r="1202" spans="1:8">
      <c r="A1202" s="102" t="s">
        <v>509</v>
      </c>
      <c r="B1202" s="119" t="s">
        <v>675</v>
      </c>
      <c r="C1202" s="102" t="s">
        <v>1714</v>
      </c>
      <c r="D1202" s="72"/>
      <c r="E1202" s="262">
        <v>1274.25</v>
      </c>
      <c r="F1202" s="390"/>
      <c r="G1202" s="390"/>
      <c r="H1202" s="206" t="s">
        <v>499</v>
      </c>
    </row>
    <row r="1203" spans="1:8">
      <c r="A1203" s="102" t="s">
        <v>510</v>
      </c>
      <c r="B1203" s="119" t="s">
        <v>676</v>
      </c>
      <c r="C1203" s="102" t="s">
        <v>1714</v>
      </c>
      <c r="D1203" s="72"/>
      <c r="E1203" s="262">
        <v>1499.25</v>
      </c>
      <c r="F1203" s="390"/>
      <c r="G1203" s="390"/>
      <c r="H1203" s="206" t="s">
        <v>499</v>
      </c>
    </row>
    <row r="1204" spans="1:8">
      <c r="A1204" s="102" t="s">
        <v>511</v>
      </c>
      <c r="B1204" s="119" t="s">
        <v>174</v>
      </c>
      <c r="C1204" s="102" t="s">
        <v>1714</v>
      </c>
      <c r="D1204" s="72"/>
      <c r="E1204" s="262">
        <v>1499.25</v>
      </c>
      <c r="F1204" s="390"/>
      <c r="G1204" s="390"/>
      <c r="H1204" s="206" t="s">
        <v>499</v>
      </c>
    </row>
    <row r="1205" spans="1:8">
      <c r="A1205" s="102" t="s">
        <v>512</v>
      </c>
      <c r="B1205" s="119" t="s">
        <v>175</v>
      </c>
      <c r="C1205" s="102" t="s">
        <v>1714</v>
      </c>
      <c r="D1205" s="72"/>
      <c r="E1205" s="262">
        <v>1724.25</v>
      </c>
      <c r="F1205" s="390"/>
      <c r="G1205" s="390"/>
      <c r="H1205" s="206" t="s">
        <v>499</v>
      </c>
    </row>
    <row r="1206" spans="1:8">
      <c r="A1206" s="129" t="s">
        <v>239</v>
      </c>
      <c r="B1206" s="119" t="s">
        <v>179</v>
      </c>
      <c r="C1206" s="102" t="s">
        <v>1714</v>
      </c>
      <c r="D1206" s="72"/>
      <c r="E1206" s="262">
        <v>2249</v>
      </c>
      <c r="F1206" s="390"/>
      <c r="G1206" s="390"/>
      <c r="H1206" s="206" t="s">
        <v>499</v>
      </c>
    </row>
    <row r="1207" spans="1:8">
      <c r="A1207" s="129" t="s">
        <v>240</v>
      </c>
      <c r="B1207" s="119" t="s">
        <v>180</v>
      </c>
      <c r="C1207" s="102" t="s">
        <v>1714</v>
      </c>
      <c r="D1207" s="72"/>
      <c r="E1207" s="262">
        <v>2699</v>
      </c>
      <c r="F1207" s="390"/>
      <c r="G1207" s="390"/>
      <c r="H1207" s="206" t="s">
        <v>499</v>
      </c>
    </row>
    <row r="1208" spans="1:8" s="587" customFormat="1">
      <c r="A1208" s="129" t="s">
        <v>46</v>
      </c>
      <c r="B1208" s="119" t="s">
        <v>182</v>
      </c>
      <c r="C1208" s="102" t="s">
        <v>1714</v>
      </c>
      <c r="D1208" s="72"/>
      <c r="E1208" s="262">
        <v>4499.25</v>
      </c>
      <c r="F1208" s="390"/>
      <c r="G1208" s="390"/>
      <c r="H1208" s="399" t="s">
        <v>499</v>
      </c>
    </row>
    <row r="1209" spans="1:8" s="587" customFormat="1">
      <c r="A1209" s="129" t="s">
        <v>256</v>
      </c>
      <c r="B1209" s="119" t="s">
        <v>185</v>
      </c>
      <c r="C1209" s="102" t="s">
        <v>1714</v>
      </c>
      <c r="D1209" s="72"/>
      <c r="E1209" s="262">
        <v>6899.25</v>
      </c>
      <c r="F1209" s="390"/>
      <c r="G1209" s="390"/>
      <c r="H1209" s="399" t="s">
        <v>499</v>
      </c>
    </row>
    <row r="1210" spans="1:8">
      <c r="A1210" s="128" t="s">
        <v>47</v>
      </c>
      <c r="B1210" s="119" t="s">
        <v>183</v>
      </c>
      <c r="C1210" s="102" t="s">
        <v>1714</v>
      </c>
      <c r="D1210" s="72"/>
      <c r="E1210" s="262">
        <v>4649.25</v>
      </c>
      <c r="F1210" s="390"/>
      <c r="G1210" s="390"/>
      <c r="H1210" s="206" t="s">
        <v>499</v>
      </c>
    </row>
    <row r="1211" spans="1:8">
      <c r="A1211" s="128" t="s">
        <v>48</v>
      </c>
      <c r="B1211" s="119" t="s">
        <v>184</v>
      </c>
      <c r="C1211" s="102" t="s">
        <v>1714</v>
      </c>
      <c r="D1211" s="72"/>
      <c r="E1211" s="262">
        <v>4799.25</v>
      </c>
      <c r="F1211" s="390"/>
      <c r="G1211" s="390"/>
      <c r="H1211" s="206" t="s">
        <v>499</v>
      </c>
    </row>
    <row r="1212" spans="1:8">
      <c r="A1212" s="102" t="s">
        <v>1088</v>
      </c>
      <c r="B1212" s="267" t="s">
        <v>1097</v>
      </c>
      <c r="C1212" s="268" t="s">
        <v>1714</v>
      </c>
      <c r="D1212" s="331"/>
      <c r="E1212" s="257">
        <v>12600</v>
      </c>
      <c r="F1212" s="390"/>
      <c r="G1212" s="390"/>
      <c r="H1212" s="356" t="s">
        <v>499</v>
      </c>
    </row>
    <row r="1213" spans="1:8" s="785" customFormat="1">
      <c r="A1213" s="102" t="s">
        <v>258</v>
      </c>
      <c r="B1213" s="776" t="s">
        <v>188</v>
      </c>
      <c r="C1213" s="844" t="s">
        <v>1714</v>
      </c>
      <c r="D1213" s="332"/>
      <c r="E1213" s="329">
        <v>6899.25</v>
      </c>
      <c r="F1213" s="329"/>
      <c r="G1213" s="329"/>
      <c r="H1213" s="1014" t="s">
        <v>499</v>
      </c>
    </row>
    <row r="1214" spans="1:8" s="760" customFormat="1">
      <c r="A1214" s="102" t="s">
        <v>260</v>
      </c>
      <c r="B1214" s="776" t="s">
        <v>191</v>
      </c>
      <c r="C1214" s="777" t="s">
        <v>1714</v>
      </c>
      <c r="D1214" s="331"/>
      <c r="E1214" s="257">
        <v>7649.25</v>
      </c>
      <c r="F1214" s="257"/>
      <c r="G1214" s="257"/>
      <c r="H1214" s="768" t="s">
        <v>499</v>
      </c>
    </row>
    <row r="1215" spans="1:8" s="760" customFormat="1">
      <c r="A1215" s="808" t="s">
        <v>54</v>
      </c>
      <c r="B1215" s="776" t="s">
        <v>194</v>
      </c>
      <c r="C1215" s="777" t="s">
        <v>1714</v>
      </c>
      <c r="D1215" s="331"/>
      <c r="E1215" s="257">
        <v>9149.25</v>
      </c>
      <c r="F1215" s="257"/>
      <c r="G1215" s="257"/>
      <c r="H1215" s="768" t="s">
        <v>499</v>
      </c>
    </row>
    <row r="1216" spans="1:8">
      <c r="A1216" s="85" t="s">
        <v>2193</v>
      </c>
      <c r="B1216" s="119" t="s">
        <v>192</v>
      </c>
      <c r="C1216" s="102" t="s">
        <v>1714</v>
      </c>
      <c r="D1216" s="72"/>
      <c r="E1216" s="262">
        <v>5248.35</v>
      </c>
      <c r="F1216" s="390"/>
      <c r="G1216" s="390"/>
      <c r="H1216" s="206" t="s">
        <v>499</v>
      </c>
    </row>
    <row r="1217" spans="1:8">
      <c r="A1217" s="85" t="s">
        <v>711</v>
      </c>
      <c r="B1217" s="119" t="s">
        <v>195</v>
      </c>
      <c r="C1217" s="102" t="s">
        <v>1714</v>
      </c>
      <c r="D1217" s="72"/>
      <c r="E1217" s="262">
        <v>9719.25</v>
      </c>
      <c r="F1217" s="390"/>
      <c r="G1217" s="390"/>
      <c r="H1217" s="206" t="s">
        <v>499</v>
      </c>
    </row>
    <row r="1218" spans="1:8">
      <c r="A1218" s="126" t="s">
        <v>94</v>
      </c>
      <c r="B1218" s="33" t="s">
        <v>98</v>
      </c>
      <c r="C1218" s="561" t="s">
        <v>1788</v>
      </c>
      <c r="D1218" s="200"/>
      <c r="E1218" s="265">
        <v>73.75</v>
      </c>
      <c r="F1218" s="390"/>
      <c r="G1218" s="390"/>
      <c r="H1218" s="356" t="s">
        <v>499</v>
      </c>
    </row>
    <row r="1219" spans="1:8">
      <c r="A1219" s="126" t="s">
        <v>1002</v>
      </c>
      <c r="B1219" s="33" t="s">
        <v>217</v>
      </c>
      <c r="C1219" s="330" t="s">
        <v>1788</v>
      </c>
      <c r="D1219" s="91"/>
      <c r="E1219" s="19">
        <v>98.75</v>
      </c>
      <c r="F1219" s="390"/>
      <c r="G1219" s="390"/>
      <c r="H1219" s="356" t="s">
        <v>499</v>
      </c>
    </row>
    <row r="1220" spans="1:8">
      <c r="A1220" s="126" t="s">
        <v>159</v>
      </c>
      <c r="B1220" s="267" t="s">
        <v>196</v>
      </c>
      <c r="C1220" s="268" t="s">
        <v>1788</v>
      </c>
      <c r="D1220" s="91"/>
      <c r="E1220" s="265">
        <v>498.75</v>
      </c>
      <c r="F1220" s="390"/>
      <c r="G1220" s="390"/>
      <c r="H1220" s="356" t="s">
        <v>499</v>
      </c>
    </row>
    <row r="1221" spans="1:8">
      <c r="A1221" s="102" t="s">
        <v>641</v>
      </c>
      <c r="B1221" s="33" t="s">
        <v>691</v>
      </c>
      <c r="C1221" s="268" t="s">
        <v>1788</v>
      </c>
      <c r="D1221" s="91"/>
      <c r="E1221" s="265">
        <v>173.75</v>
      </c>
      <c r="F1221" s="390"/>
      <c r="G1221" s="390"/>
      <c r="H1221" s="206" t="s">
        <v>499</v>
      </c>
    </row>
    <row r="1222" spans="1:8">
      <c r="A1222" s="102" t="s">
        <v>642</v>
      </c>
      <c r="B1222" s="33" t="s">
        <v>554</v>
      </c>
      <c r="C1222" s="268" t="s">
        <v>1788</v>
      </c>
      <c r="D1222" s="91"/>
      <c r="E1222" s="265">
        <v>223.75</v>
      </c>
      <c r="F1222" s="390"/>
      <c r="G1222" s="390"/>
      <c r="H1222" s="206" t="s">
        <v>499</v>
      </c>
    </row>
    <row r="1223" spans="1:8">
      <c r="A1223" s="102" t="s">
        <v>1004</v>
      </c>
      <c r="B1223" s="33" t="s">
        <v>840</v>
      </c>
      <c r="C1223" s="268" t="s">
        <v>1788</v>
      </c>
      <c r="D1223" s="91"/>
      <c r="E1223" s="265">
        <v>623</v>
      </c>
      <c r="F1223" s="263"/>
      <c r="G1223" s="263"/>
      <c r="H1223" s="206" t="s">
        <v>499</v>
      </c>
    </row>
    <row r="1224" spans="1:8">
      <c r="A1224" s="102" t="s">
        <v>722</v>
      </c>
      <c r="B1224" s="33" t="s">
        <v>2226</v>
      </c>
      <c r="C1224" s="268" t="s">
        <v>1788</v>
      </c>
      <c r="D1224" s="91"/>
      <c r="E1224" s="265">
        <v>623.75</v>
      </c>
      <c r="F1224" s="390"/>
      <c r="G1224" s="390"/>
      <c r="H1224" s="206" t="s">
        <v>499</v>
      </c>
    </row>
    <row r="1225" spans="1:8">
      <c r="A1225" s="920" t="s">
        <v>1048</v>
      </c>
      <c r="B1225" s="32" t="s">
        <v>918</v>
      </c>
      <c r="C1225" s="330" t="s">
        <v>1788</v>
      </c>
      <c r="D1225" s="326"/>
      <c r="E1225" s="359">
        <v>874</v>
      </c>
      <c r="F1225" s="359"/>
      <c r="G1225" s="359"/>
      <c r="H1225" s="296" t="s">
        <v>499</v>
      </c>
    </row>
    <row r="1226" spans="1:8">
      <c r="A1226" s="921" t="s">
        <v>1047</v>
      </c>
      <c r="B1226" s="32" t="s">
        <v>1026</v>
      </c>
      <c r="C1226" s="330" t="s">
        <v>1788</v>
      </c>
      <c r="D1226" s="326"/>
      <c r="E1226" s="359">
        <v>499</v>
      </c>
      <c r="F1226" s="359"/>
      <c r="G1226" s="359"/>
      <c r="H1226" s="296" t="s">
        <v>499</v>
      </c>
    </row>
    <row r="1227" spans="1:8" ht="12.95" customHeight="1">
      <c r="A1227" s="102" t="s">
        <v>672</v>
      </c>
      <c r="B1227" s="119" t="s">
        <v>556</v>
      </c>
      <c r="C1227" s="102" t="s">
        <v>1788</v>
      </c>
      <c r="D1227" s="72"/>
      <c r="E1227" s="262">
        <v>498</v>
      </c>
      <c r="F1227" s="390"/>
      <c r="G1227" s="390"/>
      <c r="H1227" s="206" t="s">
        <v>499</v>
      </c>
    </row>
    <row r="1228" spans="1:8" ht="12.95" customHeight="1">
      <c r="A1228" s="102" t="s">
        <v>76</v>
      </c>
      <c r="B1228" s="119" t="s">
        <v>557</v>
      </c>
      <c r="C1228" s="102" t="s">
        <v>1788</v>
      </c>
      <c r="D1228" s="72"/>
      <c r="E1228" s="262">
        <v>1123.75</v>
      </c>
      <c r="F1228" s="390"/>
      <c r="G1228" s="390"/>
      <c r="H1228" s="206" t="s">
        <v>499</v>
      </c>
    </row>
    <row r="1229" spans="1:8" ht="12.95" customHeight="1">
      <c r="A1229" s="102" t="s">
        <v>507</v>
      </c>
      <c r="B1229" s="33" t="s">
        <v>559</v>
      </c>
      <c r="C1229" s="268" t="s">
        <v>1788</v>
      </c>
      <c r="D1229" s="91"/>
      <c r="E1229" s="275">
        <v>1623.75</v>
      </c>
      <c r="F1229" s="390"/>
      <c r="G1229" s="390"/>
      <c r="H1229" s="206" t="s">
        <v>499</v>
      </c>
    </row>
    <row r="1230" spans="1:8" ht="12.95" customHeight="1">
      <c r="A1230" s="102" t="s">
        <v>508</v>
      </c>
      <c r="B1230" s="33" t="s">
        <v>314</v>
      </c>
      <c r="C1230" s="268" t="s">
        <v>1788</v>
      </c>
      <c r="D1230" s="91"/>
      <c r="E1230" s="275">
        <v>1998.75</v>
      </c>
      <c r="F1230" s="390"/>
      <c r="G1230" s="390"/>
      <c r="H1230" s="206" t="s">
        <v>499</v>
      </c>
    </row>
    <row r="1231" spans="1:8" ht="12.95" customHeight="1">
      <c r="A1231" s="102" t="s">
        <v>509</v>
      </c>
      <c r="B1231" s="33" t="s">
        <v>316</v>
      </c>
      <c r="C1231" s="268" t="s">
        <v>1788</v>
      </c>
      <c r="D1231" s="91"/>
      <c r="E1231" s="275">
        <v>2123.75</v>
      </c>
      <c r="F1231" s="390"/>
      <c r="G1231" s="390"/>
      <c r="H1231" s="206" t="s">
        <v>499</v>
      </c>
    </row>
    <row r="1232" spans="1:8" ht="12.95" customHeight="1">
      <c r="A1232" s="102" t="s">
        <v>510</v>
      </c>
      <c r="B1232" s="33" t="s">
        <v>317</v>
      </c>
      <c r="C1232" s="268" t="s">
        <v>1788</v>
      </c>
      <c r="D1232" s="91"/>
      <c r="E1232" s="275">
        <v>2498.75</v>
      </c>
      <c r="F1232" s="390"/>
      <c r="G1232" s="390"/>
      <c r="H1232" s="206" t="s">
        <v>499</v>
      </c>
    </row>
    <row r="1233" spans="1:8" ht="12.95" customHeight="1">
      <c r="A1233" s="102" t="s">
        <v>511</v>
      </c>
      <c r="B1233" s="33" t="s">
        <v>318</v>
      </c>
      <c r="C1233" s="268" t="s">
        <v>1788</v>
      </c>
      <c r="D1233" s="91"/>
      <c r="E1233" s="275">
        <v>2498.75</v>
      </c>
      <c r="F1233" s="390"/>
      <c r="G1233" s="390"/>
      <c r="H1233" s="206" t="s">
        <v>499</v>
      </c>
    </row>
    <row r="1234" spans="1:8" ht="12.95" customHeight="1">
      <c r="A1234" s="102" t="s">
        <v>512</v>
      </c>
      <c r="B1234" s="33" t="s">
        <v>319</v>
      </c>
      <c r="C1234" s="268" t="s">
        <v>1788</v>
      </c>
      <c r="D1234" s="91"/>
      <c r="E1234" s="275">
        <v>2873.75</v>
      </c>
      <c r="F1234" s="390"/>
      <c r="G1234" s="390"/>
      <c r="H1234" s="206" t="s">
        <v>499</v>
      </c>
    </row>
    <row r="1235" spans="1:8">
      <c r="A1235" s="128" t="s">
        <v>239</v>
      </c>
      <c r="B1235" s="33" t="s">
        <v>335</v>
      </c>
      <c r="C1235" s="268" t="s">
        <v>1788</v>
      </c>
      <c r="D1235" s="91"/>
      <c r="E1235" s="275">
        <v>3749</v>
      </c>
      <c r="F1235" s="390"/>
      <c r="G1235" s="390"/>
      <c r="H1235" s="206" t="s">
        <v>499</v>
      </c>
    </row>
    <row r="1236" spans="1:8">
      <c r="A1236" s="128" t="s">
        <v>240</v>
      </c>
      <c r="B1236" s="33" t="s">
        <v>336</v>
      </c>
      <c r="C1236" s="268" t="s">
        <v>1788</v>
      </c>
      <c r="D1236" s="91"/>
      <c r="E1236" s="275">
        <v>4499</v>
      </c>
      <c r="F1236" s="390"/>
      <c r="G1236" s="390"/>
      <c r="H1236" s="206" t="s">
        <v>499</v>
      </c>
    </row>
    <row r="1237" spans="1:8" s="587" customFormat="1">
      <c r="A1237" s="128" t="s">
        <v>46</v>
      </c>
      <c r="B1237" s="252" t="s">
        <v>338</v>
      </c>
      <c r="C1237" s="85" t="s">
        <v>1788</v>
      </c>
      <c r="D1237" s="97"/>
      <c r="E1237" s="275">
        <v>7498.75</v>
      </c>
      <c r="F1237" s="390"/>
      <c r="G1237" s="390"/>
      <c r="H1237" s="399" t="s">
        <v>499</v>
      </c>
    </row>
    <row r="1238" spans="1:8" s="587" customFormat="1">
      <c r="A1238" s="128" t="s">
        <v>256</v>
      </c>
      <c r="B1238" s="252" t="s">
        <v>341</v>
      </c>
      <c r="C1238" s="85" t="s">
        <v>1788</v>
      </c>
      <c r="D1238" s="97"/>
      <c r="E1238" s="275">
        <v>11498.75</v>
      </c>
      <c r="F1238" s="390"/>
      <c r="G1238" s="390"/>
      <c r="H1238" s="399" t="s">
        <v>499</v>
      </c>
    </row>
    <row r="1239" spans="1:8">
      <c r="A1239" s="128" t="s">
        <v>47</v>
      </c>
      <c r="B1239" s="330" t="s">
        <v>339</v>
      </c>
      <c r="C1239" s="330" t="s">
        <v>1788</v>
      </c>
      <c r="D1239" s="200"/>
      <c r="E1239" s="275">
        <v>7748.75</v>
      </c>
      <c r="F1239" s="16"/>
      <c r="G1239" s="16"/>
      <c r="H1239" s="356" t="s">
        <v>499</v>
      </c>
    </row>
    <row r="1240" spans="1:8">
      <c r="A1240" s="128" t="s">
        <v>48</v>
      </c>
      <c r="B1240" s="33" t="s">
        <v>340</v>
      </c>
      <c r="C1240" s="268" t="s">
        <v>1788</v>
      </c>
      <c r="D1240" s="91"/>
      <c r="E1240" s="275">
        <v>7998.75</v>
      </c>
      <c r="F1240" s="390"/>
      <c r="G1240" s="390"/>
      <c r="H1240" s="206" t="s">
        <v>499</v>
      </c>
    </row>
    <row r="1241" spans="1:8">
      <c r="A1241" s="102" t="s">
        <v>1088</v>
      </c>
      <c r="B1241" s="33" t="s">
        <v>1098</v>
      </c>
      <c r="C1241" s="268" t="s">
        <v>1788</v>
      </c>
      <c r="D1241" s="331"/>
      <c r="E1241" s="676">
        <v>20999</v>
      </c>
      <c r="F1241" s="16"/>
      <c r="G1241" s="16"/>
      <c r="H1241" s="356" t="s">
        <v>499</v>
      </c>
    </row>
    <row r="1242" spans="1:8" s="785" customFormat="1">
      <c r="A1242" s="102" t="s">
        <v>258</v>
      </c>
      <c r="B1242" s="1118" t="s">
        <v>344</v>
      </c>
      <c r="C1242" s="844" t="s">
        <v>1788</v>
      </c>
      <c r="D1242" s="332"/>
      <c r="E1242" s="1119">
        <v>11498.75</v>
      </c>
      <c r="F1242" s="329"/>
      <c r="G1242" s="329"/>
      <c r="H1242" s="1014" t="s">
        <v>499</v>
      </c>
    </row>
    <row r="1243" spans="1:8" s="760" customFormat="1">
      <c r="A1243" s="102" t="s">
        <v>260</v>
      </c>
      <c r="B1243" s="774" t="s">
        <v>347</v>
      </c>
      <c r="C1243" s="777" t="s">
        <v>1788</v>
      </c>
      <c r="D1243" s="331"/>
      <c r="E1243" s="676">
        <v>12748.75</v>
      </c>
      <c r="F1243" s="257"/>
      <c r="G1243" s="257"/>
      <c r="H1243" s="768" t="s">
        <v>499</v>
      </c>
    </row>
    <row r="1244" spans="1:8" s="760" customFormat="1">
      <c r="A1244" s="808" t="s">
        <v>54</v>
      </c>
      <c r="B1244" s="774" t="s">
        <v>350</v>
      </c>
      <c r="C1244" s="777" t="s">
        <v>1788</v>
      </c>
      <c r="D1244" s="331"/>
      <c r="E1244" s="676">
        <v>15248.75</v>
      </c>
      <c r="F1244" s="257"/>
      <c r="G1244" s="257"/>
      <c r="H1244" s="768" t="s">
        <v>499</v>
      </c>
    </row>
    <row r="1245" spans="1:8">
      <c r="A1245" s="128" t="s">
        <v>2193</v>
      </c>
      <c r="B1245" s="33" t="s">
        <v>348</v>
      </c>
      <c r="C1245" s="268" t="s">
        <v>1788</v>
      </c>
      <c r="D1245" s="91"/>
      <c r="E1245" s="275">
        <v>8747.25</v>
      </c>
      <c r="F1245" s="390"/>
      <c r="G1245" s="390"/>
      <c r="H1245" s="206" t="s">
        <v>499</v>
      </c>
    </row>
    <row r="1246" spans="1:8" ht="13.5" thickBot="1">
      <c r="A1246" s="410" t="s">
        <v>711</v>
      </c>
      <c r="B1246" s="269" t="s">
        <v>351</v>
      </c>
      <c r="C1246" s="270" t="s">
        <v>1788</v>
      </c>
      <c r="D1246" s="92"/>
      <c r="E1246" s="411">
        <v>16198.75</v>
      </c>
      <c r="F1246" s="675"/>
      <c r="G1246" s="675"/>
      <c r="H1246" s="207" t="s">
        <v>499</v>
      </c>
    </row>
    <row r="1251" spans="5:8">
      <c r="H1251" s="241"/>
    </row>
    <row r="1256" spans="5:8">
      <c r="E1256" s="115"/>
    </row>
  </sheetData>
  <autoFilter ref="A1:H918"/>
  <mergeCells count="1">
    <mergeCell ref="A1009:B1010"/>
  </mergeCells>
  <phoneticPr fontId="1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0" zoomScaleNormal="80" workbookViewId="0">
      <selection activeCell="B18" sqref="B18"/>
    </sheetView>
  </sheetViews>
  <sheetFormatPr defaultRowHeight="12.75"/>
  <cols>
    <col min="1" max="1" width="22.5703125" customWidth="1"/>
    <col min="2" max="2" width="24.28515625" bestFit="1" customWidth="1"/>
    <col min="3" max="3" width="75" customWidth="1"/>
    <col min="4" max="4" width="9.7109375" customWidth="1"/>
    <col min="5" max="5" width="10.28515625" customWidth="1"/>
    <col min="6" max="6" width="12.140625" bestFit="1" customWidth="1"/>
    <col min="7" max="7" width="10.28515625" customWidth="1"/>
    <col min="8" max="8" width="10.7109375" customWidth="1"/>
  </cols>
  <sheetData>
    <row r="1" spans="1:8" ht="24.75" thickBot="1">
      <c r="A1" s="36" t="s">
        <v>783</v>
      </c>
      <c r="B1" s="289" t="s">
        <v>163</v>
      </c>
      <c r="C1" s="289" t="s">
        <v>162</v>
      </c>
      <c r="D1" s="90" t="s">
        <v>805</v>
      </c>
      <c r="E1" s="6" t="s">
        <v>806</v>
      </c>
      <c r="F1" s="6" t="s">
        <v>807</v>
      </c>
      <c r="G1" s="6" t="s">
        <v>808</v>
      </c>
      <c r="H1" s="130" t="s">
        <v>495</v>
      </c>
    </row>
    <row r="2" spans="1:8" ht="18.75" customHeight="1">
      <c r="A2" s="123" t="s">
        <v>56</v>
      </c>
      <c r="B2" s="12" t="s">
        <v>414</v>
      </c>
      <c r="C2" s="12" t="s">
        <v>963</v>
      </c>
      <c r="D2" s="93">
        <v>12995</v>
      </c>
      <c r="E2" s="23"/>
      <c r="F2" s="23"/>
      <c r="G2" s="23"/>
      <c r="H2" s="205" t="s">
        <v>498</v>
      </c>
    </row>
    <row r="3" spans="1:8" ht="52.5" customHeight="1">
      <c r="A3" s="124" t="s">
        <v>1152</v>
      </c>
      <c r="B3" s="14" t="s">
        <v>1153</v>
      </c>
      <c r="C3" s="14" t="s">
        <v>1680</v>
      </c>
      <c r="D3" s="326">
        <v>29995</v>
      </c>
      <c r="E3" s="24"/>
      <c r="F3" s="24"/>
      <c r="G3" s="24"/>
      <c r="H3" s="356" t="s">
        <v>498</v>
      </c>
    </row>
    <row r="4" spans="1:8" ht="52.5" customHeight="1">
      <c r="A4" s="124" t="s">
        <v>58</v>
      </c>
      <c r="B4" s="14" t="s">
        <v>59</v>
      </c>
      <c r="C4" s="14" t="s">
        <v>965</v>
      </c>
      <c r="D4" s="326" t="s">
        <v>2168</v>
      </c>
      <c r="E4" s="24"/>
      <c r="F4" s="24"/>
      <c r="G4" s="24"/>
      <c r="H4" s="206" t="s">
        <v>498</v>
      </c>
    </row>
    <row r="5" spans="1:8" ht="24">
      <c r="A5" s="124" t="s">
        <v>2539</v>
      </c>
      <c r="B5" s="14" t="s">
        <v>2540</v>
      </c>
      <c r="C5" s="14" t="s">
        <v>2541</v>
      </c>
      <c r="D5" s="326">
        <v>55995</v>
      </c>
      <c r="E5" s="24"/>
      <c r="F5" s="24"/>
      <c r="G5" s="24"/>
      <c r="H5" s="206" t="s">
        <v>498</v>
      </c>
    </row>
    <row r="6" spans="1:8">
      <c r="A6" s="600"/>
      <c r="B6" s="601"/>
      <c r="C6" s="601"/>
      <c r="D6" s="602"/>
      <c r="E6" s="603"/>
      <c r="F6" s="603"/>
      <c r="G6" s="603"/>
      <c r="H6" s="604"/>
    </row>
    <row r="7" spans="1:8" ht="27.75" customHeight="1">
      <c r="A7" s="124" t="s">
        <v>61</v>
      </c>
      <c r="B7" s="14" t="s">
        <v>453</v>
      </c>
      <c r="C7" s="14" t="s">
        <v>3985</v>
      </c>
      <c r="D7" s="94">
        <v>5179</v>
      </c>
      <c r="E7" s="24"/>
      <c r="F7" s="24"/>
      <c r="G7" s="24"/>
      <c r="H7" s="206" t="s">
        <v>498</v>
      </c>
    </row>
    <row r="8" spans="1:8" ht="27.75" customHeight="1">
      <c r="A8" s="124" t="s">
        <v>2590</v>
      </c>
      <c r="B8" s="14" t="s">
        <v>2591</v>
      </c>
      <c r="C8" s="14" t="s">
        <v>2592</v>
      </c>
      <c r="D8" s="326">
        <v>2495</v>
      </c>
      <c r="E8" s="24"/>
      <c r="F8" s="24"/>
      <c r="G8" s="24"/>
      <c r="H8" s="356" t="s">
        <v>498</v>
      </c>
    </row>
    <row r="9" spans="1:8" ht="27" customHeight="1">
      <c r="A9" s="28" t="s">
        <v>62</v>
      </c>
      <c r="B9" s="14" t="s">
        <v>63</v>
      </c>
      <c r="C9" s="14" t="s">
        <v>698</v>
      </c>
      <c r="D9" s="94">
        <v>1939</v>
      </c>
      <c r="E9" s="24"/>
      <c r="F9" s="24"/>
      <c r="G9" s="24"/>
      <c r="H9" s="206" t="s">
        <v>498</v>
      </c>
    </row>
    <row r="10" spans="1:8" ht="24">
      <c r="A10" s="28" t="s">
        <v>701</v>
      </c>
      <c r="B10" s="14" t="s">
        <v>702</v>
      </c>
      <c r="C10" s="14" t="s">
        <v>3986</v>
      </c>
      <c r="D10" s="94">
        <v>2199</v>
      </c>
      <c r="E10" s="24"/>
      <c r="F10" s="24"/>
      <c r="G10" s="24"/>
      <c r="H10" s="206" t="s">
        <v>498</v>
      </c>
    </row>
    <row r="11" spans="1:8" ht="24">
      <c r="A11" s="28" t="s">
        <v>2163</v>
      </c>
      <c r="B11" s="14" t="s">
        <v>2161</v>
      </c>
      <c r="C11" s="14" t="s">
        <v>2162</v>
      </c>
      <c r="D11" s="326">
        <v>3995</v>
      </c>
      <c r="E11" s="24"/>
      <c r="F11" s="24"/>
      <c r="G11" s="24"/>
      <c r="H11" s="356" t="s">
        <v>498</v>
      </c>
    </row>
    <row r="12" spans="1:8" ht="24">
      <c r="A12" s="28" t="s">
        <v>2593</v>
      </c>
      <c r="B12" s="14" t="s">
        <v>2594</v>
      </c>
      <c r="C12" s="14" t="s">
        <v>2595</v>
      </c>
      <c r="D12" s="326">
        <v>2495</v>
      </c>
      <c r="E12" s="24"/>
      <c r="F12" s="24"/>
      <c r="G12" s="24"/>
      <c r="H12" s="356" t="s">
        <v>498</v>
      </c>
    </row>
    <row r="13" spans="1:8">
      <c r="A13" s="605"/>
      <c r="B13" s="601"/>
      <c r="C13" s="601"/>
      <c r="D13" s="602"/>
      <c r="E13" s="603"/>
      <c r="F13" s="603"/>
      <c r="G13" s="603"/>
      <c r="H13" s="604"/>
    </row>
    <row r="14" spans="1:8" ht="20.25" customHeight="1">
      <c r="A14" s="124" t="s">
        <v>57</v>
      </c>
      <c r="B14" s="14" t="s">
        <v>452</v>
      </c>
      <c r="C14" s="14" t="s">
        <v>964</v>
      </c>
      <c r="D14" s="94">
        <v>2589</v>
      </c>
      <c r="E14" s="24"/>
      <c r="F14" s="24"/>
      <c r="G14" s="24"/>
      <c r="H14" s="206" t="s">
        <v>498</v>
      </c>
    </row>
    <row r="15" spans="1:8">
      <c r="A15" s="124" t="s">
        <v>703</v>
      </c>
      <c r="B15" s="14" t="s">
        <v>704</v>
      </c>
      <c r="C15" s="14" t="s">
        <v>966</v>
      </c>
      <c r="D15" s="94">
        <v>3885</v>
      </c>
      <c r="E15" s="24"/>
      <c r="F15" s="24"/>
      <c r="G15" s="24"/>
      <c r="H15" s="206" t="s">
        <v>498</v>
      </c>
    </row>
    <row r="16" spans="1:8">
      <c r="A16" s="124" t="s">
        <v>2452</v>
      </c>
      <c r="B16" s="14" t="s">
        <v>2453</v>
      </c>
      <c r="C16" s="14" t="s">
        <v>2454</v>
      </c>
      <c r="D16" s="326">
        <v>2885</v>
      </c>
      <c r="E16" s="24"/>
      <c r="F16" s="24"/>
      <c r="G16" s="24"/>
      <c r="H16" s="356" t="s">
        <v>498</v>
      </c>
    </row>
    <row r="17" spans="1:8">
      <c r="A17" s="124" t="s">
        <v>69</v>
      </c>
      <c r="B17" s="14" t="s">
        <v>70</v>
      </c>
      <c r="C17" s="14" t="s">
        <v>71</v>
      </c>
      <c r="D17" s="94">
        <v>3495</v>
      </c>
      <c r="E17" s="24"/>
      <c r="F17" s="24"/>
      <c r="G17" s="24"/>
      <c r="H17" s="206" t="s">
        <v>498</v>
      </c>
    </row>
    <row r="18" spans="1:8">
      <c r="A18" s="124" t="s">
        <v>2596</v>
      </c>
      <c r="B18" s="14" t="s">
        <v>2597</v>
      </c>
      <c r="C18" s="14" t="s">
        <v>2604</v>
      </c>
      <c r="D18" s="326">
        <v>3495</v>
      </c>
      <c r="E18" s="24"/>
      <c r="F18" s="24"/>
      <c r="G18" s="24"/>
      <c r="H18" s="356" t="s">
        <v>498</v>
      </c>
    </row>
    <row r="19" spans="1:8" ht="9.75" customHeight="1">
      <c r="A19" s="600"/>
      <c r="B19" s="601"/>
      <c r="C19" s="601"/>
      <c r="D19" s="602"/>
      <c r="E19" s="603"/>
      <c r="F19" s="603"/>
      <c r="G19" s="603"/>
      <c r="H19" s="604"/>
    </row>
    <row r="20" spans="1:8" ht="12.95" customHeight="1">
      <c r="A20" s="27" t="s">
        <v>707</v>
      </c>
      <c r="B20" s="14" t="s">
        <v>708</v>
      </c>
      <c r="C20" s="14" t="s">
        <v>2521</v>
      </c>
      <c r="D20" s="94">
        <v>5829</v>
      </c>
      <c r="E20" s="24"/>
      <c r="F20" s="24"/>
      <c r="G20" s="24"/>
      <c r="H20" s="206" t="s">
        <v>498</v>
      </c>
    </row>
    <row r="21" spans="1:8" ht="12.95" customHeight="1">
      <c r="A21" s="27" t="s">
        <v>2458</v>
      </c>
      <c r="B21" s="14" t="s">
        <v>2459</v>
      </c>
      <c r="C21" s="14" t="s">
        <v>2460</v>
      </c>
      <c r="D21" s="326">
        <v>5829</v>
      </c>
      <c r="E21" s="24"/>
      <c r="F21" s="24"/>
      <c r="G21" s="24"/>
      <c r="H21" s="356" t="s">
        <v>498</v>
      </c>
    </row>
    <row r="22" spans="1:8" ht="15.75" customHeight="1">
      <c r="A22" s="27" t="s">
        <v>709</v>
      </c>
      <c r="B22" s="14" t="s">
        <v>710</v>
      </c>
      <c r="C22" s="14" t="s">
        <v>967</v>
      </c>
      <c r="D22" s="94">
        <v>5829</v>
      </c>
      <c r="E22" s="24"/>
      <c r="F22" s="24"/>
      <c r="G22" s="24"/>
      <c r="H22" s="206" t="s">
        <v>498</v>
      </c>
    </row>
    <row r="23" spans="1:8" ht="15.75" customHeight="1">
      <c r="A23" s="27" t="s">
        <v>2598</v>
      </c>
      <c r="B23" s="14" t="s">
        <v>2602</v>
      </c>
      <c r="C23" s="14" t="s">
        <v>2603</v>
      </c>
      <c r="D23" s="326">
        <v>5829</v>
      </c>
      <c r="E23" s="24"/>
      <c r="F23" s="24"/>
      <c r="G23" s="24"/>
      <c r="H23" s="356" t="s">
        <v>498</v>
      </c>
    </row>
    <row r="24" spans="1:8" ht="15.75" customHeight="1">
      <c r="A24" s="27" t="s">
        <v>2601</v>
      </c>
      <c r="B24" s="14" t="s">
        <v>2599</v>
      </c>
      <c r="C24" s="14" t="s">
        <v>2600</v>
      </c>
      <c r="D24" s="326">
        <v>1995</v>
      </c>
      <c r="E24" s="24"/>
      <c r="F24" s="24"/>
      <c r="G24" s="24"/>
      <c r="H24" s="356" t="s">
        <v>498</v>
      </c>
    </row>
    <row r="25" spans="1:8" ht="11.25" customHeight="1">
      <c r="A25" s="606"/>
      <c r="B25" s="601"/>
      <c r="C25" s="601"/>
      <c r="D25" s="602"/>
      <c r="E25" s="603"/>
      <c r="F25" s="603"/>
      <c r="G25" s="603"/>
      <c r="H25" s="604"/>
    </row>
    <row r="26" spans="1:8" ht="16.5" customHeight="1">
      <c r="A26" s="27" t="s">
        <v>484</v>
      </c>
      <c r="B26" s="14" t="s">
        <v>483</v>
      </c>
      <c r="C26" s="14" t="s">
        <v>2522</v>
      </c>
      <c r="D26" s="94">
        <v>1995</v>
      </c>
      <c r="E26" s="24"/>
      <c r="F26" s="24"/>
      <c r="G26" s="24"/>
      <c r="H26" s="206" t="s">
        <v>498</v>
      </c>
    </row>
    <row r="27" spans="1:8" ht="16.5" customHeight="1">
      <c r="A27" s="27" t="s">
        <v>2455</v>
      </c>
      <c r="B27" s="14" t="s">
        <v>2456</v>
      </c>
      <c r="C27" s="14" t="s">
        <v>2457</v>
      </c>
      <c r="D27" s="326">
        <v>995</v>
      </c>
      <c r="E27" s="24"/>
      <c r="F27" s="24"/>
      <c r="G27" s="24"/>
      <c r="H27" s="356" t="s">
        <v>498</v>
      </c>
    </row>
    <row r="28" spans="1:8" ht="30" customHeight="1" thickBot="1">
      <c r="A28" s="58" t="s">
        <v>679</v>
      </c>
      <c r="B28" s="68" t="s">
        <v>1685</v>
      </c>
      <c r="C28" s="68" t="s">
        <v>968</v>
      </c>
      <c r="D28" s="96">
        <v>1995</v>
      </c>
      <c r="E28" s="26"/>
      <c r="F28" s="26"/>
      <c r="G28" s="26"/>
      <c r="H28" s="207" t="s">
        <v>498</v>
      </c>
    </row>
  </sheetData>
  <pageMargins left="0.1" right="0.1" top="1" bottom="1" header="0.5" footer="0.5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66"/>
  <sheetViews>
    <sheetView tabSelected="1" zoomScale="80" zoomScaleNormal="80" workbookViewId="0">
      <selection activeCell="H1" sqref="A1:XFD1048576"/>
    </sheetView>
  </sheetViews>
  <sheetFormatPr defaultRowHeight="12.75"/>
  <cols>
    <col min="1" max="1" width="22.5703125" customWidth="1"/>
    <col min="2" max="2" width="24.28515625" bestFit="1" customWidth="1"/>
    <col min="3" max="3" width="99.140625" bestFit="1" customWidth="1"/>
    <col min="4" max="4" width="9.7109375" customWidth="1"/>
    <col min="5" max="5" width="12" bestFit="1" customWidth="1"/>
    <col min="6" max="6" width="12.140625" bestFit="1" customWidth="1"/>
    <col min="7" max="7" width="10.28515625" customWidth="1"/>
    <col min="8" max="8" width="10.7109375" customWidth="1"/>
  </cols>
  <sheetData>
    <row r="1" spans="1:8" ht="13.5" thickBot="1">
      <c r="D1" s="81"/>
    </row>
    <row r="2" spans="1:8" ht="29.25" customHeight="1" thickBot="1">
      <c r="A2" s="36" t="s">
        <v>783</v>
      </c>
      <c r="B2" s="289" t="s">
        <v>163</v>
      </c>
      <c r="C2" s="289" t="s">
        <v>162</v>
      </c>
      <c r="D2" s="290" t="s">
        <v>805</v>
      </c>
      <c r="E2" s="289" t="s">
        <v>806</v>
      </c>
      <c r="F2" s="289" t="s">
        <v>807</v>
      </c>
      <c r="G2" s="289" t="s">
        <v>808</v>
      </c>
      <c r="H2" s="646" t="s">
        <v>495</v>
      </c>
    </row>
    <row r="3" spans="1:8">
      <c r="A3" s="374" t="s">
        <v>3000</v>
      </c>
      <c r="B3" s="360" t="s">
        <v>3001</v>
      </c>
      <c r="C3" s="382" t="s">
        <v>3503</v>
      </c>
      <c r="D3" s="325">
        <v>6998</v>
      </c>
      <c r="E3" s="336"/>
      <c r="F3" s="336"/>
      <c r="G3" s="336"/>
      <c r="H3" s="293" t="s">
        <v>519</v>
      </c>
    </row>
    <row r="4" spans="1:8" ht="12.95" customHeight="1">
      <c r="A4" s="37"/>
      <c r="B4" s="31" t="s">
        <v>3002</v>
      </c>
      <c r="C4" s="361" t="s">
        <v>1789</v>
      </c>
      <c r="D4" s="337"/>
      <c r="E4" s="362">
        <v>1050</v>
      </c>
      <c r="F4" s="362">
        <v>1969</v>
      </c>
      <c r="G4" s="362">
        <v>2757</v>
      </c>
      <c r="H4" s="296" t="s">
        <v>499</v>
      </c>
    </row>
    <row r="5" spans="1:8" ht="12.95" customHeight="1" thickBot="1">
      <c r="A5" s="38"/>
      <c r="B5" s="363" t="s">
        <v>3003</v>
      </c>
      <c r="C5" s="364" t="s">
        <v>1788</v>
      </c>
      <c r="D5" s="365"/>
      <c r="E5" s="366">
        <v>1749</v>
      </c>
      <c r="F5" s="366">
        <v>3280</v>
      </c>
      <c r="G5" s="366">
        <v>4592</v>
      </c>
      <c r="H5" s="299" t="s">
        <v>499</v>
      </c>
    </row>
    <row r="6" spans="1:8" ht="29.25" customHeight="1" thickBot="1">
      <c r="A6" s="36" t="s">
        <v>783</v>
      </c>
      <c r="B6" s="289" t="s">
        <v>163</v>
      </c>
      <c r="C6" s="289" t="s">
        <v>162</v>
      </c>
      <c r="D6" s="290" t="s">
        <v>805</v>
      </c>
      <c r="E6" s="289" t="s">
        <v>806</v>
      </c>
      <c r="F6" s="289" t="s">
        <v>807</v>
      </c>
      <c r="G6" s="289" t="s">
        <v>808</v>
      </c>
      <c r="H6" s="838" t="s">
        <v>495</v>
      </c>
    </row>
    <row r="7" spans="1:8">
      <c r="A7" s="374" t="s">
        <v>3324</v>
      </c>
      <c r="B7" s="360" t="s">
        <v>3325</v>
      </c>
      <c r="C7" s="382" t="s">
        <v>3328</v>
      </c>
      <c r="D7" s="325">
        <v>18995</v>
      </c>
      <c r="E7" s="336"/>
      <c r="F7" s="336"/>
      <c r="G7" s="336"/>
      <c r="H7" s="293" t="s">
        <v>498</v>
      </c>
    </row>
    <row r="8" spans="1:8" ht="12.95" customHeight="1">
      <c r="A8" s="37"/>
      <c r="B8" s="31" t="s">
        <v>3326</v>
      </c>
      <c r="C8" s="361" t="s">
        <v>1789</v>
      </c>
      <c r="D8" s="337"/>
      <c r="E8" s="362">
        <v>2850</v>
      </c>
      <c r="F8" s="362">
        <v>5344</v>
      </c>
      <c r="G8" s="362">
        <v>7482</v>
      </c>
      <c r="H8" s="296" t="s">
        <v>499</v>
      </c>
    </row>
    <row r="9" spans="1:8" ht="12.95" customHeight="1" thickBot="1">
      <c r="A9" s="38"/>
      <c r="B9" s="363" t="s">
        <v>3327</v>
      </c>
      <c r="C9" s="364" t="s">
        <v>1788</v>
      </c>
      <c r="D9" s="365"/>
      <c r="E9" s="366">
        <v>4749</v>
      </c>
      <c r="F9" s="366">
        <v>8905</v>
      </c>
      <c r="G9" s="366">
        <v>12467</v>
      </c>
      <c r="H9" s="299" t="s">
        <v>499</v>
      </c>
    </row>
    <row r="10" spans="1:8" ht="24.75" thickBot="1">
      <c r="A10" s="36" t="s">
        <v>783</v>
      </c>
      <c r="B10" s="6" t="s">
        <v>163</v>
      </c>
      <c r="C10" s="6" t="s">
        <v>162</v>
      </c>
      <c r="D10" s="90" t="s">
        <v>805</v>
      </c>
      <c r="E10" s="6" t="s">
        <v>806</v>
      </c>
      <c r="F10" s="6" t="s">
        <v>807</v>
      </c>
      <c r="G10" s="6" t="s">
        <v>808</v>
      </c>
      <c r="H10" s="130" t="s">
        <v>495</v>
      </c>
    </row>
    <row r="11" spans="1:8">
      <c r="A11" s="49" t="s">
        <v>950</v>
      </c>
      <c r="B11" s="63" t="s">
        <v>951</v>
      </c>
      <c r="C11" s="255" t="s">
        <v>3504</v>
      </c>
      <c r="D11" s="51">
        <v>17995</v>
      </c>
      <c r="E11" s="101"/>
      <c r="F11" s="101"/>
      <c r="G11" s="101"/>
      <c r="H11" s="206" t="s">
        <v>498</v>
      </c>
    </row>
    <row r="12" spans="1:8" ht="12.95" customHeight="1">
      <c r="A12" s="65"/>
      <c r="B12" s="85" t="s">
        <v>952</v>
      </c>
      <c r="C12" s="361" t="s">
        <v>1789</v>
      </c>
      <c r="D12" s="330"/>
      <c r="E12" s="263">
        <v>2699</v>
      </c>
      <c r="F12" s="263">
        <v>5061</v>
      </c>
      <c r="G12" s="263">
        <v>7085</v>
      </c>
      <c r="H12" s="206" t="s">
        <v>499</v>
      </c>
    </row>
    <row r="13" spans="1:8" ht="12.95" customHeight="1" thickBot="1">
      <c r="A13" s="375"/>
      <c r="B13" s="86" t="s">
        <v>953</v>
      </c>
      <c r="C13" s="361" t="s">
        <v>1788</v>
      </c>
      <c r="D13" s="334"/>
      <c r="E13" s="263">
        <v>4498</v>
      </c>
      <c r="F13" s="264">
        <v>8435</v>
      </c>
      <c r="G13" s="264">
        <v>11809</v>
      </c>
      <c r="H13" s="207" t="s">
        <v>499</v>
      </c>
    </row>
    <row r="14" spans="1:8" ht="28.5" customHeight="1" thickBot="1">
      <c r="A14" s="36" t="s">
        <v>783</v>
      </c>
      <c r="B14" s="6" t="s">
        <v>163</v>
      </c>
      <c r="C14" s="6" t="s">
        <v>162</v>
      </c>
      <c r="D14" s="90" t="s">
        <v>805</v>
      </c>
      <c r="E14" s="6" t="s">
        <v>806</v>
      </c>
      <c r="F14" s="6" t="s">
        <v>807</v>
      </c>
      <c r="G14" s="6" t="s">
        <v>808</v>
      </c>
      <c r="H14" s="130" t="s">
        <v>495</v>
      </c>
    </row>
    <row r="15" spans="1:8" ht="23.25" customHeight="1">
      <c r="A15" s="49" t="s">
        <v>3264</v>
      </c>
      <c r="B15" s="63" t="s">
        <v>3265</v>
      </c>
      <c r="C15" s="59" t="s">
        <v>3505</v>
      </c>
      <c r="D15" s="51">
        <v>79995</v>
      </c>
      <c r="E15" s="316"/>
      <c r="F15" s="316"/>
      <c r="G15" s="316"/>
      <c r="H15" s="206" t="s">
        <v>498</v>
      </c>
    </row>
    <row r="16" spans="1:8" ht="12.95" customHeight="1">
      <c r="A16" s="52"/>
      <c r="B16" s="85" t="s">
        <v>3266</v>
      </c>
      <c r="C16" s="361" t="s">
        <v>1789</v>
      </c>
      <c r="D16" s="317"/>
      <c r="E16" s="263">
        <v>15999</v>
      </c>
      <c r="F16" s="263">
        <v>29999</v>
      </c>
      <c r="G16" s="263">
        <v>41998</v>
      </c>
      <c r="H16" s="206" t="s">
        <v>499</v>
      </c>
    </row>
    <row r="17" spans="1:13" ht="12.95" customHeight="1" thickBot="1">
      <c r="A17" s="375"/>
      <c r="B17" s="86" t="s">
        <v>3267</v>
      </c>
      <c r="C17" s="361" t="s">
        <v>1788</v>
      </c>
      <c r="D17" s="318"/>
      <c r="E17" s="263">
        <v>23999</v>
      </c>
      <c r="F17" s="264">
        <v>44999</v>
      </c>
      <c r="G17" s="264">
        <v>62998</v>
      </c>
      <c r="H17" s="207" t="s">
        <v>499</v>
      </c>
    </row>
    <row r="18" spans="1:13" ht="24.75" thickBot="1">
      <c r="A18" s="36" t="s">
        <v>783</v>
      </c>
      <c r="B18" s="6" t="s">
        <v>163</v>
      </c>
      <c r="C18" s="6" t="s">
        <v>162</v>
      </c>
      <c r="D18" s="90" t="s">
        <v>805</v>
      </c>
      <c r="E18" s="6" t="s">
        <v>806</v>
      </c>
      <c r="F18" s="6" t="s">
        <v>807</v>
      </c>
      <c r="G18" s="6" t="s">
        <v>808</v>
      </c>
      <c r="H18" s="130" t="s">
        <v>495</v>
      </c>
    </row>
    <row r="19" spans="1:13">
      <c r="A19" s="49" t="s">
        <v>724</v>
      </c>
      <c r="B19" s="63" t="s">
        <v>725</v>
      </c>
      <c r="C19" s="59" t="s">
        <v>3505</v>
      </c>
      <c r="D19" s="51">
        <v>59995</v>
      </c>
      <c r="E19" s="101"/>
      <c r="F19" s="101"/>
      <c r="G19" s="101"/>
      <c r="H19" s="206" t="s">
        <v>498</v>
      </c>
    </row>
    <row r="20" spans="1:13" ht="12.95" customHeight="1">
      <c r="A20" s="85"/>
      <c r="B20" s="85" t="s">
        <v>726</v>
      </c>
      <c r="C20" s="361" t="s">
        <v>1789</v>
      </c>
      <c r="D20" s="99"/>
      <c r="E20" s="263">
        <v>8999.25</v>
      </c>
      <c r="F20" s="263">
        <v>16873.59375</v>
      </c>
      <c r="G20" s="263">
        <v>23623.03125</v>
      </c>
      <c r="H20" s="206" t="s">
        <v>499</v>
      </c>
    </row>
    <row r="21" spans="1:13" ht="12.95" customHeight="1" thickBot="1">
      <c r="A21" s="86"/>
      <c r="B21" s="86" t="s">
        <v>727</v>
      </c>
      <c r="C21" s="361" t="s">
        <v>1788</v>
      </c>
      <c r="D21" s="100"/>
      <c r="E21" s="263">
        <v>14998.75</v>
      </c>
      <c r="F21" s="264">
        <v>28122.65625</v>
      </c>
      <c r="G21" s="264">
        <v>39371.71875</v>
      </c>
      <c r="H21" s="207" t="s">
        <v>499</v>
      </c>
    </row>
    <row r="22" spans="1:13" ht="12.95" customHeight="1">
      <c r="A22" s="526"/>
      <c r="B22" s="528"/>
      <c r="C22" s="529"/>
      <c r="D22" s="531"/>
      <c r="E22" s="537"/>
      <c r="F22" s="536"/>
      <c r="G22" s="536"/>
      <c r="H22" s="240"/>
      <c r="I22" s="115"/>
      <c r="K22" s="115"/>
    </row>
    <row r="23" spans="1:13" ht="12.95" customHeight="1" thickBot="1">
      <c r="A23" s="527"/>
      <c r="B23" s="520"/>
      <c r="C23" s="40"/>
      <c r="D23" s="387"/>
      <c r="E23" s="521"/>
      <c r="F23" s="522"/>
      <c r="G23" s="522"/>
      <c r="H23" s="241"/>
      <c r="I23" s="115"/>
    </row>
    <row r="24" spans="1:13" ht="12.95" customHeight="1" thickBot="1">
      <c r="A24" s="286" t="s">
        <v>2664</v>
      </c>
      <c r="B24" s="527"/>
      <c r="C24" s="530"/>
      <c r="D24" s="532"/>
      <c r="E24" s="538"/>
      <c r="F24" s="535"/>
      <c r="G24" s="535"/>
      <c r="H24" s="242"/>
    </row>
    <row r="25" spans="1:13" ht="24.75" thickBot="1">
      <c r="A25" s="36" t="s">
        <v>783</v>
      </c>
      <c r="B25" s="6" t="s">
        <v>163</v>
      </c>
      <c r="C25" s="6" t="s">
        <v>162</v>
      </c>
      <c r="D25" s="90" t="s">
        <v>805</v>
      </c>
      <c r="E25" s="6" t="s">
        <v>806</v>
      </c>
      <c r="F25" s="6" t="s">
        <v>807</v>
      </c>
      <c r="G25" s="6" t="s">
        <v>808</v>
      </c>
      <c r="H25" s="130" t="s">
        <v>495</v>
      </c>
    </row>
    <row r="26" spans="1:13" ht="24.75" customHeight="1">
      <c r="A26" s="49" t="s">
        <v>2664</v>
      </c>
      <c r="B26" s="63" t="s">
        <v>2061</v>
      </c>
      <c r="C26" s="1053" t="s">
        <v>3688</v>
      </c>
      <c r="D26" s="51">
        <v>1500</v>
      </c>
      <c r="E26" s="101"/>
      <c r="F26" s="101"/>
      <c r="G26" s="101"/>
      <c r="H26" s="314" t="s">
        <v>519</v>
      </c>
    </row>
    <row r="27" spans="1:13">
      <c r="A27" s="52"/>
      <c r="B27" s="65" t="s">
        <v>1979</v>
      </c>
      <c r="C27" s="465" t="s">
        <v>3752</v>
      </c>
      <c r="D27" s="54">
        <v>625</v>
      </c>
      <c r="E27" s="102"/>
      <c r="F27" s="102"/>
      <c r="G27" s="102"/>
      <c r="H27" s="356" t="s">
        <v>519</v>
      </c>
      <c r="M27" s="115"/>
    </row>
    <row r="28" spans="1:13">
      <c r="A28" s="52"/>
      <c r="B28" s="65" t="s">
        <v>1980</v>
      </c>
      <c r="C28" s="60" t="s">
        <v>3753</v>
      </c>
      <c r="D28" s="54">
        <v>4995</v>
      </c>
      <c r="E28" s="102"/>
      <c r="F28" s="102"/>
      <c r="G28" s="102"/>
      <c r="H28" s="356" t="s">
        <v>519</v>
      </c>
    </row>
    <row r="29" spans="1:13">
      <c r="A29" s="52"/>
      <c r="B29" s="65" t="s">
        <v>1981</v>
      </c>
      <c r="C29" s="60" t="s">
        <v>3754</v>
      </c>
      <c r="D29" s="54">
        <v>27995</v>
      </c>
      <c r="E29" s="102"/>
      <c r="F29" s="102"/>
      <c r="G29" s="102"/>
      <c r="H29" s="356" t="s">
        <v>498</v>
      </c>
    </row>
    <row r="30" spans="1:13">
      <c r="A30" s="52"/>
      <c r="B30" s="65" t="s">
        <v>1982</v>
      </c>
      <c r="C30" s="60" t="s">
        <v>3755</v>
      </c>
      <c r="D30" s="54">
        <v>65995</v>
      </c>
      <c r="E30" s="102"/>
      <c r="F30" s="102"/>
      <c r="G30" s="102"/>
      <c r="H30" s="356" t="s">
        <v>498</v>
      </c>
    </row>
    <row r="31" spans="1:13">
      <c r="A31" s="52"/>
      <c r="B31" s="65" t="s">
        <v>1983</v>
      </c>
      <c r="C31" s="465" t="s">
        <v>3756</v>
      </c>
      <c r="D31" s="54">
        <v>164995</v>
      </c>
      <c r="E31" s="102"/>
      <c r="F31" s="102"/>
      <c r="G31" s="102"/>
      <c r="H31" s="356" t="s">
        <v>498</v>
      </c>
    </row>
    <row r="32" spans="1:13">
      <c r="A32" s="52"/>
      <c r="B32" s="65" t="s">
        <v>1984</v>
      </c>
      <c r="C32" s="268" t="s">
        <v>1990</v>
      </c>
      <c r="D32" s="54"/>
      <c r="E32" s="54">
        <v>450</v>
      </c>
      <c r="F32" s="102"/>
      <c r="G32" s="102"/>
      <c r="H32" s="356" t="s">
        <v>499</v>
      </c>
    </row>
    <row r="33" spans="1:8">
      <c r="A33" s="52"/>
      <c r="B33" s="65" t="s">
        <v>1985</v>
      </c>
      <c r="C33" s="85" t="s">
        <v>1991</v>
      </c>
      <c r="D33" s="54"/>
      <c r="E33" s="54">
        <v>1495</v>
      </c>
      <c r="F33" s="102"/>
      <c r="G33" s="102"/>
      <c r="H33" s="356" t="s">
        <v>499</v>
      </c>
    </row>
    <row r="34" spans="1:8">
      <c r="A34" s="52"/>
      <c r="B34" s="65" t="s">
        <v>1986</v>
      </c>
      <c r="C34" s="85" t="s">
        <v>1992</v>
      </c>
      <c r="D34" s="54"/>
      <c r="E34" s="54">
        <v>4495</v>
      </c>
      <c r="F34" s="102"/>
      <c r="G34" s="102"/>
      <c r="H34" s="356" t="s">
        <v>499</v>
      </c>
    </row>
    <row r="35" spans="1:8">
      <c r="A35" s="52"/>
      <c r="B35" s="65" t="s">
        <v>1987</v>
      </c>
      <c r="C35" s="85" t="s">
        <v>1993</v>
      </c>
      <c r="D35" s="54"/>
      <c r="E35" s="54">
        <v>8395</v>
      </c>
      <c r="F35" s="102"/>
      <c r="G35" s="102"/>
      <c r="H35" s="356" t="s">
        <v>499</v>
      </c>
    </row>
    <row r="36" spans="1:8">
      <c r="A36" s="52"/>
      <c r="B36" s="65" t="s">
        <v>1988</v>
      </c>
      <c r="C36" s="85" t="s">
        <v>1994</v>
      </c>
      <c r="D36" s="54"/>
      <c r="E36" s="54">
        <v>19795</v>
      </c>
      <c r="F36" s="102"/>
      <c r="G36" s="102"/>
      <c r="H36" s="356" t="s">
        <v>499</v>
      </c>
    </row>
    <row r="37" spans="1:8" ht="13.5" thickBot="1">
      <c r="A37" s="525"/>
      <c r="B37" s="375" t="s">
        <v>1989</v>
      </c>
      <c r="C37" s="86" t="s">
        <v>1995</v>
      </c>
      <c r="D37" s="62"/>
      <c r="E37" s="62">
        <v>49495</v>
      </c>
      <c r="F37" s="103"/>
      <c r="G37" s="103"/>
      <c r="H37" s="322" t="s">
        <v>499</v>
      </c>
    </row>
    <row r="38" spans="1:8" ht="12.95" customHeight="1" thickBot="1">
      <c r="A38" s="520"/>
      <c r="B38" s="520"/>
      <c r="C38" s="40"/>
      <c r="D38" s="387"/>
      <c r="E38" s="521"/>
      <c r="F38" s="522"/>
      <c r="G38" s="522"/>
      <c r="H38" s="524"/>
    </row>
    <row r="39" spans="1:8" ht="36" customHeight="1" thickBot="1">
      <c r="A39" s="286" t="s">
        <v>3822</v>
      </c>
      <c r="B39" s="527"/>
      <c r="C39" s="530"/>
      <c r="D39" s="532"/>
      <c r="E39" s="538"/>
      <c r="F39" s="535"/>
      <c r="G39" s="535"/>
      <c r="H39" s="242"/>
    </row>
    <row r="40" spans="1:8" ht="24.75" thickBot="1">
      <c r="A40" s="36" t="s">
        <v>783</v>
      </c>
      <c r="B40" s="6" t="s">
        <v>163</v>
      </c>
      <c r="C40" s="6" t="s">
        <v>162</v>
      </c>
      <c r="D40" s="90" t="s">
        <v>805</v>
      </c>
      <c r="E40" s="6" t="s">
        <v>806</v>
      </c>
      <c r="F40" s="6" t="s">
        <v>807</v>
      </c>
      <c r="G40" s="6" t="s">
        <v>808</v>
      </c>
      <c r="H40" s="130" t="s">
        <v>495</v>
      </c>
    </row>
    <row r="41" spans="1:8" ht="30.75" customHeight="1">
      <c r="A41" s="1096" t="s">
        <v>3822</v>
      </c>
      <c r="B41" s="63" t="s">
        <v>3806</v>
      </c>
      <c r="C41" s="531" t="s">
        <v>3502</v>
      </c>
      <c r="D41" s="51"/>
      <c r="E41" s="101">
        <v>5000</v>
      </c>
      <c r="F41" s="533"/>
      <c r="G41" s="101"/>
      <c r="H41" s="314" t="s">
        <v>496</v>
      </c>
    </row>
    <row r="42" spans="1:8" ht="30.75" customHeight="1">
      <c r="A42" s="1097" t="s">
        <v>3822</v>
      </c>
      <c r="B42" s="65" t="s">
        <v>3291</v>
      </c>
      <c r="C42" s="387" t="s">
        <v>3808</v>
      </c>
      <c r="D42" s="54"/>
      <c r="E42" s="102">
        <v>1300</v>
      </c>
      <c r="F42" s="523"/>
      <c r="G42" s="102"/>
      <c r="H42" s="356" t="s">
        <v>496</v>
      </c>
    </row>
    <row r="43" spans="1:8" ht="30.75" customHeight="1" thickBot="1">
      <c r="A43" s="1098" t="s">
        <v>3822</v>
      </c>
      <c r="B43" s="375" t="s">
        <v>3807</v>
      </c>
      <c r="C43" s="532" t="s">
        <v>3809</v>
      </c>
      <c r="D43" s="62"/>
      <c r="E43" s="103">
        <v>30000</v>
      </c>
      <c r="F43" s="534"/>
      <c r="G43" s="103"/>
      <c r="H43" s="322" t="s">
        <v>496</v>
      </c>
    </row>
    <row r="44" spans="1:8" ht="13.5" thickBot="1">
      <c r="E44" s="278"/>
    </row>
    <row r="45" spans="1:8" ht="41.25" customHeight="1" thickBot="1">
      <c r="A45" s="7" t="s">
        <v>924</v>
      </c>
    </row>
    <row r="46" spans="1:8" ht="24.75" thickBot="1">
      <c r="A46" s="36" t="s">
        <v>783</v>
      </c>
      <c r="B46" s="6" t="s">
        <v>163</v>
      </c>
      <c r="C46" s="6" t="s">
        <v>162</v>
      </c>
      <c r="D46" s="90" t="s">
        <v>805</v>
      </c>
      <c r="E46" s="6" t="s">
        <v>806</v>
      </c>
      <c r="F46" s="6" t="s">
        <v>807</v>
      </c>
      <c r="G46" s="6" t="s">
        <v>808</v>
      </c>
      <c r="H46" s="130" t="s">
        <v>495</v>
      </c>
    </row>
    <row r="47" spans="1:8" ht="12.95" customHeight="1">
      <c r="A47" s="372" t="s">
        <v>262</v>
      </c>
      <c r="B47" s="85" t="s">
        <v>352</v>
      </c>
      <c r="C47" s="268" t="s">
        <v>1789</v>
      </c>
      <c r="D47" s="16"/>
      <c r="E47" s="332">
        <v>299.25</v>
      </c>
      <c r="F47" s="568"/>
      <c r="G47" s="568"/>
      <c r="H47" s="206" t="s">
        <v>499</v>
      </c>
    </row>
    <row r="48" spans="1:8" ht="12.95" customHeight="1" thickBot="1">
      <c r="A48" s="375"/>
      <c r="B48" s="86" t="s">
        <v>353</v>
      </c>
      <c r="C48" s="270" t="s">
        <v>1788</v>
      </c>
      <c r="D48" s="22"/>
      <c r="E48" s="335">
        <v>498.75</v>
      </c>
      <c r="F48" s="264"/>
      <c r="G48" s="264"/>
      <c r="H48" s="207" t="s">
        <v>499</v>
      </c>
    </row>
    <row r="49" spans="1:8" ht="29.25" customHeight="1" thickBot="1">
      <c r="A49" s="36" t="s">
        <v>783</v>
      </c>
      <c r="B49" s="289" t="s">
        <v>163</v>
      </c>
      <c r="C49" s="289" t="s">
        <v>162</v>
      </c>
      <c r="D49" s="290" t="s">
        <v>805</v>
      </c>
      <c r="E49" s="289" t="s">
        <v>806</v>
      </c>
      <c r="F49" s="289" t="s">
        <v>807</v>
      </c>
      <c r="G49" s="289" t="s">
        <v>808</v>
      </c>
      <c r="H49" s="291" t="s">
        <v>495</v>
      </c>
    </row>
    <row r="50" spans="1:8" ht="12.95" customHeight="1">
      <c r="A50" s="374" t="s">
        <v>959</v>
      </c>
      <c r="B50" s="31" t="s">
        <v>961</v>
      </c>
      <c r="C50" s="361" t="s">
        <v>1789</v>
      </c>
      <c r="D50" s="337"/>
      <c r="E50" s="362">
        <v>450</v>
      </c>
      <c r="F50" s="362"/>
      <c r="G50" s="362"/>
      <c r="H50" s="296" t="s">
        <v>499</v>
      </c>
    </row>
    <row r="51" spans="1:8" ht="12.95" customHeight="1" thickBot="1">
      <c r="A51" s="38"/>
      <c r="B51" s="363" t="s">
        <v>962</v>
      </c>
      <c r="C51" s="364" t="s">
        <v>1788</v>
      </c>
      <c r="D51" s="365"/>
      <c r="E51" s="366">
        <v>749</v>
      </c>
      <c r="F51" s="366"/>
      <c r="G51" s="366"/>
      <c r="H51" s="299" t="s">
        <v>499</v>
      </c>
    </row>
    <row r="52" spans="1:8" ht="24.75" thickBot="1">
      <c r="A52" s="36" t="s">
        <v>783</v>
      </c>
      <c r="B52" s="6" t="s">
        <v>163</v>
      </c>
      <c r="C52" s="289" t="s">
        <v>162</v>
      </c>
      <c r="D52" s="90" t="s">
        <v>805</v>
      </c>
      <c r="E52" s="289" t="s">
        <v>806</v>
      </c>
      <c r="F52" s="6" t="s">
        <v>807</v>
      </c>
      <c r="G52" s="6" t="s">
        <v>808</v>
      </c>
      <c r="H52" s="130" t="s">
        <v>495</v>
      </c>
    </row>
    <row r="53" spans="1:8" ht="12.95" customHeight="1">
      <c r="A53" s="372" t="s">
        <v>263</v>
      </c>
      <c r="B53" s="85" t="s">
        <v>354</v>
      </c>
      <c r="C53" s="268" t="s">
        <v>1789</v>
      </c>
      <c r="D53" s="16"/>
      <c r="E53" s="332">
        <v>1499.25</v>
      </c>
      <c r="F53" s="568"/>
      <c r="G53" s="568"/>
      <c r="H53" s="206" t="s">
        <v>499</v>
      </c>
    </row>
    <row r="54" spans="1:8" ht="12.95" customHeight="1" thickBot="1">
      <c r="A54" s="375"/>
      <c r="B54" s="86" t="s">
        <v>226</v>
      </c>
      <c r="C54" s="270" t="s">
        <v>1788</v>
      </c>
      <c r="D54" s="22"/>
      <c r="E54" s="335">
        <v>2498.75</v>
      </c>
      <c r="F54" s="264"/>
      <c r="G54" s="264"/>
      <c r="H54" s="207" t="s">
        <v>499</v>
      </c>
    </row>
    <row r="55" spans="1:8" ht="24.75" thickBot="1">
      <c r="A55" s="36" t="s">
        <v>783</v>
      </c>
      <c r="B55" s="6" t="s">
        <v>163</v>
      </c>
      <c r="C55" s="289" t="s">
        <v>162</v>
      </c>
      <c r="D55" s="90" t="s">
        <v>805</v>
      </c>
      <c r="E55" s="289" t="s">
        <v>806</v>
      </c>
      <c r="F55" s="6" t="s">
        <v>807</v>
      </c>
      <c r="G55" s="6" t="s">
        <v>808</v>
      </c>
      <c r="H55" s="130" t="s">
        <v>495</v>
      </c>
    </row>
    <row r="56" spans="1:8">
      <c r="A56" s="49" t="s">
        <v>138</v>
      </c>
      <c r="B56" s="71" t="s">
        <v>139</v>
      </c>
      <c r="C56" s="268" t="s">
        <v>1789</v>
      </c>
      <c r="D56" s="102"/>
      <c r="E56" s="332">
        <v>1349.25</v>
      </c>
      <c r="F56" s="263"/>
      <c r="G56" s="263"/>
      <c r="H56" s="206" t="s">
        <v>499</v>
      </c>
    </row>
    <row r="57" spans="1:8" ht="13.5" thickBot="1">
      <c r="A57" s="375"/>
      <c r="B57" s="73" t="s">
        <v>140</v>
      </c>
      <c r="C57" s="270" t="s">
        <v>1788</v>
      </c>
      <c r="D57" s="103"/>
      <c r="E57" s="335">
        <v>2248.75</v>
      </c>
      <c r="F57" s="263"/>
      <c r="G57" s="263"/>
      <c r="H57" s="207" t="s">
        <v>499</v>
      </c>
    </row>
    <row r="58" spans="1:8" ht="24.75" thickBot="1">
      <c r="A58" s="36" t="s">
        <v>783</v>
      </c>
      <c r="B58" s="6" t="s">
        <v>163</v>
      </c>
      <c r="C58" s="289" t="s">
        <v>162</v>
      </c>
      <c r="D58" s="90" t="s">
        <v>805</v>
      </c>
      <c r="E58" s="289" t="s">
        <v>806</v>
      </c>
      <c r="F58" s="6" t="s">
        <v>807</v>
      </c>
      <c r="G58" s="6" t="s">
        <v>808</v>
      </c>
      <c r="H58" s="130" t="s">
        <v>495</v>
      </c>
    </row>
    <row r="59" spans="1:8">
      <c r="A59" s="49" t="s">
        <v>2410</v>
      </c>
      <c r="B59" s="71" t="s">
        <v>2412</v>
      </c>
      <c r="C59" s="268" t="s">
        <v>1789</v>
      </c>
      <c r="D59" s="102"/>
      <c r="E59" s="332">
        <v>2249.25</v>
      </c>
      <c r="F59" s="263"/>
      <c r="G59" s="263"/>
      <c r="H59" s="206" t="s">
        <v>499</v>
      </c>
    </row>
    <row r="60" spans="1:8" ht="13.5" thickBot="1">
      <c r="A60" s="375"/>
      <c r="B60" s="73" t="s">
        <v>2413</v>
      </c>
      <c r="C60" s="270" t="s">
        <v>1788</v>
      </c>
      <c r="D60" s="103"/>
      <c r="E60" s="335">
        <v>3748.75</v>
      </c>
      <c r="F60" s="263"/>
      <c r="G60" s="263"/>
      <c r="H60" s="207" t="s">
        <v>499</v>
      </c>
    </row>
    <row r="61" spans="1:8" ht="24.75" thickBot="1">
      <c r="A61" s="36" t="s">
        <v>783</v>
      </c>
      <c r="B61" s="6" t="s">
        <v>163</v>
      </c>
      <c r="C61" s="289" t="s">
        <v>162</v>
      </c>
      <c r="D61" s="90" t="s">
        <v>805</v>
      </c>
      <c r="E61" s="289" t="s">
        <v>806</v>
      </c>
      <c r="F61" s="6" t="s">
        <v>807</v>
      </c>
      <c r="G61" s="6" t="s">
        <v>808</v>
      </c>
      <c r="H61" s="130" t="s">
        <v>495</v>
      </c>
    </row>
    <row r="62" spans="1:8">
      <c r="A62" s="49" t="s">
        <v>264</v>
      </c>
      <c r="B62" s="85" t="s">
        <v>227</v>
      </c>
      <c r="C62" s="268" t="s">
        <v>1790</v>
      </c>
      <c r="D62" s="99"/>
      <c r="E62" s="332">
        <v>4499.25</v>
      </c>
      <c r="F62" s="396"/>
      <c r="G62" s="396"/>
      <c r="H62" s="206" t="s">
        <v>499</v>
      </c>
    </row>
    <row r="63" spans="1:8" ht="13.5" thickBot="1">
      <c r="A63" s="375"/>
      <c r="B63" s="86" t="s">
        <v>228</v>
      </c>
      <c r="C63" s="270" t="s">
        <v>1788</v>
      </c>
      <c r="D63" s="100"/>
      <c r="E63" s="335">
        <v>7498.75</v>
      </c>
      <c r="F63" s="395"/>
      <c r="G63" s="395"/>
      <c r="H63" s="207" t="s">
        <v>499</v>
      </c>
    </row>
    <row r="64" spans="1:8" ht="24.75" thickBot="1">
      <c r="A64" s="36" t="s">
        <v>783</v>
      </c>
      <c r="B64" s="6" t="s">
        <v>163</v>
      </c>
      <c r="C64" s="289" t="s">
        <v>162</v>
      </c>
      <c r="D64" s="90" t="s">
        <v>805</v>
      </c>
      <c r="E64" s="289" t="s">
        <v>806</v>
      </c>
      <c r="F64" s="6" t="s">
        <v>807</v>
      </c>
      <c r="G64" s="6" t="s">
        <v>808</v>
      </c>
      <c r="H64" s="130" t="s">
        <v>495</v>
      </c>
    </row>
    <row r="65" spans="1:8">
      <c r="A65" s="49" t="s">
        <v>832</v>
      </c>
      <c r="B65" s="85" t="s">
        <v>834</v>
      </c>
      <c r="C65" s="268" t="s">
        <v>1790</v>
      </c>
      <c r="D65" s="330"/>
      <c r="E65" s="332">
        <v>5249</v>
      </c>
      <c r="F65" s="396"/>
      <c r="G65" s="396"/>
      <c r="H65" s="206" t="s">
        <v>499</v>
      </c>
    </row>
    <row r="66" spans="1:8" ht="13.5" thickBot="1">
      <c r="A66" s="375"/>
      <c r="B66" s="86" t="s">
        <v>835</v>
      </c>
      <c r="C66" s="270" t="s">
        <v>1788</v>
      </c>
      <c r="D66" s="334"/>
      <c r="E66" s="335">
        <v>8748</v>
      </c>
      <c r="F66" s="395"/>
      <c r="G66" s="395"/>
      <c r="H66" s="207" t="s">
        <v>499</v>
      </c>
    </row>
  </sheetData>
  <phoneticPr fontId="13" type="noConversion"/>
  <pageMargins left="0.1" right="0.1" top="1" bottom="1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64"/>
  <sheetViews>
    <sheetView topLeftCell="A61" zoomScale="80" zoomScaleNormal="80" workbookViewId="0">
      <selection activeCell="E1" sqref="E1:E1048576"/>
    </sheetView>
  </sheetViews>
  <sheetFormatPr defaultRowHeight="12.75"/>
  <cols>
    <col min="1" max="1" width="30.28515625" customWidth="1"/>
    <col min="2" max="2" width="26.28515625" bestFit="1" customWidth="1"/>
    <col min="3" max="3" width="55.7109375" style="276" customWidth="1"/>
    <col min="4" max="4" width="8.85546875" bestFit="1" customWidth="1"/>
    <col min="5" max="5" width="9.85546875" style="81" customWidth="1"/>
    <col min="6" max="7" width="10.7109375" customWidth="1"/>
    <col min="8" max="8" width="10.42578125" customWidth="1"/>
  </cols>
  <sheetData>
    <row r="1" spans="1:8" ht="24" customHeight="1" thickBot="1">
      <c r="A1" s="288" t="s">
        <v>783</v>
      </c>
      <c r="B1" s="289" t="s">
        <v>163</v>
      </c>
      <c r="C1" s="289" t="s">
        <v>162</v>
      </c>
      <c r="D1" s="290" t="s">
        <v>805</v>
      </c>
      <c r="E1" s="290" t="s">
        <v>806</v>
      </c>
      <c r="F1" s="289" t="s">
        <v>807</v>
      </c>
      <c r="G1" s="289" t="s">
        <v>808</v>
      </c>
      <c r="H1" s="646" t="s">
        <v>495</v>
      </c>
    </row>
    <row r="2" spans="1:8" ht="24" customHeight="1">
      <c r="A2" s="373" t="s">
        <v>2959</v>
      </c>
      <c r="B2" s="913" t="s">
        <v>2960</v>
      </c>
      <c r="C2" s="301" t="s">
        <v>3512</v>
      </c>
      <c r="D2" s="51">
        <v>2998</v>
      </c>
      <c r="E2" s="107"/>
      <c r="F2" s="23"/>
      <c r="G2" s="23"/>
      <c r="H2" s="293" t="s">
        <v>519</v>
      </c>
    </row>
    <row r="3" spans="1:8" ht="12.75" customHeight="1">
      <c r="A3" s="297"/>
      <c r="B3" s="304" t="s">
        <v>2961</v>
      </c>
      <c r="C3" s="361" t="s">
        <v>1714</v>
      </c>
      <c r="D3" s="16"/>
      <c r="E3" s="263">
        <f>D2*0.15</f>
        <v>449.7</v>
      </c>
      <c r="F3" s="263">
        <f>E3*1.875</f>
        <v>843.1875</v>
      </c>
      <c r="G3" s="263">
        <f>E3*2.625</f>
        <v>1180.4624999999999</v>
      </c>
      <c r="H3" s="296" t="s">
        <v>499</v>
      </c>
    </row>
    <row r="4" spans="1:8" ht="12.75" customHeight="1" thickBot="1">
      <c r="A4" s="298"/>
      <c r="B4" s="306" t="s">
        <v>2962</v>
      </c>
      <c r="C4" s="361" t="s">
        <v>1788</v>
      </c>
      <c r="D4" s="22"/>
      <c r="E4" s="263">
        <f>D2*0.25</f>
        <v>749.5</v>
      </c>
      <c r="F4" s="263">
        <f>E4*1.875</f>
        <v>1405.3125</v>
      </c>
      <c r="G4" s="263">
        <f>E4*2.625</f>
        <v>1967.4375</v>
      </c>
      <c r="H4" s="299" t="s">
        <v>499</v>
      </c>
    </row>
    <row r="5" spans="1:8" ht="24" customHeight="1" thickBot="1">
      <c r="A5" s="288" t="s">
        <v>783</v>
      </c>
      <c r="B5" s="289" t="s">
        <v>163</v>
      </c>
      <c r="C5" s="289" t="s">
        <v>162</v>
      </c>
      <c r="D5" s="290" t="s">
        <v>805</v>
      </c>
      <c r="E5" s="290" t="s">
        <v>806</v>
      </c>
      <c r="F5" s="289" t="s">
        <v>807</v>
      </c>
      <c r="G5" s="289" t="s">
        <v>808</v>
      </c>
      <c r="H5" s="838" t="s">
        <v>495</v>
      </c>
    </row>
    <row r="6" spans="1:8" ht="24" customHeight="1">
      <c r="A6" s="373" t="s">
        <v>3331</v>
      </c>
      <c r="B6" s="913" t="s">
        <v>3332</v>
      </c>
      <c r="C6" s="301" t="s">
        <v>3513</v>
      </c>
      <c r="D6" s="51">
        <v>8995</v>
      </c>
      <c r="E6" s="107"/>
      <c r="F6" s="23"/>
      <c r="G6" s="23"/>
      <c r="H6" s="293" t="s">
        <v>498</v>
      </c>
    </row>
    <row r="7" spans="1:8" ht="12.75" customHeight="1">
      <c r="A7" s="297"/>
      <c r="B7" s="304" t="s">
        <v>3333</v>
      </c>
      <c r="C7" s="361" t="s">
        <v>1714</v>
      </c>
      <c r="D7" s="16"/>
      <c r="E7" s="263">
        <f>D6*0.15</f>
        <v>1349.25</v>
      </c>
      <c r="F7" s="263">
        <f>E7*1.875</f>
        <v>2529.84375</v>
      </c>
      <c r="G7" s="263">
        <f>E7*2.625</f>
        <v>3541.78125</v>
      </c>
      <c r="H7" s="296" t="s">
        <v>499</v>
      </c>
    </row>
    <row r="8" spans="1:8" ht="12.75" customHeight="1" thickBot="1">
      <c r="A8" s="298"/>
      <c r="B8" s="306" t="s">
        <v>3334</v>
      </c>
      <c r="C8" s="361" t="s">
        <v>1788</v>
      </c>
      <c r="D8" s="22"/>
      <c r="E8" s="263">
        <f>D6*0.25</f>
        <v>2248.75</v>
      </c>
      <c r="F8" s="263">
        <f>E8*1.875</f>
        <v>4216.40625</v>
      </c>
      <c r="G8" s="263">
        <f>E8*2.625</f>
        <v>5902.96875</v>
      </c>
      <c r="H8" s="299" t="s">
        <v>499</v>
      </c>
    </row>
    <row r="9" spans="1:8" ht="24.75" thickBot="1">
      <c r="A9" s="36" t="s">
        <v>783</v>
      </c>
      <c r="B9" s="6" t="s">
        <v>163</v>
      </c>
      <c r="C9" s="6" t="s">
        <v>162</v>
      </c>
      <c r="D9" s="90" t="s">
        <v>805</v>
      </c>
      <c r="E9" s="90" t="s">
        <v>806</v>
      </c>
      <c r="F9" s="6" t="s">
        <v>807</v>
      </c>
      <c r="G9" s="6" t="s">
        <v>808</v>
      </c>
      <c r="H9" s="130" t="s">
        <v>495</v>
      </c>
    </row>
    <row r="10" spans="1:8" ht="28.5" customHeight="1">
      <c r="A10" s="49" t="s">
        <v>1131</v>
      </c>
      <c r="B10" s="300" t="s">
        <v>1132</v>
      </c>
      <c r="C10" s="301" t="s">
        <v>3514</v>
      </c>
      <c r="D10" s="51">
        <v>10995</v>
      </c>
      <c r="E10" s="336"/>
      <c r="F10" s="377"/>
      <c r="G10" s="377"/>
      <c r="H10" s="293" t="s">
        <v>498</v>
      </c>
    </row>
    <row r="11" spans="1:8" ht="12.75" customHeight="1">
      <c r="A11" s="37"/>
      <c r="B11" s="304" t="s">
        <v>1133</v>
      </c>
      <c r="C11" s="361" t="s">
        <v>1714</v>
      </c>
      <c r="D11" s="378"/>
      <c r="E11" s="104">
        <v>1650</v>
      </c>
      <c r="F11" s="104">
        <v>3094</v>
      </c>
      <c r="G11" s="104">
        <v>4332</v>
      </c>
      <c r="H11" s="296" t="s">
        <v>499</v>
      </c>
    </row>
    <row r="12" spans="1:8" ht="18" customHeight="1" thickBot="1">
      <c r="A12" s="38"/>
      <c r="B12" s="306" t="s">
        <v>1134</v>
      </c>
      <c r="C12" s="364" t="s">
        <v>1788</v>
      </c>
      <c r="D12" s="379"/>
      <c r="E12" s="105">
        <v>2749</v>
      </c>
      <c r="F12" s="105">
        <v>5155</v>
      </c>
      <c r="G12" s="105">
        <v>7217</v>
      </c>
      <c r="H12" s="299" t="s">
        <v>499</v>
      </c>
    </row>
    <row r="13" spans="1:8" ht="24.75" thickBot="1">
      <c r="A13" s="36" t="s">
        <v>783</v>
      </c>
      <c r="B13" s="6" t="s">
        <v>163</v>
      </c>
      <c r="C13" s="6" t="s">
        <v>162</v>
      </c>
      <c r="D13" s="90" t="s">
        <v>805</v>
      </c>
      <c r="E13" s="90" t="s">
        <v>806</v>
      </c>
      <c r="F13" s="6" t="s">
        <v>807</v>
      </c>
      <c r="G13" s="6" t="s">
        <v>808</v>
      </c>
      <c r="H13" s="130" t="s">
        <v>495</v>
      </c>
    </row>
    <row r="14" spans="1:8">
      <c r="A14" s="49" t="s">
        <v>899</v>
      </c>
      <c r="B14" s="63" t="s">
        <v>900</v>
      </c>
      <c r="C14" s="255" t="s">
        <v>3515</v>
      </c>
      <c r="D14" s="51">
        <v>20995</v>
      </c>
      <c r="E14" s="107"/>
      <c r="F14" s="23"/>
      <c r="G14" s="23"/>
      <c r="H14" s="206" t="s">
        <v>498</v>
      </c>
    </row>
    <row r="15" spans="1:8">
      <c r="A15" s="37"/>
      <c r="B15" s="85" t="s">
        <v>901</v>
      </c>
      <c r="C15" s="268" t="s">
        <v>1714</v>
      </c>
      <c r="D15" s="16"/>
      <c r="E15" s="329">
        <v>3149</v>
      </c>
      <c r="F15" s="263">
        <v>5904</v>
      </c>
      <c r="G15" s="263">
        <v>8266</v>
      </c>
      <c r="H15" s="206" t="s">
        <v>499</v>
      </c>
    </row>
    <row r="16" spans="1:8" ht="13.5" thickBot="1">
      <c r="A16" s="38"/>
      <c r="B16" s="86" t="s">
        <v>902</v>
      </c>
      <c r="C16" s="270" t="s">
        <v>1788</v>
      </c>
      <c r="D16" s="22"/>
      <c r="E16" s="942">
        <v>5248</v>
      </c>
      <c r="F16" s="264">
        <v>9841</v>
      </c>
      <c r="G16" s="264">
        <v>13777</v>
      </c>
      <c r="H16" s="206" t="s">
        <v>499</v>
      </c>
    </row>
    <row r="17" spans="1:13" ht="24.75" thickBot="1">
      <c r="A17" s="36" t="s">
        <v>783</v>
      </c>
      <c r="B17" s="6" t="s">
        <v>163</v>
      </c>
      <c r="C17" s="6" t="s">
        <v>162</v>
      </c>
      <c r="D17" s="90" t="s">
        <v>805</v>
      </c>
      <c r="E17" s="90" t="s">
        <v>806</v>
      </c>
      <c r="F17" s="6" t="s">
        <v>807</v>
      </c>
      <c r="G17" s="6" t="s">
        <v>808</v>
      </c>
      <c r="H17" s="130" t="s">
        <v>495</v>
      </c>
    </row>
    <row r="18" spans="1:13" ht="25.5" customHeight="1">
      <c r="A18" s="49" t="s">
        <v>3519</v>
      </c>
      <c r="B18" s="63" t="s">
        <v>3520</v>
      </c>
      <c r="C18" s="943" t="s">
        <v>3517</v>
      </c>
      <c r="D18" s="51">
        <v>29995</v>
      </c>
      <c r="E18" s="336"/>
      <c r="F18" s="292"/>
      <c r="G18" s="292"/>
      <c r="H18" s="205" t="s">
        <v>498</v>
      </c>
    </row>
    <row r="19" spans="1:13">
      <c r="A19" s="37"/>
      <c r="B19" s="71" t="s">
        <v>3521</v>
      </c>
      <c r="C19" s="268" t="s">
        <v>1714</v>
      </c>
      <c r="D19" s="330"/>
      <c r="E19" s="329">
        <v>4500</v>
      </c>
      <c r="F19" s="257">
        <v>8438</v>
      </c>
      <c r="G19" s="257">
        <v>11813</v>
      </c>
      <c r="H19" s="206" t="s">
        <v>499</v>
      </c>
    </row>
    <row r="20" spans="1:13" ht="13.5" thickBot="1">
      <c r="A20" s="38"/>
      <c r="B20" s="109" t="s">
        <v>3522</v>
      </c>
      <c r="C20" s="270" t="s">
        <v>1788</v>
      </c>
      <c r="D20" s="334"/>
      <c r="E20" s="942">
        <v>7499</v>
      </c>
      <c r="F20" s="258">
        <v>14061</v>
      </c>
      <c r="G20" s="258">
        <v>19685</v>
      </c>
      <c r="H20" s="207" t="s">
        <v>499</v>
      </c>
    </row>
    <row r="21" spans="1:13" ht="24.75" thickBot="1">
      <c r="A21" s="36" t="s">
        <v>783</v>
      </c>
      <c r="B21" s="289" t="s">
        <v>163</v>
      </c>
      <c r="C21" s="289" t="s">
        <v>162</v>
      </c>
      <c r="D21" s="290" t="s">
        <v>805</v>
      </c>
      <c r="E21" s="290" t="s">
        <v>806</v>
      </c>
      <c r="F21" s="289" t="s">
        <v>807</v>
      </c>
      <c r="G21" s="289" t="s">
        <v>808</v>
      </c>
      <c r="H21" s="130" t="s">
        <v>495</v>
      </c>
    </row>
    <row r="22" spans="1:13" ht="25.5" customHeight="1">
      <c r="A22" s="49" t="s">
        <v>1146</v>
      </c>
      <c r="B22" s="63" t="s">
        <v>1147</v>
      </c>
      <c r="C22" s="980" t="s">
        <v>3516</v>
      </c>
      <c r="D22" s="51">
        <v>39995</v>
      </c>
      <c r="E22" s="336"/>
      <c r="F22" s="292"/>
      <c r="G22" s="292"/>
      <c r="H22" s="205" t="s">
        <v>498</v>
      </c>
    </row>
    <row r="23" spans="1:13">
      <c r="A23" s="37"/>
      <c r="B23" s="71" t="s">
        <v>1148</v>
      </c>
      <c r="C23" s="268" t="s">
        <v>1714</v>
      </c>
      <c r="D23" s="330"/>
      <c r="E23" s="329">
        <v>6000</v>
      </c>
      <c r="F23" s="257">
        <v>11250</v>
      </c>
      <c r="G23" s="257">
        <v>15750</v>
      </c>
      <c r="H23" s="206" t="s">
        <v>499</v>
      </c>
    </row>
    <row r="24" spans="1:13" ht="13.5" thickBot="1">
      <c r="A24" s="38"/>
      <c r="B24" s="109" t="s">
        <v>1149</v>
      </c>
      <c r="C24" s="364" t="s">
        <v>1788</v>
      </c>
      <c r="D24" s="334"/>
      <c r="E24" s="942">
        <v>9999</v>
      </c>
      <c r="F24" s="258">
        <v>18749</v>
      </c>
      <c r="G24" s="258">
        <v>26248</v>
      </c>
      <c r="H24" s="207" t="s">
        <v>499</v>
      </c>
    </row>
    <row r="25" spans="1:13" ht="13.5" thickBot="1">
      <c r="B25" s="353"/>
      <c r="C25" s="1021"/>
      <c r="D25" s="353"/>
      <c r="E25" s="1005"/>
      <c r="F25" s="353"/>
      <c r="G25" s="353"/>
    </row>
    <row r="26" spans="1:13" ht="16.5" thickBot="1">
      <c r="A26" s="432" t="s">
        <v>1996</v>
      </c>
      <c r="B26" s="353"/>
      <c r="C26" s="1021"/>
      <c r="D26" s="353"/>
      <c r="E26" s="1005"/>
      <c r="F26" s="353"/>
      <c r="G26" s="353"/>
    </row>
    <row r="27" spans="1:13" ht="24.75" thickBot="1">
      <c r="A27" s="36" t="s">
        <v>783</v>
      </c>
      <c r="B27" s="289" t="s">
        <v>163</v>
      </c>
      <c r="C27" s="289" t="s">
        <v>162</v>
      </c>
      <c r="D27" s="290" t="s">
        <v>805</v>
      </c>
      <c r="E27" s="290" t="s">
        <v>806</v>
      </c>
      <c r="F27" s="289" t="s">
        <v>807</v>
      </c>
      <c r="G27" s="289" t="s">
        <v>808</v>
      </c>
      <c r="H27" s="130" t="s">
        <v>495</v>
      </c>
    </row>
    <row r="28" spans="1:13" ht="24.75" customHeight="1">
      <c r="A28" s="49" t="s">
        <v>1996</v>
      </c>
      <c r="B28" s="63" t="s">
        <v>3278</v>
      </c>
      <c r="C28" s="277" t="s">
        <v>3507</v>
      </c>
      <c r="D28" s="51">
        <v>1795</v>
      </c>
      <c r="E28" s="336"/>
      <c r="F28" s="292"/>
      <c r="G28" s="292"/>
      <c r="H28" s="314" t="s">
        <v>519</v>
      </c>
    </row>
    <row r="29" spans="1:13" ht="30.75" customHeight="1">
      <c r="A29" s="52"/>
      <c r="B29" s="65" t="s">
        <v>3279</v>
      </c>
      <c r="C29" s="33" t="s">
        <v>3508</v>
      </c>
      <c r="D29" s="54">
        <v>595</v>
      </c>
      <c r="E29" s="331"/>
      <c r="F29" s="330"/>
      <c r="G29" s="330"/>
      <c r="H29" s="356" t="s">
        <v>519</v>
      </c>
      <c r="M29" s="115"/>
    </row>
    <row r="30" spans="1:13" ht="28.5" customHeight="1">
      <c r="A30" s="52"/>
      <c r="B30" s="65" t="s">
        <v>3280</v>
      </c>
      <c r="C30" s="33" t="s">
        <v>3509</v>
      </c>
      <c r="D30" s="54">
        <v>2695</v>
      </c>
      <c r="E30" s="331"/>
      <c r="F30" s="330"/>
      <c r="G30" s="330"/>
      <c r="H30" s="356" t="s">
        <v>519</v>
      </c>
    </row>
    <row r="31" spans="1:13" ht="27.75" customHeight="1">
      <c r="A31" s="52"/>
      <c r="B31" s="65" t="s">
        <v>3281</v>
      </c>
      <c r="C31" s="33" t="s">
        <v>3510</v>
      </c>
      <c r="D31" s="54">
        <v>10995</v>
      </c>
      <c r="E31" s="331"/>
      <c r="F31" s="330"/>
      <c r="G31" s="330"/>
      <c r="H31" s="206" t="s">
        <v>498</v>
      </c>
    </row>
    <row r="32" spans="1:13" ht="27" customHeight="1">
      <c r="A32" s="52"/>
      <c r="B32" s="65" t="s">
        <v>3282</v>
      </c>
      <c r="C32" s="33" t="s">
        <v>3511</v>
      </c>
      <c r="D32" s="54">
        <v>39995</v>
      </c>
      <c r="E32" s="331"/>
      <c r="F32" s="330"/>
      <c r="G32" s="330"/>
      <c r="H32" s="206" t="s">
        <v>498</v>
      </c>
    </row>
    <row r="33" spans="1:8">
      <c r="A33" s="65"/>
      <c r="B33" s="108" t="s">
        <v>3283</v>
      </c>
      <c r="C33" s="268" t="s">
        <v>3284</v>
      </c>
      <c r="D33" s="66"/>
      <c r="E33" s="331">
        <v>598</v>
      </c>
      <c r="F33" s="330"/>
      <c r="G33" s="330"/>
      <c r="H33" s="356" t="s">
        <v>499</v>
      </c>
    </row>
    <row r="34" spans="1:8">
      <c r="A34" s="65"/>
      <c r="B34" s="108" t="s">
        <v>3285</v>
      </c>
      <c r="C34" s="268" t="s">
        <v>3286</v>
      </c>
      <c r="D34" s="66"/>
      <c r="E34" s="331">
        <v>1199</v>
      </c>
      <c r="F34" s="330"/>
      <c r="G34" s="330"/>
      <c r="H34" s="356" t="s">
        <v>499</v>
      </c>
    </row>
    <row r="35" spans="1:8">
      <c r="A35" s="65"/>
      <c r="B35" s="108" t="s">
        <v>3287</v>
      </c>
      <c r="C35" s="268" t="s">
        <v>3288</v>
      </c>
      <c r="D35" s="66"/>
      <c r="E35" s="331">
        <v>2795</v>
      </c>
      <c r="F35" s="330"/>
      <c r="G35" s="330"/>
      <c r="H35" s="356" t="s">
        <v>499</v>
      </c>
    </row>
    <row r="36" spans="1:8" ht="13.5" thickBot="1">
      <c r="A36" s="375"/>
      <c r="B36" s="109" t="s">
        <v>3289</v>
      </c>
      <c r="C36" s="270" t="s">
        <v>3290</v>
      </c>
      <c r="D36" s="539"/>
      <c r="E36" s="333">
        <v>9375</v>
      </c>
      <c r="F36" s="334"/>
      <c r="G36" s="334"/>
      <c r="H36" s="322" t="s">
        <v>499</v>
      </c>
    </row>
    <row r="37" spans="1:8" ht="12.75" customHeight="1" thickBot="1"/>
    <row r="38" spans="1:8" ht="37.5" customHeight="1" thickBot="1">
      <c r="A38" s="34" t="s">
        <v>925</v>
      </c>
      <c r="E38"/>
    </row>
    <row r="39" spans="1:8" ht="12.75" customHeight="1" thickBot="1">
      <c r="A39" s="36" t="s">
        <v>783</v>
      </c>
      <c r="B39" s="6" t="s">
        <v>163</v>
      </c>
      <c r="C39" s="6" t="s">
        <v>162</v>
      </c>
      <c r="D39" s="90" t="s">
        <v>805</v>
      </c>
      <c r="E39" s="6" t="s">
        <v>806</v>
      </c>
      <c r="F39" s="6" t="s">
        <v>807</v>
      </c>
      <c r="G39" s="6" t="s">
        <v>808</v>
      </c>
      <c r="H39" s="130" t="s">
        <v>495</v>
      </c>
    </row>
    <row r="40" spans="1:8" ht="12.75" customHeight="1">
      <c r="A40" s="118" t="s">
        <v>265</v>
      </c>
      <c r="B40" s="85" t="s">
        <v>229</v>
      </c>
      <c r="C40" s="268" t="s">
        <v>1714</v>
      </c>
      <c r="D40" s="330"/>
      <c r="E40" s="329">
        <v>224.25</v>
      </c>
      <c r="F40" s="330"/>
      <c r="G40" s="330"/>
      <c r="H40" s="404" t="s">
        <v>499</v>
      </c>
    </row>
    <row r="41" spans="1:8" ht="12.75" customHeight="1">
      <c r="A41" s="825" t="s">
        <v>728</v>
      </c>
      <c r="B41" s="304" t="s">
        <v>729</v>
      </c>
      <c r="C41" s="268" t="s">
        <v>1714</v>
      </c>
      <c r="D41" s="330"/>
      <c r="E41" s="329">
        <v>224.25</v>
      </c>
      <c r="F41" s="257"/>
      <c r="G41" s="257"/>
      <c r="H41" s="296" t="s">
        <v>499</v>
      </c>
    </row>
    <row r="42" spans="1:8">
      <c r="A42" s="824" t="s">
        <v>819</v>
      </c>
      <c r="B42" s="71" t="s">
        <v>80</v>
      </c>
      <c r="C42" s="268" t="s">
        <v>1714</v>
      </c>
      <c r="D42" s="102"/>
      <c r="E42" s="329">
        <v>899.25</v>
      </c>
      <c r="F42" s="257"/>
      <c r="G42" s="257"/>
      <c r="H42" s="404" t="s">
        <v>499</v>
      </c>
    </row>
    <row r="43" spans="1:8" s="587" customFormat="1">
      <c r="A43" s="824" t="s">
        <v>2652</v>
      </c>
      <c r="B43" s="71" t="s">
        <v>2654</v>
      </c>
      <c r="C43" s="85" t="s">
        <v>1714</v>
      </c>
      <c r="D43" s="102"/>
      <c r="E43" s="329">
        <v>1199.25</v>
      </c>
      <c r="F43" s="329"/>
      <c r="G43" s="329"/>
      <c r="H43" s="1015" t="s">
        <v>499</v>
      </c>
    </row>
    <row r="44" spans="1:8" ht="12.75" customHeight="1">
      <c r="A44" s="825" t="s">
        <v>678</v>
      </c>
      <c r="B44" s="85" t="s">
        <v>221</v>
      </c>
      <c r="C44" s="268" t="s">
        <v>1714</v>
      </c>
      <c r="D44" s="330"/>
      <c r="E44" s="329">
        <v>1274.25</v>
      </c>
      <c r="F44" s="394"/>
      <c r="G44" s="394"/>
      <c r="H44" s="404" t="s">
        <v>499</v>
      </c>
    </row>
    <row r="45" spans="1:8" ht="12.75" customHeight="1">
      <c r="A45" s="824" t="s">
        <v>820</v>
      </c>
      <c r="B45" s="85" t="s">
        <v>375</v>
      </c>
      <c r="C45" s="268" t="s">
        <v>1714</v>
      </c>
      <c r="D45" s="330"/>
      <c r="E45" s="329">
        <v>1649.25</v>
      </c>
      <c r="F45" s="394"/>
      <c r="G45" s="394"/>
      <c r="H45" s="404" t="s">
        <v>499</v>
      </c>
    </row>
    <row r="46" spans="1:8">
      <c r="A46" s="825" t="s">
        <v>225</v>
      </c>
      <c r="B46" s="85" t="s">
        <v>270</v>
      </c>
      <c r="C46" s="268" t="s">
        <v>1714</v>
      </c>
      <c r="D46" s="330"/>
      <c r="E46" s="332">
        <v>2999.25</v>
      </c>
      <c r="F46" s="394"/>
      <c r="G46" s="394"/>
      <c r="H46" s="404" t="s">
        <v>499</v>
      </c>
    </row>
    <row r="47" spans="1:8" ht="12.75" customHeight="1">
      <c r="A47" s="824" t="s">
        <v>822</v>
      </c>
      <c r="B47" s="85" t="s">
        <v>223</v>
      </c>
      <c r="C47" s="268" t="s">
        <v>1714</v>
      </c>
      <c r="D47" s="330"/>
      <c r="E47" s="329">
        <v>3899.25</v>
      </c>
      <c r="F47" s="394"/>
      <c r="G47" s="394"/>
      <c r="H47" s="404" t="s">
        <v>499</v>
      </c>
    </row>
    <row r="48" spans="1:8" ht="12.75" customHeight="1">
      <c r="A48" s="824" t="s">
        <v>821</v>
      </c>
      <c r="B48" s="85" t="s">
        <v>272</v>
      </c>
      <c r="C48" s="268" t="s">
        <v>1714</v>
      </c>
      <c r="D48" s="330"/>
      <c r="E48" s="329">
        <v>4499.25</v>
      </c>
      <c r="F48" s="394"/>
      <c r="G48" s="394"/>
      <c r="H48" s="404" t="s">
        <v>499</v>
      </c>
    </row>
    <row r="49" spans="1:11" ht="12.75" customHeight="1">
      <c r="A49" s="824" t="s">
        <v>265</v>
      </c>
      <c r="B49" s="108" t="s">
        <v>220</v>
      </c>
      <c r="C49" s="268" t="s">
        <v>1788</v>
      </c>
      <c r="D49" s="330"/>
      <c r="E49" s="329">
        <v>373.75</v>
      </c>
      <c r="F49" s="394"/>
      <c r="G49" s="394"/>
      <c r="H49" s="404" t="s">
        <v>499</v>
      </c>
    </row>
    <row r="50" spans="1:11" ht="12.75" customHeight="1">
      <c r="A50" s="825" t="s">
        <v>728</v>
      </c>
      <c r="B50" s="304" t="s">
        <v>730</v>
      </c>
      <c r="C50" s="268" t="s">
        <v>1788</v>
      </c>
      <c r="D50" s="330"/>
      <c r="E50" s="329">
        <v>373.75</v>
      </c>
      <c r="F50" s="257"/>
      <c r="G50" s="257"/>
      <c r="H50" s="296" t="s">
        <v>499</v>
      </c>
    </row>
    <row r="51" spans="1:11">
      <c r="A51" s="824" t="s">
        <v>819</v>
      </c>
      <c r="B51" s="71" t="s">
        <v>81</v>
      </c>
      <c r="C51" s="268" t="s">
        <v>1788</v>
      </c>
      <c r="D51" s="102"/>
      <c r="E51" s="329">
        <v>1498.75</v>
      </c>
      <c r="F51" s="257"/>
      <c r="G51" s="257"/>
      <c r="H51" s="404" t="s">
        <v>499</v>
      </c>
    </row>
    <row r="52" spans="1:11" s="587" customFormat="1">
      <c r="A52" s="824" t="s">
        <v>2652</v>
      </c>
      <c r="B52" s="71" t="s">
        <v>2655</v>
      </c>
      <c r="C52" s="85" t="s">
        <v>1788</v>
      </c>
      <c r="D52" s="102"/>
      <c r="E52" s="329">
        <v>1998.75</v>
      </c>
      <c r="F52" s="329"/>
      <c r="G52" s="329"/>
      <c r="H52" s="1015" t="s">
        <v>499</v>
      </c>
    </row>
    <row r="53" spans="1:11">
      <c r="A53" s="825" t="s">
        <v>678</v>
      </c>
      <c r="B53" s="85" t="s">
        <v>222</v>
      </c>
      <c r="C53" s="268" t="s">
        <v>1788</v>
      </c>
      <c r="D53" s="330"/>
      <c r="E53" s="329">
        <v>2124</v>
      </c>
      <c r="F53" s="394"/>
      <c r="G53" s="394"/>
      <c r="H53" s="404" t="s">
        <v>499</v>
      </c>
    </row>
    <row r="54" spans="1:11">
      <c r="A54" s="824" t="s">
        <v>820</v>
      </c>
      <c r="B54" s="85" t="s">
        <v>376</v>
      </c>
      <c r="C54" s="268" t="s">
        <v>1788</v>
      </c>
      <c r="D54" s="330"/>
      <c r="E54" s="329">
        <v>2748.75</v>
      </c>
      <c r="F54" s="394"/>
      <c r="G54" s="394"/>
      <c r="H54" s="404" t="s">
        <v>499</v>
      </c>
    </row>
    <row r="55" spans="1:11">
      <c r="A55" s="825" t="s">
        <v>225</v>
      </c>
      <c r="B55" s="108" t="s">
        <v>271</v>
      </c>
      <c r="C55" s="268" t="s">
        <v>1788</v>
      </c>
      <c r="D55" s="330"/>
      <c r="E55" s="332">
        <v>4998.75</v>
      </c>
      <c r="F55" s="394"/>
      <c r="G55" s="394"/>
      <c r="H55" s="404" t="s">
        <v>499</v>
      </c>
    </row>
    <row r="56" spans="1:11">
      <c r="A56" s="824" t="s">
        <v>822</v>
      </c>
      <c r="B56" s="108" t="s">
        <v>224</v>
      </c>
      <c r="C56" s="268" t="s">
        <v>1788</v>
      </c>
      <c r="D56" s="330"/>
      <c r="E56" s="331">
        <v>6498.75</v>
      </c>
      <c r="F56" s="394"/>
      <c r="G56" s="394"/>
      <c r="H56" s="1015" t="s">
        <v>499</v>
      </c>
    </row>
    <row r="57" spans="1:11" ht="13.5" thickBot="1">
      <c r="A57" s="826" t="s">
        <v>821</v>
      </c>
      <c r="B57" s="109" t="s">
        <v>273</v>
      </c>
      <c r="C57" s="270" t="s">
        <v>1788</v>
      </c>
      <c r="D57" s="334"/>
      <c r="E57" s="942">
        <v>7499</v>
      </c>
      <c r="F57" s="258"/>
      <c r="G57" s="258"/>
      <c r="H57" s="406" t="s">
        <v>499</v>
      </c>
      <c r="K57" s="115"/>
    </row>
    <row r="58" spans="1:11" ht="32.25" thickBot="1">
      <c r="A58" s="432" t="s">
        <v>3586</v>
      </c>
      <c r="B58" s="983"/>
      <c r="C58" s="1016"/>
      <c r="D58" s="933"/>
      <c r="E58" s="1017"/>
      <c r="F58" s="442"/>
      <c r="G58" s="1018"/>
      <c r="H58" s="1019"/>
      <c r="I58" s="115"/>
      <c r="K58" s="115"/>
    </row>
    <row r="59" spans="1:11">
      <c r="A59" s="981" t="s">
        <v>3574</v>
      </c>
      <c r="B59" s="84" t="s">
        <v>3575</v>
      </c>
      <c r="C59" s="1020" t="s">
        <v>1788</v>
      </c>
      <c r="D59" s="292"/>
      <c r="E59" s="83">
        <v>498.75</v>
      </c>
      <c r="F59" s="396"/>
      <c r="G59" s="396"/>
      <c r="H59" s="403" t="s">
        <v>499</v>
      </c>
    </row>
    <row r="60" spans="1:11">
      <c r="A60" s="825" t="s">
        <v>3576</v>
      </c>
      <c r="B60" s="85" t="s">
        <v>3577</v>
      </c>
      <c r="C60" s="268" t="s">
        <v>1788</v>
      </c>
      <c r="D60" s="330"/>
      <c r="E60" s="332">
        <v>1498.75</v>
      </c>
      <c r="F60" s="394"/>
      <c r="G60" s="394"/>
      <c r="H60" s="404" t="s">
        <v>499</v>
      </c>
    </row>
    <row r="61" spans="1:11">
      <c r="A61" s="825" t="s">
        <v>3578</v>
      </c>
      <c r="B61" s="85" t="s">
        <v>3579</v>
      </c>
      <c r="C61" s="268" t="s">
        <v>1788</v>
      </c>
      <c r="D61" s="330"/>
      <c r="E61" s="332">
        <v>2748.75</v>
      </c>
      <c r="F61" s="394"/>
      <c r="G61" s="394"/>
      <c r="H61" s="404" t="s">
        <v>499</v>
      </c>
    </row>
    <row r="62" spans="1:11">
      <c r="A62" s="825" t="s">
        <v>3580</v>
      </c>
      <c r="B62" s="85" t="s">
        <v>3581</v>
      </c>
      <c r="C62" s="268" t="s">
        <v>1788</v>
      </c>
      <c r="D62" s="330"/>
      <c r="E62" s="332">
        <v>6498.75</v>
      </c>
      <c r="F62" s="394"/>
      <c r="G62" s="394"/>
      <c r="H62" s="404" t="s">
        <v>499</v>
      </c>
    </row>
    <row r="63" spans="1:11">
      <c r="A63" s="825" t="s">
        <v>3582</v>
      </c>
      <c r="B63" s="85" t="s">
        <v>3583</v>
      </c>
      <c r="C63" s="268" t="s">
        <v>1788</v>
      </c>
      <c r="D63" s="330"/>
      <c r="E63" s="332">
        <v>9748.75</v>
      </c>
      <c r="F63" s="394"/>
      <c r="G63" s="394"/>
      <c r="H63" s="404" t="s">
        <v>499</v>
      </c>
    </row>
    <row r="64" spans="1:11" ht="13.5" thickBot="1">
      <c r="A64" s="982" t="s">
        <v>3584</v>
      </c>
      <c r="B64" s="86" t="s">
        <v>3585</v>
      </c>
      <c r="C64" s="270" t="s">
        <v>1788</v>
      </c>
      <c r="D64" s="334"/>
      <c r="E64" s="335">
        <v>22498.75</v>
      </c>
      <c r="F64" s="395"/>
      <c r="G64" s="395"/>
      <c r="H64" s="406" t="s">
        <v>499</v>
      </c>
    </row>
  </sheetData>
  <phoneticPr fontId="13" type="noConversion"/>
  <pageMargins left="0.1" right="0.1" top="0.25" bottom="0.25" header="0.2" footer="0.2"/>
  <pageSetup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04"/>
  <sheetViews>
    <sheetView topLeftCell="A124" zoomScale="80" zoomScaleNormal="80" workbookViewId="0">
      <selection activeCell="M155" sqref="A153:M155"/>
    </sheetView>
  </sheetViews>
  <sheetFormatPr defaultRowHeight="12.75"/>
  <cols>
    <col min="1" max="1" width="40" customWidth="1"/>
    <col min="2" max="2" width="25.85546875" customWidth="1"/>
    <col min="3" max="3" width="95.5703125" customWidth="1"/>
    <col min="4" max="4" width="11.28515625" bestFit="1" customWidth="1"/>
    <col min="5" max="5" width="10.28515625" customWidth="1"/>
    <col min="6" max="6" width="12.140625" bestFit="1" customWidth="1"/>
    <col min="7" max="7" width="10.28515625" customWidth="1"/>
    <col min="8" max="8" width="10.5703125" customWidth="1"/>
  </cols>
  <sheetData>
    <row r="1" spans="1:8" ht="24.75" thickBot="1">
      <c r="A1" s="36" t="s">
        <v>783</v>
      </c>
      <c r="B1" s="289" t="s">
        <v>163</v>
      </c>
      <c r="C1" s="289" t="s">
        <v>162</v>
      </c>
      <c r="D1" s="290" t="s">
        <v>805</v>
      </c>
      <c r="E1" s="289" t="s">
        <v>806</v>
      </c>
      <c r="F1" s="289" t="s">
        <v>807</v>
      </c>
      <c r="G1" s="289" t="s">
        <v>808</v>
      </c>
      <c r="H1" s="588" t="s">
        <v>495</v>
      </c>
    </row>
    <row r="2" spans="1:8" ht="24">
      <c r="A2" s="374" t="s">
        <v>3194</v>
      </c>
      <c r="B2" s="593" t="s">
        <v>3195</v>
      </c>
      <c r="C2" s="594" t="s">
        <v>3833</v>
      </c>
      <c r="D2" s="327">
        <v>195</v>
      </c>
      <c r="E2" s="331"/>
      <c r="F2" s="331"/>
      <c r="G2" s="331"/>
      <c r="H2" s="595" t="s">
        <v>519</v>
      </c>
    </row>
    <row r="3" spans="1:8" ht="24">
      <c r="A3" s="592"/>
      <c r="B3" s="593" t="s">
        <v>3196</v>
      </c>
      <c r="C3" s="594" t="s">
        <v>3834</v>
      </c>
      <c r="D3" s="327">
        <f>D2</f>
        <v>195</v>
      </c>
      <c r="E3" s="331"/>
      <c r="F3" s="331"/>
      <c r="G3" s="331"/>
      <c r="H3" s="595" t="s">
        <v>519</v>
      </c>
    </row>
    <row r="4" spans="1:8" ht="24">
      <c r="A4" s="592"/>
      <c r="B4" s="593" t="s">
        <v>3197</v>
      </c>
      <c r="C4" s="594" t="s">
        <v>3835</v>
      </c>
      <c r="D4" s="327">
        <f>D3</f>
        <v>195</v>
      </c>
      <c r="E4" s="331"/>
      <c r="F4" s="331"/>
      <c r="G4" s="331"/>
      <c r="H4" s="595" t="s">
        <v>519</v>
      </c>
    </row>
    <row r="5" spans="1:8" ht="24">
      <c r="A5" s="592"/>
      <c r="B5" s="593" t="s">
        <v>3198</v>
      </c>
      <c r="C5" s="594" t="s">
        <v>3836</v>
      </c>
      <c r="D5" s="327">
        <f t="shared" ref="D5:D10" si="0">D4</f>
        <v>195</v>
      </c>
      <c r="E5" s="331"/>
      <c r="F5" s="331"/>
      <c r="G5" s="331"/>
      <c r="H5" s="595" t="s">
        <v>519</v>
      </c>
    </row>
    <row r="6" spans="1:8" ht="24">
      <c r="A6" s="592"/>
      <c r="B6" s="593" t="s">
        <v>3199</v>
      </c>
      <c r="C6" s="594" t="s">
        <v>3837</v>
      </c>
      <c r="D6" s="327">
        <f t="shared" si="0"/>
        <v>195</v>
      </c>
      <c r="E6" s="331"/>
      <c r="F6" s="331"/>
      <c r="G6" s="331"/>
      <c r="H6" s="595" t="s">
        <v>519</v>
      </c>
    </row>
    <row r="7" spans="1:8" ht="24">
      <c r="A7" s="592"/>
      <c r="B7" s="593" t="s">
        <v>3200</v>
      </c>
      <c r="C7" s="594" t="s">
        <v>3838</v>
      </c>
      <c r="D7" s="327">
        <f t="shared" si="0"/>
        <v>195</v>
      </c>
      <c r="E7" s="331"/>
      <c r="F7" s="331"/>
      <c r="G7" s="331"/>
      <c r="H7" s="595" t="s">
        <v>519</v>
      </c>
    </row>
    <row r="8" spans="1:8" ht="24">
      <c r="A8" s="592"/>
      <c r="B8" s="593" t="s">
        <v>3201</v>
      </c>
      <c r="C8" s="594" t="s">
        <v>3839</v>
      </c>
      <c r="D8" s="327">
        <f t="shared" si="0"/>
        <v>195</v>
      </c>
      <c r="E8" s="331"/>
      <c r="F8" s="331"/>
      <c r="G8" s="331"/>
      <c r="H8" s="595" t="s">
        <v>519</v>
      </c>
    </row>
    <row r="9" spans="1:8" ht="24">
      <c r="A9" s="592"/>
      <c r="B9" s="593" t="s">
        <v>3202</v>
      </c>
      <c r="C9" s="594" t="s">
        <v>3840</v>
      </c>
      <c r="D9" s="327">
        <f t="shared" si="0"/>
        <v>195</v>
      </c>
      <c r="E9" s="331"/>
      <c r="F9" s="331"/>
      <c r="G9" s="331"/>
      <c r="H9" s="595" t="s">
        <v>519</v>
      </c>
    </row>
    <row r="10" spans="1:8" ht="24">
      <c r="A10" s="592"/>
      <c r="B10" s="593" t="s">
        <v>3203</v>
      </c>
      <c r="C10" s="594" t="s">
        <v>3841</v>
      </c>
      <c r="D10" s="327">
        <f t="shared" si="0"/>
        <v>195</v>
      </c>
      <c r="E10" s="331"/>
      <c r="F10" s="331"/>
      <c r="G10" s="331"/>
      <c r="H10" s="595" t="s">
        <v>519</v>
      </c>
    </row>
    <row r="11" spans="1:8">
      <c r="A11" s="37"/>
      <c r="B11" s="31" t="s">
        <v>3204</v>
      </c>
      <c r="C11" s="361" t="s">
        <v>1714</v>
      </c>
      <c r="D11" s="337"/>
      <c r="E11" s="362">
        <f>D2*0.07</f>
        <v>13.650000000000002</v>
      </c>
      <c r="F11" s="362">
        <f>ROUNDUP(E11*1.875,0)</f>
        <v>26</v>
      </c>
      <c r="G11" s="362">
        <f>ROUNDUP(E11*2.625,0)</f>
        <v>36</v>
      </c>
      <c r="H11" s="589" t="s">
        <v>499</v>
      </c>
    </row>
    <row r="12" spans="1:8" ht="13.5" customHeight="1" thickBot="1">
      <c r="A12" s="38"/>
      <c r="B12" s="363" t="s">
        <v>3205</v>
      </c>
      <c r="C12" s="364" t="s">
        <v>1788</v>
      </c>
      <c r="D12" s="365"/>
      <c r="E12" s="366">
        <f>D2*0.13</f>
        <v>25.35</v>
      </c>
      <c r="F12" s="366">
        <f>ROUNDUP(E12*1.875,0)</f>
        <v>48</v>
      </c>
      <c r="G12" s="366">
        <f>ROUNDUP(E12*2.625,0)</f>
        <v>67</v>
      </c>
      <c r="H12" s="590" t="s">
        <v>499</v>
      </c>
    </row>
    <row r="13" spans="1:8" ht="16.5" customHeight="1" thickBot="1">
      <c r="A13" s="36" t="s">
        <v>783</v>
      </c>
      <c r="B13" s="289" t="s">
        <v>163</v>
      </c>
      <c r="C13" s="289" t="s">
        <v>162</v>
      </c>
      <c r="D13" s="290" t="s">
        <v>805</v>
      </c>
      <c r="E13" s="289" t="s">
        <v>806</v>
      </c>
      <c r="F13" s="289" t="s">
        <v>807</v>
      </c>
      <c r="G13" s="289" t="s">
        <v>808</v>
      </c>
      <c r="H13" s="588" t="s">
        <v>495</v>
      </c>
    </row>
    <row r="14" spans="1:8">
      <c r="A14" s="374" t="s">
        <v>3528</v>
      </c>
      <c r="B14" s="593" t="s">
        <v>3529</v>
      </c>
      <c r="C14" s="594" t="s">
        <v>3842</v>
      </c>
      <c r="D14" s="327">
        <v>95</v>
      </c>
      <c r="E14" s="331"/>
      <c r="F14" s="331"/>
      <c r="G14" s="331"/>
      <c r="H14" s="595" t="s">
        <v>519</v>
      </c>
    </row>
    <row r="15" spans="1:8">
      <c r="A15" s="592"/>
      <c r="B15" s="593" t="s">
        <v>3530</v>
      </c>
      <c r="C15" s="594" t="s">
        <v>3843</v>
      </c>
      <c r="D15" s="327">
        <f>D14</f>
        <v>95</v>
      </c>
      <c r="E15" s="331"/>
      <c r="F15" s="331"/>
      <c r="G15" s="331"/>
      <c r="H15" s="595" t="s">
        <v>519</v>
      </c>
    </row>
    <row r="16" spans="1:8">
      <c r="A16" s="592"/>
      <c r="B16" s="593" t="s">
        <v>3531</v>
      </c>
      <c r="C16" s="594" t="s">
        <v>3844</v>
      </c>
      <c r="D16" s="327">
        <f>D15</f>
        <v>95</v>
      </c>
      <c r="E16" s="331"/>
      <c r="F16" s="331"/>
      <c r="G16" s="331"/>
      <c r="H16" s="595" t="s">
        <v>519</v>
      </c>
    </row>
    <row r="17" spans="1:8">
      <c r="A17" s="592"/>
      <c r="B17" s="593" t="s">
        <v>3532</v>
      </c>
      <c r="C17" s="594" t="s">
        <v>3845</v>
      </c>
      <c r="D17" s="327">
        <f t="shared" ref="D17:D22" si="1">D16</f>
        <v>95</v>
      </c>
      <c r="E17" s="331"/>
      <c r="F17" s="331"/>
      <c r="G17" s="331"/>
      <c r="H17" s="595" t="s">
        <v>519</v>
      </c>
    </row>
    <row r="18" spans="1:8">
      <c r="A18" s="592"/>
      <c r="B18" s="593" t="s">
        <v>3533</v>
      </c>
      <c r="C18" s="594" t="s">
        <v>3846</v>
      </c>
      <c r="D18" s="327">
        <f t="shared" si="1"/>
        <v>95</v>
      </c>
      <c r="E18" s="331"/>
      <c r="F18" s="331"/>
      <c r="G18" s="331"/>
      <c r="H18" s="595" t="s">
        <v>519</v>
      </c>
    </row>
    <row r="19" spans="1:8">
      <c r="A19" s="592"/>
      <c r="B19" s="593" t="s">
        <v>3534</v>
      </c>
      <c r="C19" s="594" t="s">
        <v>3847</v>
      </c>
      <c r="D19" s="327">
        <f t="shared" si="1"/>
        <v>95</v>
      </c>
      <c r="E19" s="331"/>
      <c r="F19" s="331"/>
      <c r="G19" s="331"/>
      <c r="H19" s="595" t="s">
        <v>519</v>
      </c>
    </row>
    <row r="20" spans="1:8">
      <c r="A20" s="592"/>
      <c r="B20" s="593" t="s">
        <v>3535</v>
      </c>
      <c r="C20" s="594" t="s">
        <v>3848</v>
      </c>
      <c r="D20" s="327">
        <f t="shared" si="1"/>
        <v>95</v>
      </c>
      <c r="E20" s="331"/>
      <c r="F20" s="331"/>
      <c r="G20" s="331"/>
      <c r="H20" s="595" t="s">
        <v>519</v>
      </c>
    </row>
    <row r="21" spans="1:8">
      <c r="A21" s="592"/>
      <c r="B21" s="593" t="s">
        <v>3536</v>
      </c>
      <c r="C21" s="594" t="s">
        <v>3849</v>
      </c>
      <c r="D21" s="327">
        <f t="shared" si="1"/>
        <v>95</v>
      </c>
      <c r="E21" s="331"/>
      <c r="F21" s="331"/>
      <c r="G21" s="331"/>
      <c r="H21" s="595" t="s">
        <v>519</v>
      </c>
    </row>
    <row r="22" spans="1:8">
      <c r="A22" s="592"/>
      <c r="B22" s="593" t="s">
        <v>3537</v>
      </c>
      <c r="C22" s="594" t="s">
        <v>3850</v>
      </c>
      <c r="D22" s="327">
        <f t="shared" si="1"/>
        <v>95</v>
      </c>
      <c r="E22" s="331"/>
      <c r="F22" s="331"/>
      <c r="G22" s="331"/>
      <c r="H22" s="595" t="s">
        <v>519</v>
      </c>
    </row>
    <row r="23" spans="1:8">
      <c r="A23" s="37"/>
      <c r="B23" s="31" t="s">
        <v>3538</v>
      </c>
      <c r="C23" s="361" t="s">
        <v>1714</v>
      </c>
      <c r="D23" s="337"/>
      <c r="E23" s="362">
        <f>D14*0.07</f>
        <v>6.65</v>
      </c>
      <c r="F23" s="362">
        <f>ROUNDUP(E23*1.875,0)</f>
        <v>13</v>
      </c>
      <c r="G23" s="362">
        <f>ROUNDUP(E23*2.625,0)</f>
        <v>18</v>
      </c>
      <c r="H23" s="589" t="s">
        <v>499</v>
      </c>
    </row>
    <row r="24" spans="1:8" ht="13.5" thickBot="1">
      <c r="A24" s="38"/>
      <c r="B24" s="363" t="s">
        <v>3539</v>
      </c>
      <c r="C24" s="364" t="s">
        <v>1788</v>
      </c>
      <c r="D24" s="365"/>
      <c r="E24" s="366">
        <f>D14*0.13</f>
        <v>12.35</v>
      </c>
      <c r="F24" s="366">
        <f>ROUNDUP(E24*1.875,0)</f>
        <v>24</v>
      </c>
      <c r="G24" s="366">
        <f>ROUNDUP(E24*2.625,0)</f>
        <v>33</v>
      </c>
      <c r="H24" s="590" t="s">
        <v>499</v>
      </c>
    </row>
    <row r="25" spans="1:8" ht="24.75" thickBot="1">
      <c r="A25" s="36" t="s">
        <v>783</v>
      </c>
      <c r="B25" s="289" t="s">
        <v>163</v>
      </c>
      <c r="C25" s="289" t="s">
        <v>162</v>
      </c>
      <c r="D25" s="290" t="s">
        <v>805</v>
      </c>
      <c r="E25" s="289" t="s">
        <v>806</v>
      </c>
      <c r="F25" s="289" t="s">
        <v>807</v>
      </c>
      <c r="G25" s="289" t="s">
        <v>808</v>
      </c>
      <c r="H25" s="588" t="s">
        <v>495</v>
      </c>
    </row>
    <row r="26" spans="1:8">
      <c r="A26" s="374" t="s">
        <v>3540</v>
      </c>
      <c r="B26" s="593" t="s">
        <v>3541</v>
      </c>
      <c r="C26" s="594" t="s">
        <v>3851</v>
      </c>
      <c r="D26" s="327">
        <v>495</v>
      </c>
      <c r="E26" s="331"/>
      <c r="F26" s="331"/>
      <c r="G26" s="331"/>
      <c r="H26" s="595" t="s">
        <v>519</v>
      </c>
    </row>
    <row r="27" spans="1:8">
      <c r="A27" s="592"/>
      <c r="B27" s="593" t="s">
        <v>3542</v>
      </c>
      <c r="C27" s="594" t="s">
        <v>3852</v>
      </c>
      <c r="D27" s="327">
        <f>D26</f>
        <v>495</v>
      </c>
      <c r="E27" s="331"/>
      <c r="F27" s="331"/>
      <c r="G27" s="331"/>
      <c r="H27" s="595" t="s">
        <v>519</v>
      </c>
    </row>
    <row r="28" spans="1:8">
      <c r="A28" s="592"/>
      <c r="B28" s="593" t="s">
        <v>3543</v>
      </c>
      <c r="C28" s="594" t="s">
        <v>3853</v>
      </c>
      <c r="D28" s="327">
        <f>D27</f>
        <v>495</v>
      </c>
      <c r="E28" s="331"/>
      <c r="F28" s="331"/>
      <c r="G28" s="331"/>
      <c r="H28" s="595" t="s">
        <v>519</v>
      </c>
    </row>
    <row r="29" spans="1:8">
      <c r="A29" s="592"/>
      <c r="B29" s="593" t="s">
        <v>3544</v>
      </c>
      <c r="C29" s="594" t="s">
        <v>3854</v>
      </c>
      <c r="D29" s="327">
        <f t="shared" ref="D29:D34" si="2">D28</f>
        <v>495</v>
      </c>
      <c r="E29" s="331"/>
      <c r="F29" s="331"/>
      <c r="G29" s="331"/>
      <c r="H29" s="595" t="s">
        <v>519</v>
      </c>
    </row>
    <row r="30" spans="1:8">
      <c r="A30" s="592"/>
      <c r="B30" s="593" t="s">
        <v>3545</v>
      </c>
      <c r="C30" s="594" t="s">
        <v>3855</v>
      </c>
      <c r="D30" s="327">
        <f t="shared" si="2"/>
        <v>495</v>
      </c>
      <c r="E30" s="331"/>
      <c r="F30" s="331"/>
      <c r="G30" s="331"/>
      <c r="H30" s="595" t="s">
        <v>519</v>
      </c>
    </row>
    <row r="31" spans="1:8">
      <c r="A31" s="592"/>
      <c r="B31" s="593" t="s">
        <v>3546</v>
      </c>
      <c r="C31" s="594" t="s">
        <v>3856</v>
      </c>
      <c r="D31" s="327">
        <f t="shared" si="2"/>
        <v>495</v>
      </c>
      <c r="E31" s="331"/>
      <c r="F31" s="331"/>
      <c r="G31" s="331"/>
      <c r="H31" s="595" t="s">
        <v>519</v>
      </c>
    </row>
    <row r="32" spans="1:8">
      <c r="A32" s="592"/>
      <c r="B32" s="593" t="s">
        <v>3547</v>
      </c>
      <c r="C32" s="594" t="s">
        <v>3857</v>
      </c>
      <c r="D32" s="327">
        <f t="shared" si="2"/>
        <v>495</v>
      </c>
      <c r="E32" s="331"/>
      <c r="F32" s="331"/>
      <c r="G32" s="331"/>
      <c r="H32" s="595" t="s">
        <v>519</v>
      </c>
    </row>
    <row r="33" spans="1:8">
      <c r="A33" s="592"/>
      <c r="B33" s="593" t="s">
        <v>3548</v>
      </c>
      <c r="C33" s="594" t="s">
        <v>3858</v>
      </c>
      <c r="D33" s="327">
        <f t="shared" si="2"/>
        <v>495</v>
      </c>
      <c r="E33" s="331"/>
      <c r="F33" s="331"/>
      <c r="G33" s="331"/>
      <c r="H33" s="595" t="s">
        <v>519</v>
      </c>
    </row>
    <row r="34" spans="1:8">
      <c r="A34" s="592"/>
      <c r="B34" s="593" t="s">
        <v>3549</v>
      </c>
      <c r="C34" s="594" t="s">
        <v>3859</v>
      </c>
      <c r="D34" s="327">
        <f t="shared" si="2"/>
        <v>495</v>
      </c>
      <c r="E34" s="331"/>
      <c r="F34" s="331"/>
      <c r="G34" s="331"/>
      <c r="H34" s="595" t="s">
        <v>519</v>
      </c>
    </row>
    <row r="35" spans="1:8">
      <c r="A35" s="37"/>
      <c r="B35" s="31" t="s">
        <v>3550</v>
      </c>
      <c r="C35" s="361" t="s">
        <v>1714</v>
      </c>
      <c r="D35" s="337"/>
      <c r="E35" s="362">
        <f>D26*0.07</f>
        <v>34.650000000000006</v>
      </c>
      <c r="F35" s="362">
        <f>ROUNDUP(E35*1.875,0)</f>
        <v>65</v>
      </c>
      <c r="G35" s="362">
        <f>ROUNDUP(E35*2.625,0)</f>
        <v>91</v>
      </c>
      <c r="H35" s="589" t="s">
        <v>499</v>
      </c>
    </row>
    <row r="36" spans="1:8" ht="13.5" thickBot="1">
      <c r="A36" s="38"/>
      <c r="B36" s="363" t="s">
        <v>3551</v>
      </c>
      <c r="C36" s="364" t="s">
        <v>1788</v>
      </c>
      <c r="D36" s="365"/>
      <c r="E36" s="366">
        <f>D26*0.13</f>
        <v>64.350000000000009</v>
      </c>
      <c r="F36" s="366">
        <f>ROUNDUP(E36*1.875,0)</f>
        <v>121</v>
      </c>
      <c r="G36" s="366">
        <f>ROUNDUP(E36*2.625,0)</f>
        <v>169</v>
      </c>
      <c r="H36" s="590" t="s">
        <v>499</v>
      </c>
    </row>
    <row r="37" spans="1:8" ht="52.5" customHeight="1" thickBot="1">
      <c r="A37" s="36" t="s">
        <v>783</v>
      </c>
      <c r="B37" s="289" t="s">
        <v>163</v>
      </c>
      <c r="C37" s="289" t="s">
        <v>162</v>
      </c>
      <c r="D37" s="290" t="s">
        <v>805</v>
      </c>
      <c r="E37" s="289" t="s">
        <v>806</v>
      </c>
      <c r="F37" s="289" t="s">
        <v>807</v>
      </c>
      <c r="G37" s="289" t="s">
        <v>808</v>
      </c>
      <c r="H37" s="588" t="s">
        <v>495</v>
      </c>
    </row>
    <row r="38" spans="1:8" ht="24">
      <c r="A38" s="374" t="s">
        <v>3206</v>
      </c>
      <c r="B38" s="593" t="s">
        <v>3207</v>
      </c>
      <c r="C38" s="1022" t="s">
        <v>3987</v>
      </c>
      <c r="D38" s="327">
        <v>195</v>
      </c>
      <c r="E38" s="331"/>
      <c r="F38" s="331"/>
      <c r="G38" s="331"/>
      <c r="H38" s="595" t="s">
        <v>519</v>
      </c>
    </row>
    <row r="39" spans="1:8" ht="24">
      <c r="A39" s="592"/>
      <c r="B39" s="593" t="s">
        <v>3208</v>
      </c>
      <c r="C39" s="1022" t="s">
        <v>3988</v>
      </c>
      <c r="D39" s="327">
        <f t="shared" ref="D39:D46" si="3">D38</f>
        <v>195</v>
      </c>
      <c r="E39" s="331"/>
      <c r="F39" s="331"/>
      <c r="G39" s="331"/>
      <c r="H39" s="595" t="s">
        <v>519</v>
      </c>
    </row>
    <row r="40" spans="1:8" ht="24">
      <c r="A40" s="592"/>
      <c r="B40" s="593" t="s">
        <v>3209</v>
      </c>
      <c r="C40" s="1022" t="s">
        <v>3989</v>
      </c>
      <c r="D40" s="327">
        <f t="shared" si="3"/>
        <v>195</v>
      </c>
      <c r="E40" s="331"/>
      <c r="F40" s="331"/>
      <c r="G40" s="331"/>
      <c r="H40" s="595" t="s">
        <v>519</v>
      </c>
    </row>
    <row r="41" spans="1:8" ht="27" customHeight="1">
      <c r="A41" s="592"/>
      <c r="B41" s="593" t="s">
        <v>3210</v>
      </c>
      <c r="C41" s="1022" t="s">
        <v>3990</v>
      </c>
      <c r="D41" s="327">
        <f t="shared" si="3"/>
        <v>195</v>
      </c>
      <c r="E41" s="331"/>
      <c r="F41" s="331"/>
      <c r="G41" s="331"/>
      <c r="H41" s="595" t="s">
        <v>519</v>
      </c>
    </row>
    <row r="42" spans="1:8" ht="24">
      <c r="A42" s="592"/>
      <c r="B42" s="593" t="s">
        <v>3211</v>
      </c>
      <c r="C42" s="1022" t="s">
        <v>3991</v>
      </c>
      <c r="D42" s="327">
        <f t="shared" si="3"/>
        <v>195</v>
      </c>
      <c r="E42" s="331"/>
      <c r="F42" s="331"/>
      <c r="G42" s="331"/>
      <c r="H42" s="595" t="s">
        <v>519</v>
      </c>
    </row>
    <row r="43" spans="1:8" ht="24.75" customHeight="1">
      <c r="A43" s="592"/>
      <c r="B43" s="593" t="s">
        <v>3212</v>
      </c>
      <c r="C43" s="1022" t="s">
        <v>3992</v>
      </c>
      <c r="D43" s="327">
        <f t="shared" si="3"/>
        <v>195</v>
      </c>
      <c r="E43" s="331"/>
      <c r="F43" s="331"/>
      <c r="G43" s="331"/>
      <c r="H43" s="595" t="s">
        <v>519</v>
      </c>
    </row>
    <row r="44" spans="1:8" ht="25.5" customHeight="1">
      <c r="A44" s="592"/>
      <c r="B44" s="593" t="s">
        <v>3213</v>
      </c>
      <c r="C44" s="1022" t="s">
        <v>3993</v>
      </c>
      <c r="D44" s="327">
        <f t="shared" si="3"/>
        <v>195</v>
      </c>
      <c r="E44" s="331"/>
      <c r="F44" s="331"/>
      <c r="G44" s="331"/>
      <c r="H44" s="595" t="s">
        <v>519</v>
      </c>
    </row>
    <row r="45" spans="1:8" ht="24">
      <c r="A45" s="592"/>
      <c r="B45" s="593" t="s">
        <v>3214</v>
      </c>
      <c r="C45" s="1022" t="s">
        <v>3994</v>
      </c>
      <c r="D45" s="327">
        <f t="shared" si="3"/>
        <v>195</v>
      </c>
      <c r="E45" s="331"/>
      <c r="F45" s="331"/>
      <c r="G45" s="331"/>
      <c r="H45" s="595" t="s">
        <v>519</v>
      </c>
    </row>
    <row r="46" spans="1:8" ht="24">
      <c r="A46" s="592"/>
      <c r="B46" s="593" t="s">
        <v>3215</v>
      </c>
      <c r="C46" s="1022" t="s">
        <v>3995</v>
      </c>
      <c r="D46" s="327">
        <f t="shared" si="3"/>
        <v>195</v>
      </c>
      <c r="E46" s="331"/>
      <c r="F46" s="331"/>
      <c r="G46" s="331"/>
      <c r="H46" s="595" t="s">
        <v>519</v>
      </c>
    </row>
    <row r="47" spans="1:8">
      <c r="A47" s="37"/>
      <c r="B47" s="31" t="s">
        <v>3216</v>
      </c>
      <c r="C47" s="361" t="s">
        <v>1714</v>
      </c>
      <c r="D47" s="337"/>
      <c r="E47" s="362">
        <f>D38*0.07</f>
        <v>13.650000000000002</v>
      </c>
      <c r="F47" s="362">
        <f>ROUNDUP(E47*1.875,0)</f>
        <v>26</v>
      </c>
      <c r="G47" s="362">
        <f>ROUNDUP(E47*2.625,0)</f>
        <v>36</v>
      </c>
      <c r="H47" s="589" t="s">
        <v>499</v>
      </c>
    </row>
    <row r="48" spans="1:8" ht="13.5" thickBot="1">
      <c r="A48" s="38"/>
      <c r="B48" s="363" t="s">
        <v>3217</v>
      </c>
      <c r="C48" s="364" t="s">
        <v>1788</v>
      </c>
      <c r="D48" s="365"/>
      <c r="E48" s="366">
        <f>D38*0.13</f>
        <v>25.35</v>
      </c>
      <c r="F48" s="366">
        <f>ROUNDUP(E48*1.875,0)</f>
        <v>48</v>
      </c>
      <c r="G48" s="366">
        <f>ROUNDUP(E48*2.625,0)</f>
        <v>67</v>
      </c>
      <c r="H48" s="590" t="s">
        <v>499</v>
      </c>
    </row>
    <row r="49" spans="1:8" ht="24.75" thickBot="1">
      <c r="A49" s="36" t="s">
        <v>783</v>
      </c>
      <c r="B49" s="289" t="s">
        <v>163</v>
      </c>
      <c r="C49" s="289" t="s">
        <v>162</v>
      </c>
      <c r="D49" s="290" t="s">
        <v>805</v>
      </c>
      <c r="E49" s="289" t="s">
        <v>806</v>
      </c>
      <c r="F49" s="289" t="s">
        <v>807</v>
      </c>
      <c r="G49" s="289" t="s">
        <v>808</v>
      </c>
      <c r="H49" s="588" t="s">
        <v>495</v>
      </c>
    </row>
    <row r="50" spans="1:8" ht="24">
      <c r="A50" s="374" t="s">
        <v>1138</v>
      </c>
      <c r="B50" s="593" t="s">
        <v>2030</v>
      </c>
      <c r="C50" s="594" t="s">
        <v>3860</v>
      </c>
      <c r="D50" s="327">
        <v>395</v>
      </c>
      <c r="E50" s="331"/>
      <c r="F50" s="331"/>
      <c r="G50" s="331"/>
      <c r="H50" s="595" t="s">
        <v>519</v>
      </c>
    </row>
    <row r="51" spans="1:8" ht="24">
      <c r="A51" s="592"/>
      <c r="B51" s="593" t="s">
        <v>2031</v>
      </c>
      <c r="C51" s="594" t="s">
        <v>3861</v>
      </c>
      <c r="D51" s="327">
        <v>395</v>
      </c>
      <c r="E51" s="331"/>
      <c r="F51" s="331"/>
      <c r="G51" s="331"/>
      <c r="H51" s="595" t="s">
        <v>519</v>
      </c>
    </row>
    <row r="52" spans="1:8" ht="24">
      <c r="A52" s="592"/>
      <c r="B52" s="593" t="s">
        <v>2032</v>
      </c>
      <c r="C52" s="594" t="s">
        <v>3862</v>
      </c>
      <c r="D52" s="327">
        <v>395</v>
      </c>
      <c r="E52" s="331"/>
      <c r="F52" s="331"/>
      <c r="G52" s="331"/>
      <c r="H52" s="595" t="s">
        <v>519</v>
      </c>
    </row>
    <row r="53" spans="1:8" ht="24">
      <c r="A53" s="592"/>
      <c r="B53" s="593" t="s">
        <v>2033</v>
      </c>
      <c r="C53" s="594" t="s">
        <v>3863</v>
      </c>
      <c r="D53" s="327">
        <v>395</v>
      </c>
      <c r="E53" s="331"/>
      <c r="F53" s="331"/>
      <c r="G53" s="331"/>
      <c r="H53" s="595" t="s">
        <v>519</v>
      </c>
    </row>
    <row r="54" spans="1:8" ht="24">
      <c r="A54" s="592"/>
      <c r="B54" s="593" t="s">
        <v>2034</v>
      </c>
      <c r="C54" s="594" t="s">
        <v>3864</v>
      </c>
      <c r="D54" s="327">
        <v>395</v>
      </c>
      <c r="E54" s="331"/>
      <c r="F54" s="331"/>
      <c r="G54" s="331"/>
      <c r="H54" s="595" t="s">
        <v>519</v>
      </c>
    </row>
    <row r="55" spans="1:8" ht="24">
      <c r="A55" s="592"/>
      <c r="B55" s="593" t="s">
        <v>2035</v>
      </c>
      <c r="C55" s="594" t="s">
        <v>3865</v>
      </c>
      <c r="D55" s="327">
        <v>395</v>
      </c>
      <c r="E55" s="331"/>
      <c r="F55" s="331"/>
      <c r="G55" s="331"/>
      <c r="H55" s="595" t="s">
        <v>519</v>
      </c>
    </row>
    <row r="56" spans="1:8" ht="24">
      <c r="A56" s="592"/>
      <c r="B56" s="593" t="s">
        <v>2036</v>
      </c>
      <c r="C56" s="594" t="s">
        <v>3866</v>
      </c>
      <c r="D56" s="327">
        <v>395</v>
      </c>
      <c r="E56" s="331"/>
      <c r="F56" s="331"/>
      <c r="G56" s="331"/>
      <c r="H56" s="595" t="s">
        <v>519</v>
      </c>
    </row>
    <row r="57" spans="1:8" ht="24">
      <c r="A57" s="592"/>
      <c r="B57" s="593" t="s">
        <v>2038</v>
      </c>
      <c r="C57" s="594" t="s">
        <v>3867</v>
      </c>
      <c r="D57" s="327">
        <v>395</v>
      </c>
      <c r="E57" s="331"/>
      <c r="F57" s="331"/>
      <c r="G57" s="331"/>
      <c r="H57" s="595" t="s">
        <v>519</v>
      </c>
    </row>
    <row r="58" spans="1:8" ht="24">
      <c r="A58" s="592"/>
      <c r="B58" s="593" t="s">
        <v>2037</v>
      </c>
      <c r="C58" s="594" t="s">
        <v>3868</v>
      </c>
      <c r="D58" s="327">
        <v>395</v>
      </c>
      <c r="E58" s="331"/>
      <c r="F58" s="331"/>
      <c r="G58" s="331"/>
      <c r="H58" s="595" t="s">
        <v>519</v>
      </c>
    </row>
    <row r="59" spans="1:8">
      <c r="A59" s="37"/>
      <c r="B59" s="31" t="s">
        <v>1140</v>
      </c>
      <c r="C59" s="361" t="s">
        <v>1714</v>
      </c>
      <c r="D59" s="337"/>
      <c r="E59" s="362">
        <f>D50*0.07</f>
        <v>27.650000000000002</v>
      </c>
      <c r="F59" s="362">
        <f>ROUNDUP(E59*1.875,0)</f>
        <v>52</v>
      </c>
      <c r="G59" s="362">
        <f>ROUNDUP(E59*2.625,0)</f>
        <v>73</v>
      </c>
      <c r="H59" s="589" t="s">
        <v>499</v>
      </c>
    </row>
    <row r="60" spans="1:8" ht="13.5" thickBot="1">
      <c r="A60" s="38"/>
      <c r="B60" s="363" t="s">
        <v>1141</v>
      </c>
      <c r="C60" s="364" t="s">
        <v>1788</v>
      </c>
      <c r="D60" s="365"/>
      <c r="E60" s="366">
        <f>D50*0.13</f>
        <v>51.35</v>
      </c>
      <c r="F60" s="366">
        <f>ROUNDUP(E60*1.875,0)</f>
        <v>97</v>
      </c>
      <c r="G60" s="366">
        <f>ROUNDUP(E60*2.625,0)</f>
        <v>135</v>
      </c>
      <c r="H60" s="590" t="s">
        <v>499</v>
      </c>
    </row>
    <row r="61" spans="1:8" ht="24.75" thickBot="1">
      <c r="A61" s="36" t="s">
        <v>783</v>
      </c>
      <c r="B61" s="289" t="s">
        <v>163</v>
      </c>
      <c r="C61" s="289" t="s">
        <v>162</v>
      </c>
      <c r="D61" s="290" t="s">
        <v>805</v>
      </c>
      <c r="E61" s="289" t="s">
        <v>806</v>
      </c>
      <c r="F61" s="289" t="s">
        <v>807</v>
      </c>
      <c r="G61" s="289" t="s">
        <v>808</v>
      </c>
      <c r="H61" s="588" t="s">
        <v>495</v>
      </c>
    </row>
    <row r="62" spans="1:8" ht="36" customHeight="1">
      <c r="A62" s="374" t="s">
        <v>1142</v>
      </c>
      <c r="B62" s="593" t="s">
        <v>2039</v>
      </c>
      <c r="C62" s="594" t="s">
        <v>3869</v>
      </c>
      <c r="D62" s="327">
        <v>495</v>
      </c>
      <c r="E62" s="331"/>
      <c r="F62" s="331"/>
      <c r="G62" s="331"/>
      <c r="H62" s="595" t="s">
        <v>519</v>
      </c>
    </row>
    <row r="63" spans="1:8" ht="36">
      <c r="A63" s="592"/>
      <c r="B63" s="593" t="s">
        <v>2040</v>
      </c>
      <c r="C63" s="594" t="s">
        <v>3870</v>
      </c>
      <c r="D63" s="327">
        <v>495</v>
      </c>
      <c r="E63" s="331"/>
      <c r="F63" s="331"/>
      <c r="G63" s="331"/>
      <c r="H63" s="595" t="s">
        <v>519</v>
      </c>
    </row>
    <row r="64" spans="1:8" ht="36">
      <c r="A64" s="592"/>
      <c r="B64" s="593" t="s">
        <v>2041</v>
      </c>
      <c r="C64" s="594" t="s">
        <v>3871</v>
      </c>
      <c r="D64" s="327">
        <v>495</v>
      </c>
      <c r="E64" s="331"/>
      <c r="F64" s="331"/>
      <c r="G64" s="331"/>
      <c r="H64" s="595" t="s">
        <v>519</v>
      </c>
    </row>
    <row r="65" spans="1:8" ht="36">
      <c r="A65" s="592"/>
      <c r="B65" s="593" t="s">
        <v>2042</v>
      </c>
      <c r="C65" s="594" t="s">
        <v>3872</v>
      </c>
      <c r="D65" s="327">
        <v>495</v>
      </c>
      <c r="E65" s="331"/>
      <c r="F65" s="331"/>
      <c r="G65" s="331"/>
      <c r="H65" s="595" t="s">
        <v>519</v>
      </c>
    </row>
    <row r="66" spans="1:8" ht="36">
      <c r="A66" s="592"/>
      <c r="B66" s="593" t="s">
        <v>2043</v>
      </c>
      <c r="C66" s="594" t="s">
        <v>3873</v>
      </c>
      <c r="D66" s="327">
        <v>495</v>
      </c>
      <c r="E66" s="331"/>
      <c r="F66" s="331"/>
      <c r="G66" s="331"/>
      <c r="H66" s="595" t="s">
        <v>519</v>
      </c>
    </row>
    <row r="67" spans="1:8" ht="36">
      <c r="A67" s="592"/>
      <c r="B67" s="593" t="s">
        <v>2044</v>
      </c>
      <c r="C67" s="594" t="s">
        <v>3874</v>
      </c>
      <c r="D67" s="327">
        <v>495</v>
      </c>
      <c r="E67" s="331"/>
      <c r="F67" s="331"/>
      <c r="G67" s="331"/>
      <c r="H67" s="595" t="s">
        <v>519</v>
      </c>
    </row>
    <row r="68" spans="1:8" ht="36">
      <c r="A68" s="592"/>
      <c r="B68" s="593" t="s">
        <v>2045</v>
      </c>
      <c r="C68" s="594" t="s">
        <v>3875</v>
      </c>
      <c r="D68" s="327">
        <v>495</v>
      </c>
      <c r="E68" s="331"/>
      <c r="F68" s="331"/>
      <c r="G68" s="331"/>
      <c r="H68" s="595" t="s">
        <v>519</v>
      </c>
    </row>
    <row r="69" spans="1:8" ht="36">
      <c r="A69" s="592"/>
      <c r="B69" s="593" t="s">
        <v>2046</v>
      </c>
      <c r="C69" s="594" t="s">
        <v>3876</v>
      </c>
      <c r="D69" s="327">
        <v>495</v>
      </c>
      <c r="E69" s="331"/>
      <c r="F69" s="331"/>
      <c r="G69" s="331"/>
      <c r="H69" s="595" t="s">
        <v>519</v>
      </c>
    </row>
    <row r="70" spans="1:8" ht="36">
      <c r="A70" s="592"/>
      <c r="B70" s="593" t="s">
        <v>2047</v>
      </c>
      <c r="C70" s="594" t="s">
        <v>3877</v>
      </c>
      <c r="D70" s="327">
        <v>495</v>
      </c>
      <c r="E70" s="331"/>
      <c r="F70" s="331"/>
      <c r="G70" s="331"/>
      <c r="H70" s="595" t="s">
        <v>519</v>
      </c>
    </row>
    <row r="71" spans="1:8" ht="36">
      <c r="A71" s="592"/>
      <c r="B71" s="593" t="s">
        <v>2048</v>
      </c>
      <c r="C71" s="594" t="s">
        <v>3878</v>
      </c>
      <c r="D71" s="327">
        <v>495</v>
      </c>
      <c r="E71" s="331"/>
      <c r="F71" s="331"/>
      <c r="G71" s="331"/>
      <c r="H71" s="595" t="s">
        <v>519</v>
      </c>
    </row>
    <row r="72" spans="1:8">
      <c r="A72" s="37"/>
      <c r="B72" s="31" t="s">
        <v>1144</v>
      </c>
      <c r="C72" s="361" t="s">
        <v>1714</v>
      </c>
      <c r="D72" s="337"/>
      <c r="E72" s="362">
        <f>D63*0.07</f>
        <v>34.650000000000006</v>
      </c>
      <c r="F72" s="362">
        <f>ROUNDUP(E72*1.875,0)</f>
        <v>65</v>
      </c>
      <c r="G72" s="362">
        <f>ROUNDUP(E72*2.625,0)</f>
        <v>91</v>
      </c>
      <c r="H72" s="589" t="s">
        <v>499</v>
      </c>
    </row>
    <row r="73" spans="1:8" ht="13.5" thickBot="1">
      <c r="A73" s="38"/>
      <c r="B73" s="363" t="s">
        <v>1145</v>
      </c>
      <c r="C73" s="364" t="s">
        <v>1788</v>
      </c>
      <c r="D73" s="365"/>
      <c r="E73" s="366">
        <f>D63*0.13</f>
        <v>64.350000000000009</v>
      </c>
      <c r="F73" s="366">
        <f>ROUNDUP(E73*1.875,0)</f>
        <v>121</v>
      </c>
      <c r="G73" s="366">
        <f>ROUNDUP(E73*2.625,0)</f>
        <v>169</v>
      </c>
      <c r="H73" s="590" t="s">
        <v>499</v>
      </c>
    </row>
    <row r="74" spans="1:8" ht="24.75" thickBot="1">
      <c r="A74" s="36" t="s">
        <v>783</v>
      </c>
      <c r="B74" s="289" t="s">
        <v>163</v>
      </c>
      <c r="C74" s="289" t="s">
        <v>162</v>
      </c>
      <c r="D74" s="290" t="s">
        <v>805</v>
      </c>
      <c r="E74" s="289" t="s">
        <v>806</v>
      </c>
      <c r="F74" s="289" t="s">
        <v>807</v>
      </c>
      <c r="G74" s="289" t="s">
        <v>808</v>
      </c>
      <c r="H74" s="588" t="s">
        <v>495</v>
      </c>
    </row>
    <row r="75" spans="1:8" ht="36">
      <c r="A75" s="374" t="s">
        <v>2379</v>
      </c>
      <c r="B75" s="593" t="s">
        <v>2381</v>
      </c>
      <c r="C75" s="1022" t="s">
        <v>3603</v>
      </c>
      <c r="D75" s="327">
        <v>495</v>
      </c>
      <c r="E75" s="331"/>
      <c r="F75" s="331"/>
      <c r="G75" s="331"/>
      <c r="H75" s="595" t="s">
        <v>519</v>
      </c>
    </row>
    <row r="76" spans="1:8" ht="36">
      <c r="A76" s="592"/>
      <c r="B76" s="593" t="s">
        <v>2382</v>
      </c>
      <c r="C76" s="594" t="s">
        <v>3604</v>
      </c>
      <c r="D76" s="327">
        <v>495</v>
      </c>
      <c r="E76" s="331"/>
      <c r="F76" s="331"/>
      <c r="G76" s="331"/>
      <c r="H76" s="595" t="s">
        <v>519</v>
      </c>
    </row>
    <row r="77" spans="1:8" ht="36">
      <c r="A77" s="592"/>
      <c r="B77" s="593" t="s">
        <v>2383</v>
      </c>
      <c r="C77" s="594" t="s">
        <v>3605</v>
      </c>
      <c r="D77" s="327">
        <v>495</v>
      </c>
      <c r="E77" s="331"/>
      <c r="F77" s="331"/>
      <c r="G77" s="331"/>
      <c r="H77" s="595" t="s">
        <v>519</v>
      </c>
    </row>
    <row r="78" spans="1:8" ht="36">
      <c r="A78" s="592"/>
      <c r="B78" s="593" t="s">
        <v>2384</v>
      </c>
      <c r="C78" s="594" t="s">
        <v>3606</v>
      </c>
      <c r="D78" s="327">
        <v>495</v>
      </c>
      <c r="E78" s="331"/>
      <c r="F78" s="331"/>
      <c r="G78" s="331"/>
      <c r="H78" s="595" t="s">
        <v>519</v>
      </c>
    </row>
    <row r="79" spans="1:8" ht="36">
      <c r="A79" s="592"/>
      <c r="B79" s="593" t="s">
        <v>2385</v>
      </c>
      <c r="C79" s="594" t="s">
        <v>3607</v>
      </c>
      <c r="D79" s="327">
        <v>495</v>
      </c>
      <c r="E79" s="331"/>
      <c r="F79" s="331"/>
      <c r="G79" s="331"/>
      <c r="H79" s="595" t="s">
        <v>519</v>
      </c>
    </row>
    <row r="80" spans="1:8" ht="36">
      <c r="A80" s="592"/>
      <c r="B80" s="593" t="s">
        <v>2386</v>
      </c>
      <c r="C80" s="594" t="s">
        <v>3608</v>
      </c>
      <c r="D80" s="327">
        <v>495</v>
      </c>
      <c r="E80" s="331"/>
      <c r="F80" s="331"/>
      <c r="G80" s="331"/>
      <c r="H80" s="595" t="s">
        <v>519</v>
      </c>
    </row>
    <row r="81" spans="1:8" ht="36">
      <c r="A81" s="592"/>
      <c r="B81" s="593" t="s">
        <v>2387</v>
      </c>
      <c r="C81" s="594" t="s">
        <v>3609</v>
      </c>
      <c r="D81" s="327">
        <v>495</v>
      </c>
      <c r="E81" s="331"/>
      <c r="F81" s="331"/>
      <c r="G81" s="331"/>
      <c r="H81" s="595" t="s">
        <v>519</v>
      </c>
    </row>
    <row r="82" spans="1:8" ht="36">
      <c r="A82" s="592"/>
      <c r="B82" s="593" t="s">
        <v>2388</v>
      </c>
      <c r="C82" s="594" t="s">
        <v>3610</v>
      </c>
      <c r="D82" s="327">
        <v>495</v>
      </c>
      <c r="E82" s="331"/>
      <c r="F82" s="331"/>
      <c r="G82" s="331"/>
      <c r="H82" s="595" t="s">
        <v>519</v>
      </c>
    </row>
    <row r="83" spans="1:8" ht="36">
      <c r="A83" s="592"/>
      <c r="B83" s="593" t="s">
        <v>2389</v>
      </c>
      <c r="C83" s="594" t="s">
        <v>3611</v>
      </c>
      <c r="D83" s="327">
        <v>495</v>
      </c>
      <c r="E83" s="331"/>
      <c r="F83" s="331"/>
      <c r="G83" s="331"/>
      <c r="H83" s="595" t="s">
        <v>519</v>
      </c>
    </row>
    <row r="84" spans="1:8" ht="36">
      <c r="A84" s="592"/>
      <c r="B84" s="593" t="s">
        <v>2390</v>
      </c>
      <c r="C84" s="594" t="s">
        <v>3612</v>
      </c>
      <c r="D84" s="327">
        <v>495</v>
      </c>
      <c r="E84" s="331"/>
      <c r="F84" s="331"/>
      <c r="G84" s="331"/>
      <c r="H84" s="595" t="s">
        <v>519</v>
      </c>
    </row>
    <row r="85" spans="1:8">
      <c r="A85" s="37"/>
      <c r="B85" s="31" t="s">
        <v>2391</v>
      </c>
      <c r="C85" s="361" t="s">
        <v>1714</v>
      </c>
      <c r="D85" s="337"/>
      <c r="E85" s="362">
        <f>D76*0.07</f>
        <v>34.650000000000006</v>
      </c>
      <c r="F85" s="362">
        <f>ROUNDUP(E85*1.875,0)</f>
        <v>65</v>
      </c>
      <c r="G85" s="362">
        <f>ROUNDUP(E85*2.625,0)</f>
        <v>91</v>
      </c>
      <c r="H85" s="589" t="s">
        <v>499</v>
      </c>
    </row>
    <row r="86" spans="1:8" ht="13.5" thickBot="1">
      <c r="A86" s="38"/>
      <c r="B86" s="363" t="s">
        <v>2392</v>
      </c>
      <c r="C86" s="364" t="s">
        <v>1788</v>
      </c>
      <c r="D86" s="365"/>
      <c r="E86" s="366">
        <f>D76*0.13</f>
        <v>64.350000000000009</v>
      </c>
      <c r="F86" s="366">
        <f>ROUNDUP(E86*1.875,0)</f>
        <v>121</v>
      </c>
      <c r="G86" s="366">
        <f>ROUNDUP(E86*2.625,0)</f>
        <v>169</v>
      </c>
      <c r="H86" s="590" t="s">
        <v>499</v>
      </c>
    </row>
    <row r="87" spans="1:8" ht="24.75" thickBot="1">
      <c r="A87" s="36" t="s">
        <v>783</v>
      </c>
      <c r="B87" s="289" t="s">
        <v>163</v>
      </c>
      <c r="C87" s="289" t="s">
        <v>162</v>
      </c>
      <c r="D87" s="290" t="s">
        <v>805</v>
      </c>
      <c r="E87" s="289" t="s">
        <v>806</v>
      </c>
      <c r="F87" s="289" t="s">
        <v>807</v>
      </c>
      <c r="G87" s="289" t="s">
        <v>808</v>
      </c>
      <c r="H87" s="588" t="s">
        <v>495</v>
      </c>
    </row>
    <row r="88" spans="1:8" ht="36">
      <c r="A88" s="374" t="s">
        <v>1813</v>
      </c>
      <c r="B88" s="593" t="s">
        <v>2049</v>
      </c>
      <c r="C88" s="594" t="s">
        <v>3631</v>
      </c>
      <c r="D88" s="327">
        <v>1195</v>
      </c>
      <c r="E88" s="331"/>
      <c r="F88" s="331"/>
      <c r="G88" s="331"/>
      <c r="H88" s="595" t="s">
        <v>519</v>
      </c>
    </row>
    <row r="89" spans="1:8" ht="39.75" customHeight="1">
      <c r="A89" s="592"/>
      <c r="B89" s="593" t="s">
        <v>2050</v>
      </c>
      <c r="C89" s="594" t="s">
        <v>3632</v>
      </c>
      <c r="D89" s="327">
        <v>1195</v>
      </c>
      <c r="E89" s="331"/>
      <c r="F89" s="331"/>
      <c r="G89" s="331"/>
      <c r="H89" s="595" t="s">
        <v>519</v>
      </c>
    </row>
    <row r="90" spans="1:8" ht="36">
      <c r="A90" s="592"/>
      <c r="B90" s="593" t="s">
        <v>2051</v>
      </c>
      <c r="C90" s="594" t="s">
        <v>3633</v>
      </c>
      <c r="D90" s="327">
        <v>1195</v>
      </c>
      <c r="E90" s="331"/>
      <c r="F90" s="331"/>
      <c r="G90" s="331"/>
      <c r="H90" s="595" t="s">
        <v>519</v>
      </c>
    </row>
    <row r="91" spans="1:8" ht="36">
      <c r="A91" s="592"/>
      <c r="B91" s="593" t="s">
        <v>2052</v>
      </c>
      <c r="C91" s="594" t="s">
        <v>3634</v>
      </c>
      <c r="D91" s="327">
        <v>1195</v>
      </c>
      <c r="E91" s="331"/>
      <c r="F91" s="331"/>
      <c r="G91" s="331"/>
      <c r="H91" s="595" t="s">
        <v>519</v>
      </c>
    </row>
    <row r="92" spans="1:8" ht="36">
      <c r="A92" s="592"/>
      <c r="B92" s="593" t="s">
        <v>2053</v>
      </c>
      <c r="C92" s="594" t="s">
        <v>3635</v>
      </c>
      <c r="D92" s="327">
        <v>1195</v>
      </c>
      <c r="E92" s="331"/>
      <c r="F92" s="331"/>
      <c r="G92" s="331"/>
      <c r="H92" s="595" t="s">
        <v>519</v>
      </c>
    </row>
    <row r="93" spans="1:8" ht="36">
      <c r="A93" s="592"/>
      <c r="B93" s="593" t="s">
        <v>2054</v>
      </c>
      <c r="C93" s="594" t="s">
        <v>3636</v>
      </c>
      <c r="D93" s="327">
        <v>1195</v>
      </c>
      <c r="E93" s="331"/>
      <c r="F93" s="331"/>
      <c r="G93" s="331"/>
      <c r="H93" s="595" t="s">
        <v>519</v>
      </c>
    </row>
    <row r="94" spans="1:8" ht="36">
      <c r="A94" s="592"/>
      <c r="B94" s="593" t="s">
        <v>2055</v>
      </c>
      <c r="C94" s="594" t="s">
        <v>3637</v>
      </c>
      <c r="D94" s="327">
        <v>1195</v>
      </c>
      <c r="E94" s="331"/>
      <c r="F94" s="331"/>
      <c r="G94" s="331"/>
      <c r="H94" s="595" t="s">
        <v>519</v>
      </c>
    </row>
    <row r="95" spans="1:8" ht="36">
      <c r="A95" s="592"/>
      <c r="B95" s="593" t="s">
        <v>2056</v>
      </c>
      <c r="C95" s="1022" t="s">
        <v>3638</v>
      </c>
      <c r="D95" s="327">
        <v>1195</v>
      </c>
      <c r="E95" s="331"/>
      <c r="F95" s="331"/>
      <c r="G95" s="331"/>
      <c r="H95" s="595" t="s">
        <v>519</v>
      </c>
    </row>
    <row r="96" spans="1:8" ht="36">
      <c r="A96" s="592"/>
      <c r="B96" s="593" t="s">
        <v>2057</v>
      </c>
      <c r="C96" s="1022" t="s">
        <v>3639</v>
      </c>
      <c r="D96" s="327">
        <v>1195</v>
      </c>
      <c r="E96" s="331"/>
      <c r="F96" s="331"/>
      <c r="G96" s="331"/>
      <c r="H96" s="595" t="s">
        <v>519</v>
      </c>
    </row>
    <row r="97" spans="1:8">
      <c r="A97" s="37"/>
      <c r="B97" s="31" t="s">
        <v>1811</v>
      </c>
      <c r="C97" s="361" t="s">
        <v>1714</v>
      </c>
      <c r="D97" s="337"/>
      <c r="E97" s="362">
        <f>D88*0.07</f>
        <v>83.65</v>
      </c>
      <c r="F97" s="362">
        <f>ROUNDUP(E97*1.875,0)</f>
        <v>157</v>
      </c>
      <c r="G97" s="362">
        <f>ROUNDUP(E97*2.625,0)</f>
        <v>220</v>
      </c>
      <c r="H97" s="589" t="s">
        <v>499</v>
      </c>
    </row>
    <row r="98" spans="1:8" ht="13.5" thickBot="1">
      <c r="A98" s="38"/>
      <c r="B98" s="363" t="s">
        <v>1812</v>
      </c>
      <c r="C98" s="364" t="s">
        <v>1788</v>
      </c>
      <c r="D98" s="365"/>
      <c r="E98" s="366">
        <f>D88*0.13</f>
        <v>155.35</v>
      </c>
      <c r="F98" s="366">
        <f>ROUNDUP(E98*1.875,0)</f>
        <v>292</v>
      </c>
      <c r="G98" s="366">
        <f>ROUNDUP(E98*2.625,0)</f>
        <v>408</v>
      </c>
      <c r="H98" s="590" t="s">
        <v>499</v>
      </c>
    </row>
    <row r="99" spans="1:8" ht="24.75" thickBot="1">
      <c r="A99" s="36" t="s">
        <v>783</v>
      </c>
      <c r="B99" s="289" t="s">
        <v>163</v>
      </c>
      <c r="C99" s="289" t="s">
        <v>162</v>
      </c>
      <c r="D99" s="290" t="s">
        <v>805</v>
      </c>
      <c r="E99" s="289" t="s">
        <v>806</v>
      </c>
      <c r="F99" s="289" t="s">
        <v>807</v>
      </c>
      <c r="G99" s="289" t="s">
        <v>808</v>
      </c>
      <c r="H99" s="588" t="s">
        <v>495</v>
      </c>
    </row>
    <row r="100" spans="1:8" ht="36.75" customHeight="1">
      <c r="A100" s="374" t="s">
        <v>3224</v>
      </c>
      <c r="B100" s="593" t="s">
        <v>3225</v>
      </c>
      <c r="C100" s="594" t="s">
        <v>3613</v>
      </c>
      <c r="D100" s="327">
        <v>495</v>
      </c>
      <c r="E100" s="331"/>
      <c r="F100" s="331"/>
      <c r="G100" s="331"/>
      <c r="H100" s="595" t="s">
        <v>519</v>
      </c>
    </row>
    <row r="101" spans="1:8" ht="36">
      <c r="A101" s="592"/>
      <c r="B101" s="593" t="s">
        <v>3226</v>
      </c>
      <c r="C101" s="594" t="s">
        <v>3614</v>
      </c>
      <c r="D101" s="327">
        <f>D100</f>
        <v>495</v>
      </c>
      <c r="E101" s="331"/>
      <c r="F101" s="331"/>
      <c r="G101" s="331"/>
      <c r="H101" s="595" t="s">
        <v>519</v>
      </c>
    </row>
    <row r="102" spans="1:8" ht="36">
      <c r="A102" s="592"/>
      <c r="B102" s="593" t="s">
        <v>3227</v>
      </c>
      <c r="C102" s="594" t="s">
        <v>3615</v>
      </c>
      <c r="D102" s="327">
        <f t="shared" ref="D102:D108" si="4">D101</f>
        <v>495</v>
      </c>
      <c r="E102" s="331"/>
      <c r="F102" s="331"/>
      <c r="G102" s="331"/>
      <c r="H102" s="595" t="s">
        <v>519</v>
      </c>
    </row>
    <row r="103" spans="1:8" ht="36">
      <c r="A103" s="592"/>
      <c r="B103" s="593" t="s">
        <v>3228</v>
      </c>
      <c r="C103" s="594" t="s">
        <v>3616</v>
      </c>
      <c r="D103" s="327">
        <f t="shared" si="4"/>
        <v>495</v>
      </c>
      <c r="E103" s="331"/>
      <c r="F103" s="331"/>
      <c r="G103" s="331"/>
      <c r="H103" s="595" t="s">
        <v>519</v>
      </c>
    </row>
    <row r="104" spans="1:8" ht="36">
      <c r="A104" s="592"/>
      <c r="B104" s="593" t="s">
        <v>3229</v>
      </c>
      <c r="C104" s="594" t="s">
        <v>3617</v>
      </c>
      <c r="D104" s="327">
        <f t="shared" si="4"/>
        <v>495</v>
      </c>
      <c r="E104" s="331"/>
      <c r="F104" s="331"/>
      <c r="G104" s="331"/>
      <c r="H104" s="595" t="s">
        <v>519</v>
      </c>
    </row>
    <row r="105" spans="1:8" ht="36">
      <c r="A105" s="592"/>
      <c r="B105" s="593" t="s">
        <v>3230</v>
      </c>
      <c r="C105" s="594" t="s">
        <v>3618</v>
      </c>
      <c r="D105" s="327">
        <f t="shared" si="4"/>
        <v>495</v>
      </c>
      <c r="E105" s="331"/>
      <c r="F105" s="331"/>
      <c r="G105" s="331"/>
      <c r="H105" s="595" t="s">
        <v>519</v>
      </c>
    </row>
    <row r="106" spans="1:8" ht="36">
      <c r="A106" s="592"/>
      <c r="B106" s="593" t="s">
        <v>3231</v>
      </c>
      <c r="C106" s="594" t="s">
        <v>3619</v>
      </c>
      <c r="D106" s="327">
        <f t="shared" si="4"/>
        <v>495</v>
      </c>
      <c r="E106" s="331"/>
      <c r="F106" s="331"/>
      <c r="G106" s="331"/>
      <c r="H106" s="595" t="s">
        <v>519</v>
      </c>
    </row>
    <row r="107" spans="1:8" ht="36">
      <c r="A107" s="592"/>
      <c r="B107" s="593" t="s">
        <v>3232</v>
      </c>
      <c r="C107" s="594" t="s">
        <v>3620</v>
      </c>
      <c r="D107" s="327">
        <f t="shared" si="4"/>
        <v>495</v>
      </c>
      <c r="E107" s="331"/>
      <c r="F107" s="331"/>
      <c r="G107" s="331"/>
      <c r="H107" s="595" t="s">
        <v>519</v>
      </c>
    </row>
    <row r="108" spans="1:8" ht="36">
      <c r="A108" s="592"/>
      <c r="B108" s="593" t="s">
        <v>3233</v>
      </c>
      <c r="C108" s="594" t="s">
        <v>3621</v>
      </c>
      <c r="D108" s="327">
        <f t="shared" si="4"/>
        <v>495</v>
      </c>
      <c r="E108" s="331"/>
      <c r="F108" s="331"/>
      <c r="G108" s="331"/>
      <c r="H108" s="595" t="s">
        <v>519</v>
      </c>
    </row>
    <row r="109" spans="1:8">
      <c r="A109" s="37"/>
      <c r="B109" s="31" t="s">
        <v>3234</v>
      </c>
      <c r="C109" s="361" t="s">
        <v>1714</v>
      </c>
      <c r="D109" s="337"/>
      <c r="E109" s="362">
        <f>D100*0.07</f>
        <v>34.650000000000006</v>
      </c>
      <c r="F109" s="362">
        <f>ROUNDUP(E109*1.875,0)</f>
        <v>65</v>
      </c>
      <c r="G109" s="362">
        <f>ROUNDUP(E109*2.625,0)</f>
        <v>91</v>
      </c>
      <c r="H109" s="589" t="s">
        <v>499</v>
      </c>
    </row>
    <row r="110" spans="1:8" ht="13.5" thickBot="1">
      <c r="A110" s="38"/>
      <c r="B110" s="363" t="s">
        <v>3235</v>
      </c>
      <c r="C110" s="364" t="s">
        <v>1788</v>
      </c>
      <c r="D110" s="365"/>
      <c r="E110" s="366">
        <f>D100*0.13</f>
        <v>64.350000000000009</v>
      </c>
      <c r="F110" s="366">
        <f>ROUNDUP(E110*1.875,0)</f>
        <v>121</v>
      </c>
      <c r="G110" s="366">
        <f>ROUNDUP(E110*2.625,0)</f>
        <v>169</v>
      </c>
      <c r="H110" s="590" t="s">
        <v>499</v>
      </c>
    </row>
    <row r="111" spans="1:8" ht="24.75" thickBot="1">
      <c r="A111" s="36" t="s">
        <v>783</v>
      </c>
      <c r="B111" s="289" t="s">
        <v>163</v>
      </c>
      <c r="C111" s="289" t="s">
        <v>162</v>
      </c>
      <c r="D111" s="290" t="s">
        <v>805</v>
      </c>
      <c r="E111" s="289" t="s">
        <v>806</v>
      </c>
      <c r="F111" s="289" t="s">
        <v>807</v>
      </c>
      <c r="G111" s="289" t="s">
        <v>808</v>
      </c>
      <c r="H111" s="588" t="s">
        <v>495</v>
      </c>
    </row>
    <row r="112" spans="1:8" ht="39" customHeight="1">
      <c r="A112" s="374" t="s">
        <v>3239</v>
      </c>
      <c r="B112" s="593" t="s">
        <v>3240</v>
      </c>
      <c r="C112" s="1022" t="s">
        <v>3622</v>
      </c>
      <c r="D112" s="327">
        <v>895</v>
      </c>
      <c r="E112" s="331"/>
      <c r="F112" s="331"/>
      <c r="G112" s="331"/>
      <c r="H112" s="595" t="s">
        <v>519</v>
      </c>
    </row>
    <row r="113" spans="1:8" ht="24">
      <c r="A113" s="592"/>
      <c r="B113" s="593" t="s">
        <v>3241</v>
      </c>
      <c r="C113" s="1022" t="s">
        <v>3623</v>
      </c>
      <c r="D113" s="327">
        <f>D112</f>
        <v>895</v>
      </c>
      <c r="E113" s="331"/>
      <c r="F113" s="331"/>
      <c r="G113" s="331"/>
      <c r="H113" s="595" t="s">
        <v>519</v>
      </c>
    </row>
    <row r="114" spans="1:8" ht="24">
      <c r="A114" s="592"/>
      <c r="B114" s="593" t="s">
        <v>3242</v>
      </c>
      <c r="C114" s="1022" t="s">
        <v>3624</v>
      </c>
      <c r="D114" s="327">
        <f t="shared" ref="D114:D120" si="5">D113</f>
        <v>895</v>
      </c>
      <c r="E114" s="331"/>
      <c r="F114" s="331"/>
      <c r="G114" s="331"/>
      <c r="H114" s="595" t="s">
        <v>519</v>
      </c>
    </row>
    <row r="115" spans="1:8" ht="24">
      <c r="A115" s="592"/>
      <c r="B115" s="593" t="s">
        <v>3243</v>
      </c>
      <c r="C115" s="1022" t="s">
        <v>3625</v>
      </c>
      <c r="D115" s="327">
        <f t="shared" si="5"/>
        <v>895</v>
      </c>
      <c r="E115" s="331"/>
      <c r="F115" s="331"/>
      <c r="G115" s="331"/>
      <c r="H115" s="595" t="s">
        <v>519</v>
      </c>
    </row>
    <row r="116" spans="1:8" ht="24">
      <c r="A116" s="592"/>
      <c r="B116" s="593" t="s">
        <v>3244</v>
      </c>
      <c r="C116" s="1022" t="s">
        <v>3626</v>
      </c>
      <c r="D116" s="327">
        <f t="shared" si="5"/>
        <v>895</v>
      </c>
      <c r="E116" s="331"/>
      <c r="F116" s="331"/>
      <c r="G116" s="331"/>
      <c r="H116" s="595" t="s">
        <v>519</v>
      </c>
    </row>
    <row r="117" spans="1:8" ht="24">
      <c r="A117" s="592"/>
      <c r="B117" s="593" t="s">
        <v>3245</v>
      </c>
      <c r="C117" s="1022" t="s">
        <v>3627</v>
      </c>
      <c r="D117" s="327">
        <f t="shared" si="5"/>
        <v>895</v>
      </c>
      <c r="E117" s="331"/>
      <c r="F117" s="331"/>
      <c r="G117" s="331"/>
      <c r="H117" s="595" t="s">
        <v>519</v>
      </c>
    </row>
    <row r="118" spans="1:8" ht="24">
      <c r="A118" s="592"/>
      <c r="B118" s="593" t="s">
        <v>3246</v>
      </c>
      <c r="C118" s="1022" t="s">
        <v>3628</v>
      </c>
      <c r="D118" s="327">
        <f t="shared" si="5"/>
        <v>895</v>
      </c>
      <c r="E118" s="331"/>
      <c r="F118" s="331"/>
      <c r="G118" s="331"/>
      <c r="H118" s="595" t="s">
        <v>519</v>
      </c>
    </row>
    <row r="119" spans="1:8" ht="24">
      <c r="A119" s="592"/>
      <c r="B119" s="593" t="s">
        <v>3247</v>
      </c>
      <c r="C119" s="1022" t="s">
        <v>3629</v>
      </c>
      <c r="D119" s="327">
        <f t="shared" si="5"/>
        <v>895</v>
      </c>
      <c r="E119" s="331"/>
      <c r="F119" s="331"/>
      <c r="G119" s="331"/>
      <c r="H119" s="595" t="s">
        <v>519</v>
      </c>
    </row>
    <row r="120" spans="1:8" ht="24">
      <c r="A120" s="592"/>
      <c r="B120" s="593" t="s">
        <v>3248</v>
      </c>
      <c r="C120" s="1022" t="s">
        <v>3630</v>
      </c>
      <c r="D120" s="327">
        <f t="shared" si="5"/>
        <v>895</v>
      </c>
      <c r="E120" s="331"/>
      <c r="F120" s="331"/>
      <c r="G120" s="331"/>
      <c r="H120" s="595" t="s">
        <v>519</v>
      </c>
    </row>
    <row r="121" spans="1:8">
      <c r="A121" s="37"/>
      <c r="B121" s="31" t="s">
        <v>3249</v>
      </c>
      <c r="C121" s="361" t="s">
        <v>1714</v>
      </c>
      <c r="D121" s="337"/>
      <c r="E121" s="362">
        <f>D112*0.07</f>
        <v>62.650000000000006</v>
      </c>
      <c r="F121" s="362">
        <f>ROUNDUP(E121*1.875,0)</f>
        <v>118</v>
      </c>
      <c r="G121" s="362">
        <f>ROUNDUP(E121*2.625,0)</f>
        <v>165</v>
      </c>
      <c r="H121" s="589" t="s">
        <v>499</v>
      </c>
    </row>
    <row r="122" spans="1:8" ht="13.5" thickBot="1">
      <c r="A122" s="38"/>
      <c r="B122" s="363" t="s">
        <v>3250</v>
      </c>
      <c r="C122" s="364" t="s">
        <v>1788</v>
      </c>
      <c r="D122" s="365"/>
      <c r="E122" s="366">
        <f>D112*0.13</f>
        <v>116.35000000000001</v>
      </c>
      <c r="F122" s="366">
        <f>ROUNDUP(E122*1.875,0)</f>
        <v>219</v>
      </c>
      <c r="G122" s="366">
        <f>ROUNDUP(E122*2.625,0)</f>
        <v>306</v>
      </c>
      <c r="H122" s="590" t="s">
        <v>499</v>
      </c>
    </row>
    <row r="123" spans="1:8" ht="13.5" thickBot="1">
      <c r="A123" s="39"/>
      <c r="B123" s="383"/>
      <c r="C123" s="384"/>
      <c r="D123" s="385"/>
      <c r="E123" s="386"/>
      <c r="F123" s="386"/>
      <c r="G123" s="386"/>
      <c r="H123" s="388"/>
    </row>
    <row r="124" spans="1:8" ht="51" customHeight="1" thickBot="1">
      <c r="A124" s="286" t="s">
        <v>2217</v>
      </c>
    </row>
    <row r="125" spans="1:8" ht="24.75" thickBot="1">
      <c r="A125" s="36" t="s">
        <v>783</v>
      </c>
      <c r="B125" s="6" t="s">
        <v>163</v>
      </c>
      <c r="C125" s="6" t="s">
        <v>162</v>
      </c>
      <c r="D125" s="90" t="s">
        <v>805</v>
      </c>
      <c r="E125" s="6" t="s">
        <v>806</v>
      </c>
      <c r="F125" s="6" t="s">
        <v>807</v>
      </c>
      <c r="G125" s="6" t="s">
        <v>808</v>
      </c>
      <c r="H125" s="591" t="s">
        <v>495</v>
      </c>
    </row>
    <row r="126" spans="1:8" ht="26.25" thickBot="1">
      <c r="A126" s="694" t="s">
        <v>2219</v>
      </c>
      <c r="B126" s="695" t="s">
        <v>2218</v>
      </c>
      <c r="C126" s="696" t="s">
        <v>2220</v>
      </c>
      <c r="D126" s="697">
        <v>1995</v>
      </c>
      <c r="E126" s="698"/>
      <c r="F126" s="699"/>
      <c r="G126" s="698"/>
      <c r="H126" s="472" t="s">
        <v>498</v>
      </c>
    </row>
    <row r="127" spans="1:8">
      <c r="A127" s="586"/>
      <c r="C127" s="358"/>
    </row>
    <row r="128" spans="1:8">
      <c r="A128" s="599" t="s">
        <v>2221</v>
      </c>
    </row>
    <row r="129" spans="1:8" ht="15">
      <c r="A129" s="598" t="s">
        <v>2222</v>
      </c>
    </row>
    <row r="130" spans="1:8" ht="13.5" thickBot="1">
      <c r="A130" s="358"/>
    </row>
    <row r="131" spans="1:8" ht="33" customHeight="1" thickBot="1">
      <c r="A131" s="286" t="s">
        <v>3560</v>
      </c>
    </row>
    <row r="132" spans="1:8" ht="24.75" thickBot="1">
      <c r="A132" s="36"/>
      <c r="B132" s="6" t="s">
        <v>163</v>
      </c>
      <c r="C132" s="6" t="s">
        <v>162</v>
      </c>
      <c r="D132" s="90" t="s">
        <v>805</v>
      </c>
      <c r="E132" s="6" t="s">
        <v>806</v>
      </c>
      <c r="F132" s="6" t="s">
        <v>807</v>
      </c>
      <c r="G132" s="6" t="s">
        <v>808</v>
      </c>
      <c r="H132" s="130" t="s">
        <v>495</v>
      </c>
    </row>
    <row r="133" spans="1:8" ht="27" customHeight="1">
      <c r="A133" s="1023" t="s">
        <v>2025</v>
      </c>
      <c r="B133" s="1024" t="s">
        <v>2026</v>
      </c>
      <c r="C133" s="1037" t="s">
        <v>2065</v>
      </c>
      <c r="D133" s="83">
        <v>25</v>
      </c>
      <c r="E133" s="1025"/>
      <c r="F133" s="396"/>
      <c r="G133" s="1026"/>
      <c r="H133" s="1027" t="s">
        <v>519</v>
      </c>
    </row>
    <row r="134" spans="1:8" ht="24">
      <c r="A134" s="1028" t="s">
        <v>1799</v>
      </c>
      <c r="B134" s="1029" t="s">
        <v>1800</v>
      </c>
      <c r="C134" s="1030" t="s">
        <v>1798</v>
      </c>
      <c r="D134" s="332">
        <v>165</v>
      </c>
      <c r="E134" s="561"/>
      <c r="F134" s="394"/>
      <c r="G134" s="332"/>
      <c r="H134" s="1031" t="s">
        <v>519</v>
      </c>
    </row>
    <row r="135" spans="1:8">
      <c r="A135" s="1028" t="s">
        <v>4150</v>
      </c>
      <c r="B135" s="1175" t="s">
        <v>3561</v>
      </c>
      <c r="C135" s="1030" t="s">
        <v>4153</v>
      </c>
      <c r="D135" s="332">
        <v>160</v>
      </c>
      <c r="E135" s="561"/>
      <c r="F135" s="394"/>
      <c r="G135" s="332"/>
      <c r="H135" s="1031" t="s">
        <v>519</v>
      </c>
    </row>
    <row r="136" spans="1:8">
      <c r="A136" s="1028" t="s">
        <v>4151</v>
      </c>
      <c r="B136" s="1175" t="s">
        <v>3562</v>
      </c>
      <c r="C136" s="1030" t="s">
        <v>4154</v>
      </c>
      <c r="D136" s="332">
        <v>160</v>
      </c>
      <c r="E136" s="561"/>
      <c r="F136" s="394"/>
      <c r="G136" s="332"/>
      <c r="H136" s="1031" t="s">
        <v>519</v>
      </c>
    </row>
    <row r="137" spans="1:8">
      <c r="A137" s="1028" t="s">
        <v>4152</v>
      </c>
      <c r="B137" s="1175" t="s">
        <v>3563</v>
      </c>
      <c r="C137" s="1030" t="s">
        <v>4155</v>
      </c>
      <c r="D137" s="332">
        <v>210</v>
      </c>
      <c r="E137" s="561"/>
      <c r="F137" s="394"/>
      <c r="G137" s="332"/>
      <c r="H137" s="1031" t="s">
        <v>519</v>
      </c>
    </row>
    <row r="138" spans="1:8">
      <c r="A138" s="1028" t="s">
        <v>4149</v>
      </c>
      <c r="B138" s="1175" t="s">
        <v>3564</v>
      </c>
      <c r="C138" s="1030" t="s">
        <v>3565</v>
      </c>
      <c r="D138" s="332">
        <v>45</v>
      </c>
      <c r="E138" s="561"/>
      <c r="F138" s="394"/>
      <c r="G138" s="332"/>
      <c r="H138" s="1031" t="s">
        <v>519</v>
      </c>
    </row>
    <row r="139" spans="1:8">
      <c r="A139" s="1028" t="s">
        <v>3600</v>
      </c>
      <c r="B139" s="1029" t="s">
        <v>3601</v>
      </c>
      <c r="C139" s="1030" t="s">
        <v>3602</v>
      </c>
      <c r="D139" s="332">
        <v>20</v>
      </c>
      <c r="E139" s="561"/>
      <c r="F139" s="394"/>
      <c r="G139" s="332"/>
      <c r="H139" s="1031" t="s">
        <v>519</v>
      </c>
    </row>
    <row r="140" spans="1:8">
      <c r="A140" s="1028" t="s">
        <v>3589</v>
      </c>
      <c r="B140" s="1029" t="s">
        <v>2791</v>
      </c>
      <c r="C140" s="1030" t="s">
        <v>2891</v>
      </c>
      <c r="D140" s="332">
        <v>29</v>
      </c>
      <c r="E140" s="561"/>
      <c r="F140" s="394"/>
      <c r="G140" s="332"/>
      <c r="H140" s="1031" t="s">
        <v>519</v>
      </c>
    </row>
    <row r="141" spans="1:8">
      <c r="A141" s="1028" t="s">
        <v>3589</v>
      </c>
      <c r="B141" s="1029" t="s">
        <v>2792</v>
      </c>
      <c r="C141" s="1030" t="s">
        <v>2892</v>
      </c>
      <c r="D141" s="332">
        <v>29</v>
      </c>
      <c r="E141" s="561"/>
      <c r="F141" s="394"/>
      <c r="G141" s="332"/>
      <c r="H141" s="1031" t="s">
        <v>519</v>
      </c>
    </row>
    <row r="142" spans="1:8">
      <c r="A142" s="1028" t="s">
        <v>3589</v>
      </c>
      <c r="B142" s="1029" t="s">
        <v>2793</v>
      </c>
      <c r="C142" s="1030" t="s">
        <v>2893</v>
      </c>
      <c r="D142" s="332">
        <v>29</v>
      </c>
      <c r="E142" s="561"/>
      <c r="F142" s="394"/>
      <c r="G142" s="332"/>
      <c r="H142" s="1031" t="s">
        <v>519</v>
      </c>
    </row>
    <row r="143" spans="1:8">
      <c r="A143" s="1028" t="s">
        <v>3589</v>
      </c>
      <c r="B143" s="1029" t="s">
        <v>2794</v>
      </c>
      <c r="C143" s="1030" t="s">
        <v>2894</v>
      </c>
      <c r="D143" s="332">
        <v>29</v>
      </c>
      <c r="E143" s="561"/>
      <c r="F143" s="394"/>
      <c r="G143" s="332"/>
      <c r="H143" s="1031" t="s">
        <v>519</v>
      </c>
    </row>
    <row r="144" spans="1:8">
      <c r="A144" s="1028" t="s">
        <v>3589</v>
      </c>
      <c r="B144" s="1029" t="s">
        <v>2795</v>
      </c>
      <c r="C144" s="1030" t="s">
        <v>2895</v>
      </c>
      <c r="D144" s="332">
        <v>29</v>
      </c>
      <c r="E144" s="561"/>
      <c r="F144" s="394"/>
      <c r="G144" s="332"/>
      <c r="H144" s="1031" t="s">
        <v>519</v>
      </c>
    </row>
    <row r="145" spans="1:8">
      <c r="A145" s="1028" t="s">
        <v>2896</v>
      </c>
      <c r="B145" s="1030" t="s">
        <v>2660</v>
      </c>
      <c r="C145" s="1029" t="s">
        <v>3879</v>
      </c>
      <c r="D145" s="332">
        <v>35</v>
      </c>
      <c r="E145" s="561"/>
      <c r="F145" s="394"/>
      <c r="G145" s="332"/>
      <c r="H145" s="1031" t="s">
        <v>519</v>
      </c>
    </row>
    <row r="146" spans="1:8" ht="13.5" thickBot="1">
      <c r="A146" s="1032" t="s">
        <v>3996</v>
      </c>
      <c r="B146" s="1033" t="s">
        <v>2796</v>
      </c>
      <c r="C146" s="1034" t="s">
        <v>3996</v>
      </c>
      <c r="D146" s="335">
        <v>99</v>
      </c>
      <c r="E146" s="1035"/>
      <c r="F146" s="395"/>
      <c r="G146" s="335"/>
      <c r="H146" s="1036" t="s">
        <v>519</v>
      </c>
    </row>
    <row r="147" spans="1:8" ht="13.5" thickBot="1">
      <c r="A147" s="914"/>
    </row>
    <row r="148" spans="1:8" ht="36.75" customHeight="1" thickBot="1">
      <c r="A148" s="286" t="s">
        <v>1766</v>
      </c>
    </row>
    <row r="149" spans="1:8" ht="24.75" thickBot="1">
      <c r="A149" s="36" t="s">
        <v>783</v>
      </c>
      <c r="B149" s="6" t="s">
        <v>163</v>
      </c>
      <c r="C149" s="6" t="s">
        <v>162</v>
      </c>
      <c r="D149" s="90" t="s">
        <v>805</v>
      </c>
      <c r="E149" s="6" t="s">
        <v>806</v>
      </c>
      <c r="F149" s="6" t="s">
        <v>807</v>
      </c>
      <c r="G149" s="6" t="s">
        <v>808</v>
      </c>
      <c r="H149" s="130" t="s">
        <v>495</v>
      </c>
    </row>
    <row r="150" spans="1:8">
      <c r="A150" s="118" t="s">
        <v>1767</v>
      </c>
      <c r="B150" s="31" t="s">
        <v>1045</v>
      </c>
      <c r="C150" s="88" t="s">
        <v>1714</v>
      </c>
      <c r="D150" s="13"/>
      <c r="E150" s="106">
        <v>31</v>
      </c>
      <c r="F150" s="394"/>
      <c r="G150" s="106"/>
      <c r="H150" s="206" t="s">
        <v>499</v>
      </c>
    </row>
    <row r="151" spans="1:8" ht="13.5" thickBot="1">
      <c r="A151" s="86"/>
      <c r="B151" s="363" t="s">
        <v>1046</v>
      </c>
      <c r="C151" s="21" t="s">
        <v>1788</v>
      </c>
      <c r="D151" s="22"/>
      <c r="E151" s="98">
        <v>58</v>
      </c>
      <c r="F151" s="395"/>
      <c r="G151" s="98"/>
      <c r="H151" s="207" t="s">
        <v>499</v>
      </c>
    </row>
    <row r="154" spans="1:8" ht="15">
      <c r="A154" s="598"/>
      <c r="E154" s="599"/>
    </row>
    <row r="155" spans="1:8">
      <c r="A155" s="914"/>
    </row>
    <row r="156" spans="1:8">
      <c r="A156" s="586"/>
    </row>
    <row r="157" spans="1:8">
      <c r="A157" s="586"/>
    </row>
    <row r="158" spans="1:8">
      <c r="A158" s="585"/>
    </row>
    <row r="159" spans="1:8">
      <c r="A159" s="586"/>
    </row>
    <row r="160" spans="1:8">
      <c r="A160" s="585"/>
    </row>
    <row r="202" spans="1:3">
      <c r="A202" s="585"/>
    </row>
    <row r="204" spans="1:3">
      <c r="C204" s="115"/>
    </row>
  </sheetData>
  <hyperlinks>
    <hyperlink ref="A124" r:id="rId1" display="http://planner.fortinet.net/update/publish.htm"/>
  </hyperlinks>
  <pageMargins left="0.1" right="0.1" top="1" bottom="1" header="0.5" footer="0.5"/>
  <pageSetup scale="7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7"/>
  <sheetViews>
    <sheetView zoomScale="80" zoomScaleNormal="80" workbookViewId="0">
      <selection activeCell="H1" sqref="H1:H1048576"/>
    </sheetView>
  </sheetViews>
  <sheetFormatPr defaultColWidth="9.140625" defaultRowHeight="12.75"/>
  <cols>
    <col min="1" max="1" width="32.5703125" style="340" customWidth="1"/>
    <col min="2" max="2" width="25" style="340" customWidth="1"/>
    <col min="3" max="3" width="75.42578125" style="340" customWidth="1"/>
    <col min="4" max="4" width="10" style="340" customWidth="1"/>
    <col min="5" max="6" width="10.7109375" style="340" customWidth="1"/>
    <col min="7" max="7" width="12.5703125" style="340" customWidth="1"/>
    <col min="8" max="8" width="11.7109375" style="340" customWidth="1"/>
    <col min="9" max="16384" width="9.140625" style="340"/>
  </cols>
  <sheetData>
    <row r="1" spans="1:8" ht="24.75" thickBot="1">
      <c r="A1" s="342" t="s">
        <v>783</v>
      </c>
      <c r="B1" s="343" t="s">
        <v>163</v>
      </c>
      <c r="C1" s="343" t="s">
        <v>162</v>
      </c>
      <c r="D1" s="290" t="s">
        <v>805</v>
      </c>
      <c r="E1" s="290" t="s">
        <v>806</v>
      </c>
      <c r="F1" s="290" t="s">
        <v>807</v>
      </c>
      <c r="G1" s="290" t="s">
        <v>808</v>
      </c>
      <c r="H1" s="635" t="s">
        <v>495</v>
      </c>
    </row>
    <row r="2" spans="1:8" ht="24">
      <c r="A2" s="345" t="s">
        <v>3318</v>
      </c>
      <c r="B2" s="766" t="s">
        <v>3322</v>
      </c>
      <c r="C2" s="1038" t="s">
        <v>3884</v>
      </c>
      <c r="D2" s="51">
        <v>395</v>
      </c>
      <c r="E2" s="83"/>
      <c r="F2" s="51"/>
      <c r="G2" s="83"/>
      <c r="H2" s="347" t="s">
        <v>519</v>
      </c>
    </row>
    <row r="3" spans="1:8" ht="13.5" thickBot="1">
      <c r="A3" s="348"/>
      <c r="B3" s="766" t="s">
        <v>3323</v>
      </c>
      <c r="C3" s="350" t="s">
        <v>1788</v>
      </c>
      <c r="D3" s="351"/>
      <c r="E3" s="335">
        <v>99</v>
      </c>
      <c r="F3" s="351"/>
      <c r="G3" s="335"/>
      <c r="H3" s="352" t="s">
        <v>499</v>
      </c>
    </row>
    <row r="4" spans="1:8" ht="24.75" thickBot="1">
      <c r="A4" s="342" t="s">
        <v>783</v>
      </c>
      <c r="B4" s="343" t="s">
        <v>163</v>
      </c>
      <c r="C4" s="343" t="s">
        <v>162</v>
      </c>
      <c r="D4" s="290" t="s">
        <v>805</v>
      </c>
      <c r="E4" s="290" t="s">
        <v>806</v>
      </c>
      <c r="F4" s="290" t="s">
        <v>807</v>
      </c>
      <c r="G4" s="290" t="s">
        <v>808</v>
      </c>
      <c r="H4" s="344" t="s">
        <v>495</v>
      </c>
    </row>
    <row r="5" spans="1:8" ht="24">
      <c r="A5" s="345" t="s">
        <v>1686</v>
      </c>
      <c r="B5" s="766" t="s">
        <v>1690</v>
      </c>
      <c r="C5" s="1038" t="s">
        <v>3885</v>
      </c>
      <c r="D5" s="51">
        <v>225</v>
      </c>
      <c r="E5" s="83"/>
      <c r="F5" s="51"/>
      <c r="G5" s="83"/>
      <c r="H5" s="347" t="s">
        <v>519</v>
      </c>
    </row>
    <row r="6" spans="1:8" ht="13.5" thickBot="1">
      <c r="A6" s="348"/>
      <c r="B6" s="766" t="s">
        <v>1691</v>
      </c>
      <c r="C6" s="350" t="s">
        <v>1788</v>
      </c>
      <c r="D6" s="351"/>
      <c r="E6" s="335">
        <v>56.25</v>
      </c>
      <c r="F6" s="351"/>
      <c r="G6" s="335"/>
      <c r="H6" s="352" t="s">
        <v>499</v>
      </c>
    </row>
    <row r="7" spans="1:8" ht="24.75" thickBot="1">
      <c r="A7" s="342" t="s">
        <v>783</v>
      </c>
      <c r="B7" s="343" t="s">
        <v>163</v>
      </c>
      <c r="C7" s="343" t="s">
        <v>162</v>
      </c>
      <c r="D7" s="290" t="s">
        <v>805</v>
      </c>
      <c r="E7" s="290" t="s">
        <v>806</v>
      </c>
      <c r="F7" s="290" t="s">
        <v>807</v>
      </c>
      <c r="G7" s="290" t="s">
        <v>808</v>
      </c>
      <c r="H7" s="635" t="s">
        <v>495</v>
      </c>
    </row>
    <row r="8" spans="1:8" ht="24">
      <c r="A8" s="345" t="s">
        <v>2783</v>
      </c>
      <c r="B8" s="346" t="s">
        <v>2784</v>
      </c>
      <c r="C8" s="639" t="s">
        <v>3886</v>
      </c>
      <c r="D8" s="51">
        <v>695</v>
      </c>
      <c r="E8" s="83"/>
      <c r="F8" s="51"/>
      <c r="G8" s="83"/>
      <c r="H8" s="347" t="s">
        <v>519</v>
      </c>
    </row>
    <row r="9" spans="1:8" ht="13.5" thickBot="1">
      <c r="A9" s="348"/>
      <c r="B9" s="349" t="s">
        <v>2785</v>
      </c>
      <c r="C9" s="350" t="s">
        <v>1788</v>
      </c>
      <c r="D9" s="351"/>
      <c r="E9" s="335">
        <v>174</v>
      </c>
      <c r="F9" s="351"/>
      <c r="G9" s="335"/>
      <c r="H9" s="352" t="s">
        <v>499</v>
      </c>
    </row>
    <row r="10" spans="1:8" ht="24.75" thickBot="1">
      <c r="A10" s="342" t="s">
        <v>783</v>
      </c>
      <c r="B10" s="343" t="s">
        <v>163</v>
      </c>
      <c r="C10" s="343" t="s">
        <v>162</v>
      </c>
      <c r="D10" s="290" t="s">
        <v>805</v>
      </c>
      <c r="E10" s="290" t="s">
        <v>806</v>
      </c>
      <c r="F10" s="290" t="s">
        <v>807</v>
      </c>
      <c r="G10" s="290" t="s">
        <v>808</v>
      </c>
      <c r="H10" s="635" t="s">
        <v>495</v>
      </c>
    </row>
    <row r="11" spans="1:8" ht="24">
      <c r="A11" s="345" t="s">
        <v>3319</v>
      </c>
      <c r="B11" s="346" t="s">
        <v>3320</v>
      </c>
      <c r="C11" s="639" t="s">
        <v>3887</v>
      </c>
      <c r="D11" s="51">
        <v>995</v>
      </c>
      <c r="E11" s="83"/>
      <c r="F11" s="51"/>
      <c r="G11" s="83"/>
      <c r="H11" s="347" t="s">
        <v>519</v>
      </c>
    </row>
    <row r="12" spans="1:8" ht="13.5" thickBot="1">
      <c r="A12" s="348"/>
      <c r="B12" s="349" t="s">
        <v>3321</v>
      </c>
      <c r="C12" s="350" t="s">
        <v>1788</v>
      </c>
      <c r="D12" s="351"/>
      <c r="E12" s="335">
        <v>249</v>
      </c>
      <c r="F12" s="351"/>
      <c r="G12" s="335"/>
      <c r="H12" s="352" t="s">
        <v>499</v>
      </c>
    </row>
    <row r="13" spans="1:8" ht="24.75" thickBot="1">
      <c r="A13" s="342" t="s">
        <v>783</v>
      </c>
      <c r="B13" s="343" t="s">
        <v>163</v>
      </c>
      <c r="C13" s="343" t="s">
        <v>162</v>
      </c>
      <c r="D13" s="290" t="s">
        <v>805</v>
      </c>
      <c r="E13" s="290" t="s">
        <v>806</v>
      </c>
      <c r="F13" s="290" t="s">
        <v>807</v>
      </c>
      <c r="G13" s="290" t="s">
        <v>808</v>
      </c>
      <c r="H13" s="344" t="s">
        <v>495</v>
      </c>
    </row>
    <row r="14" spans="1:8" ht="24">
      <c r="A14" s="345" t="s">
        <v>2214</v>
      </c>
      <c r="B14" s="346" t="s">
        <v>2215</v>
      </c>
      <c r="C14" s="639" t="s">
        <v>2840</v>
      </c>
      <c r="D14" s="51">
        <v>9695</v>
      </c>
      <c r="E14" s="83"/>
      <c r="F14" s="51"/>
      <c r="G14" s="83"/>
      <c r="H14" s="347" t="s">
        <v>519</v>
      </c>
    </row>
    <row r="15" spans="1:8" ht="13.5" thickBot="1">
      <c r="A15" s="348"/>
      <c r="B15" s="349" t="s">
        <v>2216</v>
      </c>
      <c r="C15" s="350" t="s">
        <v>1788</v>
      </c>
      <c r="D15" s="351"/>
      <c r="E15" s="335">
        <v>2423.75</v>
      </c>
      <c r="F15" s="351"/>
      <c r="G15" s="335"/>
      <c r="H15" s="352" t="s">
        <v>499</v>
      </c>
    </row>
    <row r="16" spans="1:8" ht="24.75" thickBot="1">
      <c r="A16" s="342" t="s">
        <v>783</v>
      </c>
      <c r="B16" s="343" t="s">
        <v>163</v>
      </c>
      <c r="C16" s="343" t="s">
        <v>162</v>
      </c>
      <c r="D16" s="290" t="s">
        <v>805</v>
      </c>
      <c r="E16" s="290" t="s">
        <v>806</v>
      </c>
      <c r="F16" s="290" t="s">
        <v>807</v>
      </c>
      <c r="G16" s="290" t="s">
        <v>808</v>
      </c>
      <c r="H16" s="635" t="s">
        <v>495</v>
      </c>
    </row>
    <row r="17" spans="1:8" ht="39" customHeight="1">
      <c r="A17" s="345" t="s">
        <v>2377</v>
      </c>
      <c r="B17" s="346" t="s">
        <v>2376</v>
      </c>
      <c r="C17" s="639" t="s">
        <v>3888</v>
      </c>
      <c r="D17" s="51">
        <v>2195</v>
      </c>
      <c r="E17" s="83"/>
      <c r="F17" s="51"/>
      <c r="G17" s="83"/>
      <c r="H17" s="347" t="s">
        <v>498</v>
      </c>
    </row>
    <row r="18" spans="1:8" ht="13.5" thickBot="1">
      <c r="A18" s="348"/>
      <c r="B18" s="349" t="s">
        <v>2378</v>
      </c>
      <c r="C18" s="350" t="s">
        <v>1788</v>
      </c>
      <c r="D18" s="351"/>
      <c r="E18" s="335">
        <v>548.75</v>
      </c>
      <c r="F18" s="351"/>
      <c r="G18" s="335"/>
      <c r="H18" s="352" t="s">
        <v>499</v>
      </c>
    </row>
    <row r="19" spans="1:8" ht="24.75" thickBot="1">
      <c r="A19" s="342" t="s">
        <v>783</v>
      </c>
      <c r="B19" s="343" t="s">
        <v>163</v>
      </c>
      <c r="C19" s="343" t="s">
        <v>162</v>
      </c>
      <c r="D19" s="290" t="s">
        <v>805</v>
      </c>
      <c r="E19" s="290" t="s">
        <v>806</v>
      </c>
      <c r="F19" s="290" t="s">
        <v>807</v>
      </c>
      <c r="G19" s="290" t="s">
        <v>808</v>
      </c>
      <c r="H19" s="635" t="s">
        <v>495</v>
      </c>
    </row>
    <row r="20" spans="1:8" ht="24">
      <c r="A20" s="345" t="s">
        <v>3256</v>
      </c>
      <c r="B20" s="346" t="s">
        <v>3255</v>
      </c>
      <c r="C20" s="639" t="s">
        <v>3889</v>
      </c>
      <c r="D20" s="51">
        <v>2495</v>
      </c>
      <c r="E20" s="83"/>
      <c r="F20" s="51"/>
      <c r="G20" s="83"/>
      <c r="H20" s="347" t="s">
        <v>498</v>
      </c>
    </row>
    <row r="21" spans="1:8" ht="13.5" thickBot="1">
      <c r="A21" s="348"/>
      <c r="B21" s="349" t="s">
        <v>3257</v>
      </c>
      <c r="C21" s="350" t="s">
        <v>1788</v>
      </c>
      <c r="D21" s="351"/>
      <c r="E21" s="335">
        <f>D20*0.25</f>
        <v>623.75</v>
      </c>
      <c r="F21" s="351"/>
      <c r="G21" s="335"/>
      <c r="H21" s="352" t="s">
        <v>499</v>
      </c>
    </row>
    <row r="22" spans="1:8" ht="24.75" thickBot="1">
      <c r="A22" s="342" t="s">
        <v>783</v>
      </c>
      <c r="B22" s="343" t="s">
        <v>163</v>
      </c>
      <c r="C22" s="343" t="s">
        <v>162</v>
      </c>
      <c r="D22" s="290" t="s">
        <v>805</v>
      </c>
      <c r="E22" s="290" t="s">
        <v>806</v>
      </c>
      <c r="F22" s="290" t="s">
        <v>807</v>
      </c>
      <c r="G22" s="290" t="s">
        <v>808</v>
      </c>
      <c r="H22" s="635" t="s">
        <v>495</v>
      </c>
    </row>
    <row r="23" spans="1:8" ht="24">
      <c r="A23" s="345" t="s">
        <v>3646</v>
      </c>
      <c r="B23" s="346" t="s">
        <v>3645</v>
      </c>
      <c r="C23" s="382" t="s">
        <v>3890</v>
      </c>
      <c r="D23" s="51">
        <v>2995</v>
      </c>
      <c r="E23" s="83"/>
      <c r="F23" s="51"/>
      <c r="G23" s="83"/>
      <c r="H23" s="347" t="s">
        <v>498</v>
      </c>
    </row>
    <row r="24" spans="1:8" ht="13.5" thickBot="1">
      <c r="A24" s="348"/>
      <c r="B24" s="349" t="s">
        <v>3647</v>
      </c>
      <c r="C24" s="350" t="s">
        <v>1788</v>
      </c>
      <c r="D24" s="351" t="s">
        <v>302</v>
      </c>
      <c r="E24" s="335">
        <f>D23*0.25</f>
        <v>748.75</v>
      </c>
      <c r="F24" s="351"/>
      <c r="G24" s="335"/>
      <c r="H24" s="352" t="s">
        <v>499</v>
      </c>
    </row>
    <row r="25" spans="1:8" ht="24.75" thickBot="1">
      <c r="A25" s="342" t="s">
        <v>783</v>
      </c>
      <c r="B25" s="343" t="s">
        <v>163</v>
      </c>
      <c r="C25" s="343" t="s">
        <v>162</v>
      </c>
      <c r="D25" s="290" t="s">
        <v>805</v>
      </c>
      <c r="E25" s="290" t="s">
        <v>806</v>
      </c>
      <c r="F25" s="290" t="s">
        <v>807</v>
      </c>
      <c r="G25" s="290" t="s">
        <v>808</v>
      </c>
      <c r="H25" s="344" t="s">
        <v>495</v>
      </c>
    </row>
    <row r="26" spans="1:8">
      <c r="A26" s="345" t="s">
        <v>1687</v>
      </c>
      <c r="B26" s="346" t="s">
        <v>1688</v>
      </c>
      <c r="C26" s="639" t="s">
        <v>2841</v>
      </c>
      <c r="D26" s="51">
        <v>31495</v>
      </c>
      <c r="E26" s="83"/>
      <c r="F26" s="51"/>
      <c r="G26" s="83"/>
      <c r="H26" s="347" t="s">
        <v>498</v>
      </c>
    </row>
    <row r="27" spans="1:8" ht="13.5" thickBot="1">
      <c r="A27" s="348"/>
      <c r="B27" s="349" t="s">
        <v>1689</v>
      </c>
      <c r="C27" s="350" t="s">
        <v>1788</v>
      </c>
      <c r="D27" s="351"/>
      <c r="E27" s="335">
        <v>7873.75</v>
      </c>
      <c r="F27" s="351"/>
      <c r="G27" s="335"/>
      <c r="H27" s="352" t="s">
        <v>499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270"/>
  <sheetViews>
    <sheetView zoomScale="90" zoomScaleNormal="90" zoomScaleSheetLayoutView="75" workbookViewId="0">
      <selection activeCell="A13" sqref="A13:L28"/>
    </sheetView>
  </sheetViews>
  <sheetFormatPr defaultColWidth="9.140625" defaultRowHeight="12.75"/>
  <cols>
    <col min="1" max="1" width="38.85546875" style="132" customWidth="1"/>
    <col min="2" max="2" width="27.28515625" style="132" customWidth="1"/>
    <col min="3" max="3" width="15.140625" style="132" customWidth="1"/>
    <col min="4" max="4" width="15.28515625" style="132" customWidth="1"/>
    <col min="5" max="5" width="18.42578125" style="132" customWidth="1"/>
    <col min="6" max="6" width="42" style="132" customWidth="1"/>
    <col min="7" max="7" width="10.42578125" style="132" customWidth="1"/>
    <col min="8" max="16384" width="9.140625" style="132"/>
  </cols>
  <sheetData>
    <row r="1" spans="1:7" ht="16.5" thickBot="1">
      <c r="A1" s="1182" t="s">
        <v>3277</v>
      </c>
      <c r="B1" s="1183"/>
      <c r="C1" s="1183"/>
      <c r="D1" s="1184"/>
      <c r="E1" s="1184"/>
      <c r="F1" s="1184"/>
      <c r="G1" s="1185"/>
    </row>
    <row r="2" spans="1:7" ht="13.5" thickBot="1">
      <c r="A2" s="149" t="s">
        <v>161</v>
      </c>
      <c r="B2" s="149" t="s">
        <v>677</v>
      </c>
      <c r="C2" s="540" t="s">
        <v>805</v>
      </c>
      <c r="D2" s="1196" t="s">
        <v>162</v>
      </c>
      <c r="E2" s="1197"/>
      <c r="F2" s="1198"/>
      <c r="G2" s="151" t="s">
        <v>700</v>
      </c>
    </row>
    <row r="3" spans="1:7" ht="36">
      <c r="A3" s="1039" t="s">
        <v>3406</v>
      </c>
      <c r="B3" s="874" t="s">
        <v>3409</v>
      </c>
      <c r="C3" s="875">
        <v>300</v>
      </c>
      <c r="D3" s="1199" t="s">
        <v>3406</v>
      </c>
      <c r="E3" s="1200"/>
      <c r="F3" s="1201"/>
      <c r="G3" s="1040" t="s">
        <v>519</v>
      </c>
    </row>
    <row r="4" spans="1:7" ht="37.5" customHeight="1">
      <c r="A4" s="1041" t="s">
        <v>3407</v>
      </c>
      <c r="B4" s="541" t="s">
        <v>3410</v>
      </c>
      <c r="C4" s="543">
        <v>1000</v>
      </c>
      <c r="D4" s="1202" t="s">
        <v>3799</v>
      </c>
      <c r="E4" s="1203"/>
      <c r="F4" s="1204"/>
      <c r="G4" s="1042" t="s">
        <v>519</v>
      </c>
    </row>
    <row r="5" spans="1:7" ht="36.75" thickBot="1">
      <c r="A5" s="1043" t="s">
        <v>3408</v>
      </c>
      <c r="B5" s="541" t="s">
        <v>3411</v>
      </c>
      <c r="C5" s="543">
        <v>2500</v>
      </c>
      <c r="D5" s="1186" t="s">
        <v>3408</v>
      </c>
      <c r="E5" s="1187"/>
      <c r="F5" s="1188"/>
      <c r="G5" s="1042" t="s">
        <v>498</v>
      </c>
    </row>
    <row r="6" spans="1:7" ht="16.5" customHeight="1" thickBot="1">
      <c r="A6" s="1189" t="s">
        <v>3275</v>
      </c>
      <c r="B6" s="1190"/>
      <c r="C6" s="1190"/>
      <c r="D6" s="1191"/>
      <c r="E6" s="1191"/>
      <c r="F6" s="1191"/>
      <c r="G6" s="1192"/>
    </row>
    <row r="7" spans="1:7" ht="26.25" customHeight="1" thickBot="1">
      <c r="A7" s="934" t="s">
        <v>3276</v>
      </c>
      <c r="B7" s="934" t="s">
        <v>677</v>
      </c>
      <c r="C7" s="935" t="s">
        <v>805</v>
      </c>
      <c r="D7" s="1193" t="s">
        <v>162</v>
      </c>
      <c r="E7" s="1194"/>
      <c r="F7" s="1195"/>
      <c r="G7" s="934" t="s">
        <v>700</v>
      </c>
    </row>
    <row r="8" spans="1:7">
      <c r="A8" s="906" t="s">
        <v>3157</v>
      </c>
      <c r="B8" s="541" t="s">
        <v>3154</v>
      </c>
      <c r="C8" s="543">
        <v>1995</v>
      </c>
      <c r="D8" s="1202" t="s">
        <v>3259</v>
      </c>
      <c r="E8" s="1203"/>
      <c r="F8" s="1204"/>
      <c r="G8" s="1044" t="s">
        <v>519</v>
      </c>
    </row>
    <row r="9" spans="1:7">
      <c r="A9" s="906" t="s">
        <v>3158</v>
      </c>
      <c r="B9" s="541" t="s">
        <v>3155</v>
      </c>
      <c r="C9" s="543">
        <v>6995</v>
      </c>
      <c r="D9" s="1202" t="s">
        <v>3260</v>
      </c>
      <c r="E9" s="1203"/>
      <c r="F9" s="1204"/>
      <c r="G9" s="1044" t="s">
        <v>498</v>
      </c>
    </row>
    <row r="10" spans="1:7" ht="13.5" thickBot="1">
      <c r="A10" s="905" t="s">
        <v>3159</v>
      </c>
      <c r="B10" s="542" t="s">
        <v>3156</v>
      </c>
      <c r="C10" s="544">
        <v>9995</v>
      </c>
      <c r="D10" s="1186" t="s">
        <v>3261</v>
      </c>
      <c r="E10" s="1187"/>
      <c r="F10" s="1188"/>
      <c r="G10" s="1045" t="s">
        <v>498</v>
      </c>
    </row>
    <row r="11" spans="1:7" ht="12.75" customHeight="1">
      <c r="A11" s="712"/>
      <c r="B11" s="712"/>
      <c r="C11" s="713"/>
      <c r="D11" s="706"/>
      <c r="E11" s="706"/>
      <c r="F11" s="706"/>
      <c r="G11" s="678"/>
    </row>
    <row r="12" spans="1:7" s="679" customFormat="1" ht="21.75" customHeight="1">
      <c r="A12" s="680"/>
      <c r="B12" s="677"/>
      <c r="C12" s="677"/>
      <c r="D12" s="677"/>
      <c r="E12" s="677"/>
      <c r="F12" s="706"/>
      <c r="G12" s="678"/>
    </row>
    <row r="13" spans="1:7" s="679" customFormat="1" ht="21.75" customHeight="1">
      <c r="A13" s="677"/>
      <c r="B13" s="677"/>
      <c r="C13" s="677"/>
      <c r="D13" s="677"/>
      <c r="E13" s="677"/>
      <c r="F13" s="706"/>
      <c r="G13" s="678"/>
    </row>
    <row r="14" spans="1:7">
      <c r="A14" s="183"/>
      <c r="B14" s="183"/>
      <c r="C14" s="183"/>
      <c r="D14" s="183"/>
      <c r="E14" s="183"/>
      <c r="F14" s="183"/>
    </row>
    <row r="15" spans="1:7">
      <c r="A15" s="183"/>
      <c r="B15" s="183"/>
      <c r="C15" s="183"/>
      <c r="D15" s="183"/>
      <c r="E15" s="183"/>
      <c r="F15" s="183"/>
    </row>
    <row r="16" spans="1:7" ht="15.75">
      <c r="A16" s="154"/>
      <c r="B16" s="183"/>
      <c r="C16" s="183"/>
      <c r="D16" s="183"/>
      <c r="E16" s="183"/>
      <c r="F16" s="183"/>
    </row>
    <row r="17" spans="1:6">
      <c r="A17" s="155"/>
      <c r="B17" s="183"/>
      <c r="C17" s="183"/>
      <c r="D17" s="183"/>
      <c r="E17" s="183"/>
      <c r="F17" s="183"/>
    </row>
    <row r="18" spans="1:6">
      <c r="A18" s="155"/>
      <c r="B18" s="183"/>
      <c r="C18" s="183"/>
      <c r="D18" s="183"/>
      <c r="E18" s="183"/>
      <c r="F18" s="183"/>
    </row>
    <row r="19" spans="1:6">
      <c r="A19" s="156"/>
      <c r="B19" s="183"/>
      <c r="C19" s="183"/>
      <c r="D19" s="183"/>
      <c r="E19" s="183"/>
      <c r="F19" s="183"/>
    </row>
    <row r="20" spans="1:6">
      <c r="A20" s="156"/>
      <c r="B20" s="183"/>
      <c r="C20" s="183"/>
      <c r="D20" s="183"/>
      <c r="E20" s="183"/>
      <c r="F20" s="183"/>
    </row>
    <row r="21" spans="1:6">
      <c r="A21" s="156"/>
      <c r="B21" s="183"/>
      <c r="C21" s="183"/>
      <c r="D21" s="183"/>
      <c r="E21" s="183"/>
      <c r="F21" s="183"/>
    </row>
    <row r="22" spans="1:6">
      <c r="A22" s="156"/>
      <c r="B22" s="183"/>
      <c r="C22" s="183"/>
      <c r="D22" s="183"/>
      <c r="E22" s="183"/>
      <c r="F22" s="183"/>
    </row>
    <row r="23" spans="1:6">
      <c r="A23" s="157"/>
      <c r="B23" s="183"/>
      <c r="C23" s="183"/>
      <c r="D23" s="183"/>
      <c r="E23" s="183"/>
      <c r="F23" s="183"/>
    </row>
    <row r="24" spans="1:6">
      <c r="A24" s="183"/>
      <c r="B24" s="183"/>
      <c r="C24" s="183"/>
      <c r="D24" s="183"/>
      <c r="E24" s="183"/>
      <c r="F24" s="183"/>
    </row>
    <row r="25" spans="1:6">
      <c r="A25" s="183"/>
      <c r="B25" s="183"/>
      <c r="C25" s="183"/>
      <c r="D25" s="183"/>
      <c r="E25" s="183"/>
      <c r="F25" s="183"/>
    </row>
    <row r="26" spans="1:6">
      <c r="A26" s="183"/>
      <c r="B26" s="183"/>
      <c r="C26" s="183"/>
      <c r="D26" s="183"/>
      <c r="E26" s="183"/>
      <c r="F26" s="183"/>
    </row>
    <row r="27" spans="1:6">
      <c r="A27" s="183"/>
      <c r="B27" s="183"/>
      <c r="C27" s="183"/>
      <c r="D27" s="183"/>
      <c r="E27" s="183"/>
      <c r="F27" s="183"/>
    </row>
    <row r="28" spans="1:6">
      <c r="A28" s="183"/>
      <c r="B28" s="183"/>
      <c r="C28" s="183"/>
      <c r="D28" s="183"/>
      <c r="E28" s="183"/>
      <c r="F28" s="183"/>
    </row>
    <row r="29" spans="1:6">
      <c r="A29" s="183"/>
      <c r="B29" s="183"/>
      <c r="C29" s="183"/>
      <c r="D29" s="183"/>
      <c r="E29" s="183"/>
      <c r="F29" s="183"/>
    </row>
    <row r="30" spans="1:6">
      <c r="A30" s="183"/>
      <c r="B30" s="183"/>
      <c r="C30" s="183"/>
      <c r="D30" s="183"/>
      <c r="E30" s="183"/>
      <c r="F30" s="183"/>
    </row>
    <row r="31" spans="1:6">
      <c r="A31" s="183"/>
      <c r="B31" s="183"/>
      <c r="C31" s="183"/>
      <c r="D31" s="183"/>
      <c r="E31" s="183"/>
      <c r="F31" s="183"/>
    </row>
    <row r="32" spans="1:6">
      <c r="A32" s="183"/>
      <c r="B32" s="183"/>
      <c r="C32" s="183"/>
      <c r="D32" s="183"/>
      <c r="E32" s="183"/>
      <c r="F32" s="183"/>
    </row>
    <row r="33" spans="1:6">
      <c r="A33" s="183"/>
      <c r="B33" s="183"/>
      <c r="C33" s="183"/>
      <c r="D33" s="183"/>
      <c r="E33" s="183"/>
      <c r="F33" s="183"/>
    </row>
    <row r="34" spans="1:6">
      <c r="A34" s="183"/>
      <c r="B34" s="183"/>
      <c r="C34" s="183"/>
      <c r="D34" s="183"/>
      <c r="E34" s="183"/>
      <c r="F34" s="183"/>
    </row>
    <row r="35" spans="1:6">
      <c r="A35" s="183"/>
      <c r="B35" s="183"/>
      <c r="C35" s="183"/>
      <c r="D35" s="183"/>
      <c r="E35" s="183"/>
      <c r="F35" s="183"/>
    </row>
    <row r="36" spans="1:6">
      <c r="A36" s="183"/>
      <c r="B36" s="183"/>
      <c r="C36" s="183"/>
      <c r="D36" s="183"/>
      <c r="E36" s="183"/>
      <c r="F36" s="183"/>
    </row>
    <row r="37" spans="1:6">
      <c r="A37" s="183"/>
      <c r="B37" s="183"/>
      <c r="C37" s="183"/>
      <c r="D37" s="183"/>
      <c r="E37" s="183"/>
      <c r="F37" s="183"/>
    </row>
    <row r="38" spans="1:6">
      <c r="A38" s="183"/>
      <c r="B38" s="183"/>
      <c r="C38" s="183"/>
      <c r="D38" s="183"/>
      <c r="E38" s="183"/>
      <c r="F38" s="183"/>
    </row>
    <row r="39" spans="1:6">
      <c r="A39" s="183"/>
      <c r="B39" s="183"/>
      <c r="C39" s="183"/>
      <c r="D39" s="183"/>
      <c r="E39" s="183"/>
      <c r="F39" s="183"/>
    </row>
    <row r="40" spans="1:6">
      <c r="A40" s="183"/>
      <c r="B40" s="183"/>
      <c r="C40" s="183"/>
      <c r="D40" s="183"/>
      <c r="E40" s="183"/>
      <c r="F40" s="183"/>
    </row>
    <row r="41" spans="1:6">
      <c r="A41" s="183"/>
      <c r="B41" s="183"/>
      <c r="C41" s="183"/>
      <c r="D41" s="183"/>
      <c r="E41" s="183"/>
      <c r="F41" s="183"/>
    </row>
    <row r="42" spans="1:6">
      <c r="A42" s="183"/>
      <c r="B42" s="183"/>
      <c r="C42" s="183"/>
      <c r="D42" s="183"/>
      <c r="E42" s="183"/>
      <c r="F42" s="183"/>
    </row>
    <row r="43" spans="1:6">
      <c r="A43" s="183"/>
      <c r="B43" s="183"/>
      <c r="C43" s="183"/>
      <c r="D43" s="183"/>
      <c r="E43" s="183"/>
      <c r="F43" s="183"/>
    </row>
    <row r="44" spans="1:6">
      <c r="A44" s="183"/>
      <c r="B44" s="183"/>
      <c r="C44" s="183"/>
      <c r="D44" s="183"/>
      <c r="E44" s="183"/>
      <c r="F44" s="183"/>
    </row>
    <row r="45" spans="1:6">
      <c r="A45" s="183"/>
      <c r="B45" s="183"/>
      <c r="C45" s="183"/>
      <c r="D45" s="183"/>
      <c r="E45" s="183"/>
      <c r="F45" s="183"/>
    </row>
    <row r="46" spans="1:6">
      <c r="A46" s="183"/>
      <c r="B46" s="183"/>
      <c r="C46" s="183"/>
      <c r="D46" s="183"/>
      <c r="E46" s="183"/>
      <c r="F46" s="183"/>
    </row>
    <row r="47" spans="1:6">
      <c r="A47" s="183"/>
      <c r="B47" s="183"/>
      <c r="C47" s="183"/>
      <c r="D47" s="183"/>
      <c r="E47" s="183"/>
      <c r="F47" s="183"/>
    </row>
    <row r="48" spans="1:6">
      <c r="A48" s="183"/>
      <c r="B48" s="183"/>
      <c r="C48" s="183"/>
      <c r="D48" s="183"/>
      <c r="E48" s="183"/>
      <c r="F48" s="183"/>
    </row>
    <row r="49" spans="1:6">
      <c r="A49" s="183"/>
      <c r="B49" s="183"/>
      <c r="C49" s="183"/>
      <c r="D49" s="183"/>
      <c r="E49" s="183"/>
      <c r="F49" s="183"/>
    </row>
    <row r="50" spans="1:6">
      <c r="A50" s="183"/>
      <c r="B50" s="183"/>
      <c r="C50" s="183"/>
      <c r="D50" s="183"/>
      <c r="E50" s="183"/>
      <c r="F50" s="183"/>
    </row>
    <row r="51" spans="1:6">
      <c r="A51" s="183"/>
      <c r="B51" s="183"/>
      <c r="C51" s="183"/>
      <c r="D51" s="183"/>
      <c r="E51" s="183"/>
      <c r="F51" s="183"/>
    </row>
    <row r="52" spans="1:6">
      <c r="A52" s="183"/>
      <c r="B52" s="183"/>
      <c r="C52" s="183"/>
      <c r="D52" s="183"/>
      <c r="E52" s="183"/>
      <c r="F52" s="183"/>
    </row>
    <row r="53" spans="1:6">
      <c r="A53" s="183"/>
      <c r="B53" s="183"/>
      <c r="C53" s="183"/>
      <c r="D53" s="183"/>
      <c r="E53" s="183"/>
      <c r="F53" s="183"/>
    </row>
    <row r="54" spans="1:6">
      <c r="A54" s="183"/>
      <c r="B54" s="183"/>
      <c r="C54" s="183"/>
      <c r="D54" s="183"/>
      <c r="E54" s="183"/>
      <c r="F54" s="183"/>
    </row>
    <row r="55" spans="1:6">
      <c r="A55" s="183"/>
      <c r="B55" s="183"/>
      <c r="C55" s="183"/>
      <c r="D55" s="183"/>
      <c r="E55" s="183"/>
      <c r="F55" s="183"/>
    </row>
    <row r="56" spans="1:6">
      <c r="A56" s="183"/>
      <c r="B56" s="183"/>
      <c r="C56" s="183"/>
      <c r="D56" s="183"/>
      <c r="E56" s="183"/>
      <c r="F56" s="183"/>
    </row>
    <row r="57" spans="1:6">
      <c r="A57" s="183"/>
      <c r="B57" s="183"/>
      <c r="C57" s="183"/>
      <c r="D57" s="183"/>
      <c r="E57" s="183"/>
      <c r="F57" s="183"/>
    </row>
    <row r="58" spans="1:6">
      <c r="A58" s="183"/>
      <c r="B58" s="183"/>
      <c r="C58" s="183"/>
      <c r="D58" s="183"/>
      <c r="E58" s="183"/>
      <c r="F58" s="183"/>
    </row>
    <row r="59" spans="1:6">
      <c r="A59" s="183"/>
      <c r="B59" s="183"/>
      <c r="C59" s="183"/>
      <c r="D59" s="183"/>
      <c r="E59" s="183"/>
      <c r="F59" s="183"/>
    </row>
    <row r="60" spans="1:6">
      <c r="A60" s="183"/>
      <c r="B60" s="183"/>
      <c r="C60" s="183"/>
      <c r="D60" s="183"/>
      <c r="E60" s="183"/>
      <c r="F60" s="183"/>
    </row>
    <row r="61" spans="1:6">
      <c r="A61" s="183"/>
      <c r="B61" s="183"/>
      <c r="C61" s="183"/>
      <c r="D61" s="183"/>
      <c r="E61" s="183"/>
      <c r="F61" s="183"/>
    </row>
    <row r="62" spans="1:6">
      <c r="A62" s="183"/>
      <c r="B62" s="183"/>
      <c r="C62" s="183"/>
      <c r="D62" s="183"/>
      <c r="E62" s="183"/>
      <c r="F62" s="183"/>
    </row>
    <row r="63" spans="1:6">
      <c r="A63" s="183"/>
      <c r="B63" s="183"/>
      <c r="C63" s="183"/>
      <c r="D63" s="183"/>
      <c r="E63" s="183"/>
      <c r="F63" s="183"/>
    </row>
    <row r="64" spans="1:6">
      <c r="A64" s="183"/>
      <c r="B64" s="183"/>
      <c r="C64" s="183"/>
      <c r="D64" s="183"/>
      <c r="E64" s="183"/>
      <c r="F64" s="183"/>
    </row>
    <row r="65" spans="1:6">
      <c r="A65" s="183"/>
      <c r="B65" s="183"/>
      <c r="C65" s="183"/>
      <c r="D65" s="183"/>
      <c r="E65" s="183"/>
      <c r="F65" s="183"/>
    </row>
    <row r="66" spans="1:6">
      <c r="A66" s="183"/>
      <c r="B66" s="183"/>
      <c r="C66" s="183"/>
      <c r="D66" s="183"/>
      <c r="E66" s="183"/>
      <c r="F66" s="183"/>
    </row>
    <row r="67" spans="1:6">
      <c r="A67" s="183"/>
      <c r="B67" s="183"/>
      <c r="C67" s="183"/>
      <c r="D67" s="183"/>
      <c r="E67" s="183"/>
      <c r="F67" s="183"/>
    </row>
    <row r="68" spans="1:6">
      <c r="A68" s="183"/>
      <c r="B68" s="183"/>
      <c r="C68" s="183"/>
      <c r="D68" s="183"/>
      <c r="E68" s="183"/>
      <c r="F68" s="183"/>
    </row>
    <row r="69" spans="1:6">
      <c r="A69" s="183"/>
      <c r="B69" s="183"/>
      <c r="C69" s="183"/>
      <c r="D69" s="183"/>
      <c r="E69" s="183"/>
      <c r="F69" s="183"/>
    </row>
    <row r="70" spans="1:6">
      <c r="A70" s="183"/>
      <c r="B70" s="183"/>
      <c r="C70" s="183"/>
      <c r="D70" s="183"/>
      <c r="E70" s="183"/>
      <c r="F70" s="183"/>
    </row>
    <row r="71" spans="1:6">
      <c r="A71" s="183"/>
      <c r="B71" s="183"/>
      <c r="C71" s="183"/>
      <c r="D71" s="183"/>
      <c r="E71" s="183"/>
      <c r="F71" s="183"/>
    </row>
    <row r="72" spans="1:6">
      <c r="A72" s="183"/>
      <c r="B72" s="183"/>
      <c r="C72" s="183"/>
      <c r="D72" s="183"/>
      <c r="E72" s="183"/>
      <c r="F72" s="183"/>
    </row>
    <row r="73" spans="1:6">
      <c r="A73" s="183"/>
      <c r="B73" s="183"/>
      <c r="C73" s="183"/>
      <c r="D73" s="183"/>
      <c r="E73" s="183"/>
      <c r="F73" s="183"/>
    </row>
    <row r="74" spans="1:6">
      <c r="A74" s="183"/>
      <c r="B74" s="183"/>
      <c r="C74" s="183"/>
      <c r="D74" s="183"/>
      <c r="E74" s="183"/>
      <c r="F74" s="183"/>
    </row>
    <row r="75" spans="1:6">
      <c r="A75" s="183"/>
      <c r="B75" s="183"/>
      <c r="C75" s="183"/>
      <c r="D75" s="183"/>
      <c r="E75" s="183"/>
      <c r="F75" s="183"/>
    </row>
    <row r="76" spans="1:6">
      <c r="A76" s="183"/>
      <c r="B76" s="183"/>
      <c r="C76" s="183"/>
      <c r="D76" s="183"/>
      <c r="E76" s="183"/>
      <c r="F76" s="183"/>
    </row>
    <row r="77" spans="1:6">
      <c r="A77" s="183"/>
      <c r="B77" s="183"/>
      <c r="C77" s="183"/>
      <c r="D77" s="183"/>
      <c r="E77" s="183"/>
      <c r="F77" s="183"/>
    </row>
    <row r="78" spans="1:6">
      <c r="A78" s="183"/>
      <c r="B78" s="183"/>
      <c r="C78" s="183"/>
      <c r="D78" s="183"/>
      <c r="E78" s="183"/>
      <c r="F78" s="183"/>
    </row>
    <row r="79" spans="1:6">
      <c r="A79" s="183"/>
      <c r="B79" s="183"/>
      <c r="C79" s="183"/>
      <c r="D79" s="183"/>
      <c r="E79" s="183"/>
      <c r="F79" s="183"/>
    </row>
    <row r="80" spans="1:6">
      <c r="A80" s="183"/>
      <c r="B80" s="183"/>
      <c r="C80" s="183"/>
      <c r="D80" s="183"/>
      <c r="E80" s="183"/>
      <c r="F80" s="183"/>
    </row>
    <row r="81" spans="1:6">
      <c r="A81" s="183"/>
      <c r="B81" s="183"/>
      <c r="C81" s="183"/>
      <c r="D81" s="183"/>
      <c r="E81" s="183"/>
      <c r="F81" s="183"/>
    </row>
    <row r="82" spans="1:6">
      <c r="A82" s="183"/>
      <c r="B82" s="183"/>
      <c r="C82" s="183"/>
      <c r="D82" s="183"/>
      <c r="E82" s="183"/>
      <c r="F82" s="183"/>
    </row>
    <row r="83" spans="1:6">
      <c r="A83" s="183"/>
      <c r="B83" s="183"/>
      <c r="C83" s="183"/>
      <c r="D83" s="183"/>
      <c r="E83" s="183"/>
      <c r="F83" s="183"/>
    </row>
    <row r="84" spans="1:6">
      <c r="A84" s="183"/>
      <c r="B84" s="183"/>
      <c r="C84" s="183"/>
      <c r="D84" s="183"/>
      <c r="E84" s="183"/>
      <c r="F84" s="183"/>
    </row>
    <row r="85" spans="1:6">
      <c r="A85" s="183"/>
      <c r="B85" s="183"/>
      <c r="C85" s="183"/>
      <c r="D85" s="183"/>
      <c r="E85" s="183"/>
      <c r="F85" s="183"/>
    </row>
    <row r="86" spans="1:6">
      <c r="A86" s="183"/>
      <c r="B86" s="183"/>
      <c r="C86" s="183"/>
      <c r="D86" s="183"/>
      <c r="E86" s="183"/>
      <c r="F86" s="183"/>
    </row>
    <row r="87" spans="1:6">
      <c r="A87" s="183"/>
      <c r="B87" s="183"/>
      <c r="C87" s="183"/>
      <c r="D87" s="183"/>
      <c r="E87" s="183"/>
      <c r="F87" s="183"/>
    </row>
    <row r="88" spans="1:6">
      <c r="A88" s="183"/>
      <c r="B88" s="183"/>
      <c r="C88" s="183"/>
      <c r="D88" s="183"/>
      <c r="E88" s="183"/>
      <c r="F88" s="183"/>
    </row>
    <row r="89" spans="1:6">
      <c r="A89" s="183"/>
      <c r="B89" s="183"/>
      <c r="C89" s="183"/>
      <c r="D89" s="183"/>
      <c r="E89" s="183"/>
      <c r="F89" s="183"/>
    </row>
    <row r="90" spans="1:6">
      <c r="A90" s="183"/>
      <c r="B90" s="183"/>
      <c r="C90" s="183"/>
      <c r="D90" s="183"/>
      <c r="E90" s="183"/>
      <c r="F90" s="183"/>
    </row>
    <row r="91" spans="1:6">
      <c r="A91" s="183"/>
      <c r="B91" s="183"/>
      <c r="C91" s="183"/>
      <c r="D91" s="183"/>
      <c r="E91" s="183"/>
      <c r="F91" s="183"/>
    </row>
    <row r="92" spans="1:6">
      <c r="A92" s="183"/>
      <c r="B92" s="183"/>
      <c r="C92" s="183"/>
      <c r="D92" s="183"/>
      <c r="E92" s="183"/>
      <c r="F92" s="183"/>
    </row>
    <row r="93" spans="1:6">
      <c r="A93" s="183"/>
      <c r="B93" s="183"/>
      <c r="C93" s="183"/>
      <c r="D93" s="183"/>
      <c r="E93" s="183"/>
      <c r="F93" s="183"/>
    </row>
    <row r="94" spans="1:6">
      <c r="A94" s="183"/>
      <c r="B94" s="183"/>
      <c r="C94" s="183"/>
      <c r="D94" s="183"/>
      <c r="E94" s="183"/>
      <c r="F94" s="183"/>
    </row>
    <row r="95" spans="1:6">
      <c r="A95" s="183"/>
      <c r="B95" s="183"/>
      <c r="C95" s="183"/>
      <c r="D95" s="183"/>
      <c r="E95" s="183"/>
      <c r="F95" s="183"/>
    </row>
    <row r="96" spans="1:6">
      <c r="A96" s="183"/>
      <c r="B96" s="183"/>
      <c r="C96" s="183"/>
      <c r="D96" s="183"/>
      <c r="E96" s="183"/>
      <c r="F96" s="183"/>
    </row>
    <row r="97" spans="1:6">
      <c r="A97" s="183"/>
      <c r="B97" s="183"/>
      <c r="C97" s="183"/>
      <c r="D97" s="183"/>
      <c r="E97" s="183"/>
      <c r="F97" s="183"/>
    </row>
    <row r="98" spans="1:6">
      <c r="A98" s="183"/>
      <c r="B98" s="183"/>
      <c r="C98" s="183"/>
      <c r="D98" s="183"/>
      <c r="E98" s="183"/>
      <c r="F98" s="183"/>
    </row>
    <row r="99" spans="1:6">
      <c r="A99" s="183"/>
      <c r="B99" s="183"/>
      <c r="C99" s="183"/>
      <c r="D99" s="183"/>
      <c r="E99" s="183"/>
      <c r="F99" s="183"/>
    </row>
    <row r="100" spans="1:6">
      <c r="A100" s="183"/>
      <c r="B100" s="183"/>
      <c r="C100" s="183"/>
      <c r="D100" s="183"/>
      <c r="E100" s="183"/>
      <c r="F100" s="183"/>
    </row>
    <row r="101" spans="1:6">
      <c r="A101" s="183"/>
      <c r="B101" s="183"/>
      <c r="C101" s="183"/>
      <c r="D101" s="183"/>
      <c r="E101" s="183"/>
      <c r="F101" s="183"/>
    </row>
    <row r="102" spans="1:6">
      <c r="A102" s="183"/>
      <c r="B102" s="183"/>
      <c r="C102" s="183"/>
      <c r="D102" s="183"/>
      <c r="E102" s="183"/>
      <c r="F102" s="183"/>
    </row>
    <row r="103" spans="1:6">
      <c r="A103" s="183"/>
      <c r="B103" s="183"/>
      <c r="C103" s="183"/>
      <c r="D103" s="183"/>
      <c r="E103" s="183"/>
      <c r="F103" s="183"/>
    </row>
    <row r="104" spans="1:6">
      <c r="A104" s="183"/>
      <c r="B104" s="183"/>
      <c r="C104" s="183"/>
      <c r="D104" s="183"/>
      <c r="E104" s="183"/>
      <c r="F104" s="183"/>
    </row>
    <row r="105" spans="1:6">
      <c r="A105" s="183"/>
      <c r="B105" s="183"/>
      <c r="C105" s="183"/>
      <c r="D105" s="183"/>
      <c r="E105" s="183"/>
      <c r="F105" s="183"/>
    </row>
    <row r="106" spans="1:6">
      <c r="A106" s="183"/>
      <c r="B106" s="183"/>
      <c r="C106" s="183"/>
      <c r="D106" s="183"/>
      <c r="E106" s="183"/>
      <c r="F106" s="183"/>
    </row>
    <row r="107" spans="1:6">
      <c r="A107" s="183"/>
      <c r="B107" s="183"/>
      <c r="C107" s="183"/>
      <c r="D107" s="183"/>
      <c r="E107" s="183"/>
      <c r="F107" s="183"/>
    </row>
    <row r="108" spans="1:6">
      <c r="A108" s="183"/>
      <c r="B108" s="183"/>
      <c r="C108" s="183"/>
      <c r="D108" s="183"/>
      <c r="E108" s="183"/>
      <c r="F108" s="183"/>
    </row>
    <row r="109" spans="1:6">
      <c r="A109" s="183"/>
      <c r="B109" s="183"/>
      <c r="C109" s="183"/>
      <c r="D109" s="183"/>
      <c r="E109" s="183"/>
      <c r="F109" s="183"/>
    </row>
    <row r="110" spans="1:6">
      <c r="A110" s="183"/>
      <c r="B110" s="183"/>
      <c r="C110" s="183"/>
      <c r="D110" s="183"/>
      <c r="E110" s="183"/>
      <c r="F110" s="183"/>
    </row>
    <row r="111" spans="1:6">
      <c r="A111" s="183"/>
      <c r="B111" s="183"/>
      <c r="C111" s="183"/>
      <c r="D111" s="183"/>
      <c r="E111" s="183"/>
      <c r="F111" s="183"/>
    </row>
    <row r="112" spans="1:6">
      <c r="A112" s="183"/>
      <c r="B112" s="183"/>
      <c r="C112" s="183"/>
      <c r="D112" s="183"/>
      <c r="E112" s="183"/>
      <c r="F112" s="183"/>
    </row>
    <row r="113" spans="1:6">
      <c r="A113" s="183"/>
      <c r="B113" s="183"/>
      <c r="C113" s="183"/>
      <c r="D113" s="183"/>
      <c r="E113" s="183"/>
      <c r="F113" s="183"/>
    </row>
    <row r="114" spans="1:6">
      <c r="A114" s="183"/>
      <c r="B114" s="183"/>
      <c r="C114" s="183"/>
      <c r="D114" s="183"/>
      <c r="E114" s="183"/>
      <c r="F114" s="183"/>
    </row>
    <row r="115" spans="1:6">
      <c r="A115" s="183"/>
      <c r="B115" s="183"/>
      <c r="C115" s="183"/>
      <c r="D115" s="183"/>
      <c r="E115" s="183"/>
      <c r="F115" s="183"/>
    </row>
    <row r="116" spans="1:6">
      <c r="A116" s="183"/>
      <c r="B116" s="183"/>
      <c r="C116" s="183"/>
      <c r="D116" s="183"/>
      <c r="E116" s="183"/>
      <c r="F116" s="183"/>
    </row>
    <row r="117" spans="1:6">
      <c r="A117" s="183"/>
      <c r="B117" s="183"/>
      <c r="C117" s="183"/>
      <c r="D117" s="183"/>
      <c r="E117" s="183"/>
      <c r="F117" s="183"/>
    </row>
    <row r="118" spans="1:6">
      <c r="A118" s="183"/>
      <c r="B118" s="183"/>
      <c r="C118" s="183"/>
      <c r="D118" s="183"/>
      <c r="E118" s="183"/>
      <c r="F118" s="183"/>
    </row>
    <row r="119" spans="1:6">
      <c r="A119" s="183"/>
      <c r="B119" s="183"/>
      <c r="C119" s="183"/>
      <c r="D119" s="183"/>
      <c r="E119" s="183"/>
      <c r="F119" s="183"/>
    </row>
    <row r="120" spans="1:6">
      <c r="A120" s="183"/>
      <c r="B120" s="183"/>
      <c r="C120" s="183"/>
      <c r="D120" s="183"/>
      <c r="E120" s="183"/>
      <c r="F120" s="183"/>
    </row>
    <row r="121" spans="1:6">
      <c r="A121" s="183"/>
      <c r="B121" s="183"/>
      <c r="C121" s="183"/>
      <c r="D121" s="183"/>
      <c r="E121" s="183"/>
      <c r="F121" s="183"/>
    </row>
    <row r="122" spans="1:6">
      <c r="A122" s="183"/>
      <c r="B122" s="183"/>
      <c r="C122" s="183"/>
      <c r="D122" s="183"/>
      <c r="E122" s="183"/>
      <c r="F122" s="183"/>
    </row>
    <row r="123" spans="1:6">
      <c r="A123" s="183"/>
      <c r="B123" s="183"/>
      <c r="C123" s="183"/>
      <c r="D123" s="183"/>
      <c r="E123" s="183"/>
      <c r="F123" s="183"/>
    </row>
    <row r="124" spans="1:6">
      <c r="A124" s="183"/>
      <c r="B124" s="183"/>
      <c r="C124" s="183"/>
      <c r="D124" s="183"/>
      <c r="E124" s="183"/>
      <c r="F124" s="183"/>
    </row>
    <row r="125" spans="1:6">
      <c r="A125" s="183"/>
      <c r="B125" s="183"/>
      <c r="C125" s="183"/>
      <c r="D125" s="183"/>
      <c r="E125" s="183"/>
      <c r="F125" s="183"/>
    </row>
    <row r="126" spans="1:6">
      <c r="A126" s="183"/>
      <c r="B126" s="183"/>
      <c r="C126" s="183"/>
      <c r="D126" s="183"/>
      <c r="E126" s="183"/>
      <c r="F126" s="183"/>
    </row>
    <row r="127" spans="1:6">
      <c r="A127" s="183"/>
      <c r="B127" s="183"/>
      <c r="C127" s="183"/>
      <c r="D127" s="183"/>
      <c r="E127" s="183"/>
      <c r="F127" s="183"/>
    </row>
    <row r="128" spans="1:6">
      <c r="A128" s="183"/>
      <c r="B128" s="183"/>
      <c r="C128" s="183"/>
      <c r="D128" s="183"/>
      <c r="E128" s="183"/>
      <c r="F128" s="183"/>
    </row>
    <row r="129" spans="1:6">
      <c r="A129" s="183"/>
      <c r="B129" s="183"/>
      <c r="C129" s="183"/>
      <c r="D129" s="183"/>
      <c r="E129" s="183"/>
      <c r="F129" s="183"/>
    </row>
    <row r="130" spans="1:6">
      <c r="A130" s="183"/>
      <c r="B130" s="183"/>
      <c r="C130" s="183"/>
      <c r="D130" s="183"/>
      <c r="E130" s="183"/>
      <c r="F130" s="183"/>
    </row>
    <row r="131" spans="1:6">
      <c r="A131" s="183"/>
      <c r="B131" s="183"/>
      <c r="C131" s="183"/>
      <c r="D131" s="183"/>
      <c r="E131" s="183"/>
      <c r="F131" s="183"/>
    </row>
    <row r="132" spans="1:6">
      <c r="A132" s="183"/>
      <c r="B132" s="183"/>
      <c r="C132" s="183"/>
      <c r="D132" s="183"/>
      <c r="E132" s="183"/>
      <c r="F132" s="183"/>
    </row>
    <row r="133" spans="1:6">
      <c r="A133" s="183"/>
      <c r="B133" s="183"/>
      <c r="C133" s="183"/>
      <c r="D133" s="183"/>
      <c r="E133" s="183"/>
      <c r="F133" s="183"/>
    </row>
    <row r="134" spans="1:6">
      <c r="A134" s="183"/>
      <c r="B134" s="183"/>
      <c r="C134" s="183"/>
      <c r="D134" s="183"/>
      <c r="E134" s="183"/>
      <c r="F134" s="183"/>
    </row>
    <row r="135" spans="1:6">
      <c r="A135" s="183"/>
      <c r="B135" s="183"/>
      <c r="C135" s="183"/>
      <c r="D135" s="183"/>
      <c r="E135" s="183"/>
      <c r="F135" s="183"/>
    </row>
    <row r="136" spans="1:6">
      <c r="A136" s="183"/>
      <c r="B136" s="183"/>
      <c r="C136" s="183"/>
      <c r="D136" s="183"/>
      <c r="E136" s="183"/>
      <c r="F136" s="183"/>
    </row>
    <row r="137" spans="1:6">
      <c r="A137" s="183"/>
      <c r="B137" s="183"/>
      <c r="C137" s="183"/>
      <c r="D137" s="183"/>
      <c r="E137" s="183"/>
      <c r="F137" s="183"/>
    </row>
    <row r="138" spans="1:6">
      <c r="A138" s="183"/>
      <c r="B138" s="183"/>
      <c r="C138" s="183"/>
      <c r="D138" s="183"/>
      <c r="E138" s="183"/>
      <c r="F138" s="183"/>
    </row>
    <row r="139" spans="1:6">
      <c r="A139" s="183"/>
      <c r="B139" s="183"/>
      <c r="C139" s="183"/>
      <c r="D139" s="183"/>
      <c r="E139" s="183"/>
      <c r="F139" s="183"/>
    </row>
    <row r="140" spans="1:6">
      <c r="A140" s="183"/>
      <c r="B140" s="183"/>
      <c r="C140" s="183"/>
      <c r="D140" s="183"/>
      <c r="E140" s="183"/>
      <c r="F140" s="183"/>
    </row>
    <row r="141" spans="1:6">
      <c r="A141" s="183"/>
      <c r="B141" s="183"/>
      <c r="C141" s="183"/>
      <c r="D141" s="183"/>
      <c r="E141" s="183"/>
      <c r="F141" s="183"/>
    </row>
    <row r="142" spans="1:6">
      <c r="A142" s="183"/>
      <c r="B142" s="183"/>
      <c r="C142" s="183"/>
      <c r="D142" s="183"/>
      <c r="E142" s="183"/>
      <c r="F142" s="183"/>
    </row>
    <row r="143" spans="1:6">
      <c r="A143" s="183"/>
      <c r="B143" s="183"/>
      <c r="C143" s="183"/>
      <c r="D143" s="183"/>
      <c r="E143" s="183"/>
      <c r="F143" s="183"/>
    </row>
    <row r="144" spans="1:6">
      <c r="A144" s="183"/>
      <c r="B144" s="183"/>
      <c r="C144" s="183"/>
      <c r="D144" s="183"/>
      <c r="E144" s="183"/>
      <c r="F144" s="183"/>
    </row>
    <row r="145" spans="1:6">
      <c r="A145" s="183"/>
      <c r="B145" s="183"/>
      <c r="C145" s="183"/>
      <c r="D145" s="183"/>
      <c r="E145" s="183"/>
      <c r="F145" s="183"/>
    </row>
    <row r="146" spans="1:6">
      <c r="A146" s="183"/>
      <c r="B146" s="183"/>
      <c r="C146" s="183"/>
      <c r="D146" s="183"/>
      <c r="E146" s="183"/>
      <c r="F146" s="183"/>
    </row>
    <row r="147" spans="1:6">
      <c r="A147" s="183"/>
      <c r="B147" s="183"/>
      <c r="C147" s="183"/>
      <c r="D147" s="183"/>
      <c r="E147" s="183"/>
      <c r="F147" s="183"/>
    </row>
    <row r="148" spans="1:6">
      <c r="A148" s="183"/>
      <c r="B148" s="183"/>
      <c r="C148" s="183"/>
      <c r="D148" s="183"/>
      <c r="E148" s="183"/>
      <c r="F148" s="183"/>
    </row>
    <row r="149" spans="1:6">
      <c r="A149" s="183"/>
      <c r="B149" s="183"/>
      <c r="C149" s="183"/>
      <c r="D149" s="183"/>
      <c r="E149" s="183"/>
      <c r="F149" s="183"/>
    </row>
    <row r="150" spans="1:6">
      <c r="A150" s="183"/>
      <c r="B150" s="183"/>
      <c r="C150" s="183"/>
      <c r="D150" s="183"/>
      <c r="E150" s="183"/>
      <c r="F150" s="183"/>
    </row>
    <row r="151" spans="1:6">
      <c r="A151" s="183"/>
      <c r="B151" s="183"/>
      <c r="C151" s="183"/>
      <c r="D151" s="183"/>
      <c r="E151" s="183"/>
      <c r="F151" s="183"/>
    </row>
    <row r="152" spans="1:6">
      <c r="A152" s="183"/>
      <c r="B152" s="183"/>
      <c r="C152" s="183"/>
      <c r="D152" s="183"/>
      <c r="E152" s="183"/>
      <c r="F152" s="183"/>
    </row>
    <row r="153" spans="1:6">
      <c r="A153" s="183"/>
      <c r="B153" s="183"/>
      <c r="C153" s="183"/>
      <c r="D153" s="183"/>
      <c r="E153" s="183"/>
      <c r="F153" s="183"/>
    </row>
    <row r="154" spans="1:6">
      <c r="A154" s="183"/>
      <c r="B154" s="183"/>
      <c r="C154" s="183"/>
      <c r="D154" s="183"/>
      <c r="E154" s="183"/>
      <c r="F154" s="183"/>
    </row>
    <row r="155" spans="1:6">
      <c r="A155" s="183"/>
      <c r="B155" s="183"/>
      <c r="C155" s="183"/>
      <c r="D155" s="183"/>
      <c r="E155" s="183"/>
      <c r="F155" s="183"/>
    </row>
    <row r="156" spans="1:6">
      <c r="A156" s="183"/>
      <c r="B156" s="183"/>
      <c r="C156" s="183"/>
      <c r="D156" s="183"/>
      <c r="E156" s="183"/>
      <c r="F156" s="183"/>
    </row>
    <row r="157" spans="1:6">
      <c r="A157" s="183"/>
      <c r="B157" s="183"/>
      <c r="C157" s="183"/>
      <c r="D157" s="183"/>
      <c r="E157" s="183"/>
      <c r="F157" s="183"/>
    </row>
    <row r="158" spans="1:6">
      <c r="A158" s="183"/>
      <c r="B158" s="183"/>
      <c r="C158" s="183"/>
      <c r="D158" s="183"/>
      <c r="E158" s="183"/>
      <c r="F158" s="183"/>
    </row>
    <row r="159" spans="1:6">
      <c r="A159" s="183"/>
      <c r="B159" s="183"/>
      <c r="C159" s="183"/>
      <c r="D159" s="183"/>
      <c r="E159" s="183"/>
      <c r="F159" s="183"/>
    </row>
    <row r="160" spans="1:6">
      <c r="A160" s="183"/>
      <c r="B160" s="183"/>
      <c r="C160" s="183"/>
      <c r="D160" s="183"/>
      <c r="E160" s="183"/>
      <c r="F160" s="183"/>
    </row>
    <row r="161" spans="1:6">
      <c r="A161" s="183"/>
      <c r="B161" s="183"/>
      <c r="C161" s="183"/>
      <c r="D161" s="183"/>
      <c r="E161" s="183"/>
      <c r="F161" s="183"/>
    </row>
    <row r="162" spans="1:6">
      <c r="A162" s="183"/>
      <c r="B162" s="183"/>
      <c r="C162" s="183"/>
      <c r="D162" s="183"/>
      <c r="E162" s="183"/>
      <c r="F162" s="183"/>
    </row>
    <row r="163" spans="1:6">
      <c r="A163" s="183"/>
      <c r="B163" s="183"/>
      <c r="C163" s="183"/>
      <c r="D163" s="183"/>
      <c r="E163" s="183"/>
      <c r="F163" s="183"/>
    </row>
    <row r="164" spans="1:6">
      <c r="A164" s="183"/>
      <c r="B164" s="183"/>
      <c r="C164" s="183"/>
      <c r="D164" s="183"/>
      <c r="E164" s="183"/>
      <c r="F164" s="183"/>
    </row>
    <row r="165" spans="1:6">
      <c r="A165" s="183"/>
      <c r="B165" s="183"/>
      <c r="C165" s="183"/>
      <c r="D165" s="183"/>
      <c r="E165" s="183"/>
      <c r="F165" s="183"/>
    </row>
    <row r="166" spans="1:6">
      <c r="A166" s="183"/>
      <c r="B166" s="183"/>
      <c r="C166" s="183"/>
      <c r="D166" s="183"/>
      <c r="E166" s="183"/>
      <c r="F166" s="183"/>
    </row>
    <row r="167" spans="1:6">
      <c r="A167" s="183"/>
      <c r="B167" s="183"/>
      <c r="C167" s="183"/>
      <c r="D167" s="183"/>
      <c r="E167" s="183"/>
      <c r="F167" s="183"/>
    </row>
    <row r="168" spans="1:6">
      <c r="A168" s="183"/>
      <c r="B168" s="183"/>
      <c r="C168" s="183"/>
      <c r="D168" s="183"/>
      <c r="E168" s="183"/>
      <c r="F168" s="183"/>
    </row>
    <row r="169" spans="1:6">
      <c r="A169" s="183"/>
      <c r="B169" s="183"/>
      <c r="C169" s="183"/>
      <c r="D169" s="183"/>
      <c r="E169" s="183"/>
      <c r="F169" s="183"/>
    </row>
    <row r="170" spans="1:6">
      <c r="A170" s="183"/>
      <c r="B170" s="183"/>
      <c r="C170" s="183"/>
      <c r="D170" s="183"/>
      <c r="E170" s="183"/>
      <c r="F170" s="183"/>
    </row>
    <row r="171" spans="1:6">
      <c r="A171" s="183"/>
      <c r="B171" s="183"/>
      <c r="C171" s="183"/>
      <c r="D171" s="183"/>
      <c r="E171" s="183"/>
      <c r="F171" s="183"/>
    </row>
    <row r="172" spans="1:6">
      <c r="A172" s="183"/>
      <c r="B172" s="183"/>
      <c r="C172" s="183"/>
      <c r="D172" s="183"/>
      <c r="E172" s="183"/>
      <c r="F172" s="183"/>
    </row>
    <row r="173" spans="1:6">
      <c r="A173" s="183"/>
      <c r="B173" s="183"/>
      <c r="C173" s="183"/>
      <c r="D173" s="183"/>
      <c r="E173" s="183"/>
      <c r="F173" s="183"/>
    </row>
    <row r="174" spans="1:6">
      <c r="A174" s="183"/>
      <c r="B174" s="183"/>
      <c r="C174" s="183"/>
      <c r="D174" s="183"/>
      <c r="E174" s="183"/>
      <c r="F174" s="183"/>
    </row>
    <row r="175" spans="1:6">
      <c r="A175" s="183"/>
      <c r="B175" s="183"/>
      <c r="C175" s="183"/>
      <c r="D175" s="183"/>
      <c r="E175" s="183"/>
      <c r="F175" s="183"/>
    </row>
    <row r="176" spans="1:6">
      <c r="A176" s="183"/>
      <c r="B176" s="183"/>
      <c r="C176" s="183"/>
      <c r="D176" s="183"/>
      <c r="E176" s="183"/>
      <c r="F176" s="183"/>
    </row>
    <row r="177" spans="1:6">
      <c r="A177" s="183"/>
      <c r="B177" s="183"/>
      <c r="C177" s="183"/>
      <c r="D177" s="183"/>
      <c r="E177" s="183"/>
      <c r="F177" s="183"/>
    </row>
    <row r="178" spans="1:6">
      <c r="A178" s="183"/>
      <c r="B178" s="183"/>
      <c r="C178" s="183"/>
      <c r="D178" s="183"/>
      <c r="E178" s="183"/>
      <c r="F178" s="183"/>
    </row>
    <row r="179" spans="1:6">
      <c r="A179" s="183"/>
      <c r="B179" s="183"/>
      <c r="C179" s="183"/>
      <c r="D179" s="183"/>
      <c r="E179" s="183"/>
      <c r="F179" s="183"/>
    </row>
    <row r="180" spans="1:6">
      <c r="A180" s="183"/>
      <c r="B180" s="183"/>
      <c r="C180" s="183"/>
      <c r="D180" s="183"/>
      <c r="E180" s="183"/>
      <c r="F180" s="183"/>
    </row>
    <row r="181" spans="1:6">
      <c r="A181" s="183"/>
      <c r="B181" s="183"/>
      <c r="C181" s="183"/>
      <c r="D181" s="183"/>
      <c r="E181" s="183"/>
      <c r="F181" s="183"/>
    </row>
    <row r="182" spans="1:6">
      <c r="A182" s="183"/>
      <c r="B182" s="183"/>
      <c r="C182" s="183"/>
      <c r="D182" s="183"/>
      <c r="E182" s="183"/>
      <c r="F182" s="183"/>
    </row>
    <row r="183" spans="1:6">
      <c r="A183" s="183"/>
      <c r="B183" s="183"/>
      <c r="C183" s="183"/>
      <c r="D183" s="183"/>
      <c r="E183" s="183"/>
      <c r="F183" s="183"/>
    </row>
    <row r="184" spans="1:6">
      <c r="A184" s="183"/>
      <c r="B184" s="183"/>
      <c r="C184" s="183"/>
      <c r="D184" s="183"/>
      <c r="E184" s="183"/>
      <c r="F184" s="183"/>
    </row>
    <row r="185" spans="1:6">
      <c r="A185" s="183"/>
      <c r="B185" s="183"/>
      <c r="C185" s="183"/>
      <c r="D185" s="183"/>
      <c r="E185" s="183"/>
      <c r="F185" s="183"/>
    </row>
    <row r="186" spans="1:6">
      <c r="A186" s="183"/>
      <c r="B186" s="183"/>
      <c r="C186" s="183"/>
      <c r="D186" s="183"/>
      <c r="E186" s="183"/>
      <c r="F186" s="183"/>
    </row>
    <row r="187" spans="1:6">
      <c r="A187" s="183"/>
      <c r="B187" s="183"/>
      <c r="C187" s="183"/>
      <c r="D187" s="183"/>
      <c r="E187" s="183"/>
      <c r="F187" s="183"/>
    </row>
    <row r="188" spans="1:6">
      <c r="A188" s="183"/>
      <c r="B188" s="183"/>
      <c r="C188" s="183"/>
      <c r="D188" s="183"/>
      <c r="E188" s="183"/>
      <c r="F188" s="183"/>
    </row>
    <row r="189" spans="1:6">
      <c r="A189" s="183"/>
      <c r="B189" s="183"/>
      <c r="C189" s="183"/>
      <c r="D189" s="183"/>
      <c r="E189" s="183"/>
      <c r="F189" s="183"/>
    </row>
    <row r="190" spans="1:6">
      <c r="A190" s="183"/>
      <c r="B190" s="183"/>
      <c r="C190" s="183"/>
      <c r="D190" s="183"/>
      <c r="E190" s="183"/>
      <c r="F190" s="183"/>
    </row>
    <row r="191" spans="1:6">
      <c r="A191" s="183"/>
      <c r="B191" s="183"/>
      <c r="C191" s="183"/>
      <c r="D191" s="183"/>
      <c r="E191" s="183"/>
      <c r="F191" s="183"/>
    </row>
    <row r="192" spans="1:6">
      <c r="A192" s="183"/>
      <c r="B192" s="183"/>
      <c r="C192" s="183"/>
      <c r="D192" s="183"/>
      <c r="E192" s="183"/>
      <c r="F192" s="183"/>
    </row>
    <row r="193" spans="1:6">
      <c r="A193" s="183"/>
      <c r="B193" s="183"/>
      <c r="C193" s="183"/>
      <c r="D193" s="183"/>
      <c r="E193" s="183"/>
      <c r="F193" s="183"/>
    </row>
    <row r="194" spans="1:6">
      <c r="A194" s="183"/>
      <c r="B194" s="183"/>
      <c r="C194" s="183"/>
      <c r="D194" s="183"/>
      <c r="E194" s="183"/>
      <c r="F194" s="183"/>
    </row>
    <row r="195" spans="1:6">
      <c r="A195" s="183"/>
      <c r="B195" s="183"/>
      <c r="C195" s="183"/>
      <c r="D195" s="183"/>
      <c r="E195" s="183"/>
      <c r="F195" s="183"/>
    </row>
    <row r="196" spans="1:6">
      <c r="A196" s="183"/>
      <c r="B196" s="183"/>
      <c r="C196" s="183"/>
      <c r="D196" s="183"/>
      <c r="E196" s="183"/>
      <c r="F196" s="183"/>
    </row>
    <row r="197" spans="1:6">
      <c r="A197" s="183"/>
      <c r="B197" s="183"/>
      <c r="C197" s="183"/>
      <c r="D197" s="183"/>
      <c r="E197" s="183"/>
      <c r="F197" s="183"/>
    </row>
    <row r="198" spans="1:6">
      <c r="A198" s="183"/>
      <c r="B198" s="183"/>
      <c r="C198" s="183"/>
      <c r="D198" s="183"/>
      <c r="E198" s="183"/>
      <c r="F198" s="183"/>
    </row>
    <row r="199" spans="1:6">
      <c r="A199" s="183"/>
      <c r="B199" s="183"/>
      <c r="C199" s="183"/>
      <c r="D199" s="183"/>
      <c r="E199" s="183"/>
      <c r="F199" s="183"/>
    </row>
    <row r="200" spans="1:6">
      <c r="A200" s="183"/>
      <c r="B200" s="183"/>
      <c r="C200" s="183"/>
      <c r="D200" s="183"/>
      <c r="E200" s="183"/>
      <c r="F200" s="183"/>
    </row>
    <row r="201" spans="1:6">
      <c r="A201" s="183"/>
      <c r="B201" s="183"/>
      <c r="C201" s="183"/>
      <c r="D201" s="183"/>
      <c r="E201" s="183"/>
      <c r="F201" s="183"/>
    </row>
    <row r="202" spans="1:6">
      <c r="A202" s="183"/>
      <c r="B202" s="183"/>
      <c r="C202" s="183"/>
      <c r="D202" s="183"/>
      <c r="E202" s="183"/>
      <c r="F202" s="183"/>
    </row>
    <row r="203" spans="1:6">
      <c r="A203" s="183"/>
      <c r="B203" s="183"/>
      <c r="C203" s="183"/>
      <c r="D203" s="183"/>
      <c r="E203" s="183"/>
      <c r="F203" s="183"/>
    </row>
    <row r="204" spans="1:6">
      <c r="A204" s="183"/>
      <c r="B204" s="183"/>
      <c r="C204" s="183"/>
      <c r="D204" s="183"/>
      <c r="E204" s="183"/>
      <c r="F204" s="183"/>
    </row>
    <row r="205" spans="1:6">
      <c r="A205" s="183"/>
      <c r="B205" s="183"/>
      <c r="C205" s="183"/>
      <c r="D205" s="183"/>
      <c r="E205" s="183"/>
      <c r="F205" s="183"/>
    </row>
    <row r="206" spans="1:6">
      <c r="A206" s="183"/>
      <c r="B206" s="183"/>
      <c r="C206" s="183"/>
      <c r="D206" s="183"/>
      <c r="E206" s="183"/>
      <c r="F206" s="183"/>
    </row>
    <row r="207" spans="1:6">
      <c r="A207" s="183"/>
      <c r="B207" s="183"/>
      <c r="C207" s="183"/>
      <c r="D207" s="183"/>
      <c r="E207" s="183"/>
      <c r="F207" s="183"/>
    </row>
    <row r="208" spans="1:6">
      <c r="A208" s="183"/>
      <c r="B208" s="183"/>
      <c r="C208" s="183"/>
      <c r="D208" s="183"/>
      <c r="E208" s="183"/>
      <c r="F208" s="183"/>
    </row>
    <row r="209" spans="1:6">
      <c r="A209" s="183"/>
      <c r="B209" s="183"/>
      <c r="C209" s="183"/>
      <c r="D209" s="183"/>
      <c r="E209" s="183"/>
      <c r="F209" s="183"/>
    </row>
    <row r="210" spans="1:6">
      <c r="A210" s="183"/>
      <c r="B210" s="183"/>
      <c r="C210" s="183"/>
      <c r="D210" s="183"/>
      <c r="E210" s="183"/>
      <c r="F210" s="183"/>
    </row>
    <row r="211" spans="1:6">
      <c r="A211" s="183"/>
      <c r="B211" s="183"/>
      <c r="C211" s="183"/>
      <c r="D211" s="183"/>
      <c r="E211" s="183"/>
      <c r="F211" s="183"/>
    </row>
    <row r="212" spans="1:6">
      <c r="A212" s="183"/>
      <c r="B212" s="183"/>
      <c r="C212" s="183"/>
      <c r="D212" s="183"/>
      <c r="E212" s="183"/>
      <c r="F212" s="183"/>
    </row>
    <row r="213" spans="1:6">
      <c r="A213" s="183"/>
      <c r="B213" s="183"/>
      <c r="C213" s="183"/>
      <c r="D213" s="183"/>
      <c r="E213" s="183"/>
      <c r="F213" s="183"/>
    </row>
    <row r="214" spans="1:6">
      <c r="A214" s="183"/>
      <c r="B214" s="183"/>
      <c r="C214" s="183"/>
      <c r="D214" s="183"/>
      <c r="E214" s="183"/>
      <c r="F214" s="183"/>
    </row>
    <row r="215" spans="1:6">
      <c r="A215" s="183"/>
      <c r="B215" s="183"/>
      <c r="C215" s="183"/>
      <c r="D215" s="183"/>
      <c r="E215" s="183"/>
      <c r="F215" s="183"/>
    </row>
    <row r="216" spans="1:6">
      <c r="A216" s="183"/>
      <c r="B216" s="183"/>
      <c r="C216" s="183"/>
      <c r="D216" s="183"/>
      <c r="E216" s="183"/>
      <c r="F216" s="183"/>
    </row>
    <row r="217" spans="1:6">
      <c r="A217" s="183"/>
      <c r="B217" s="183"/>
      <c r="C217" s="183"/>
      <c r="D217" s="183"/>
      <c r="E217" s="183"/>
      <c r="F217" s="183"/>
    </row>
    <row r="218" spans="1:6">
      <c r="A218" s="183"/>
      <c r="B218" s="183"/>
      <c r="C218" s="183"/>
      <c r="D218" s="183"/>
      <c r="E218" s="183"/>
      <c r="F218" s="183"/>
    </row>
    <row r="219" spans="1:6">
      <c r="A219" s="183"/>
      <c r="B219" s="183"/>
      <c r="C219" s="183"/>
      <c r="D219" s="183"/>
      <c r="E219" s="183"/>
      <c r="F219" s="183"/>
    </row>
    <row r="220" spans="1:6">
      <c r="A220" s="183"/>
      <c r="B220" s="183"/>
      <c r="C220" s="183"/>
      <c r="D220" s="183"/>
      <c r="E220" s="183"/>
      <c r="F220" s="183"/>
    </row>
    <row r="221" spans="1:6">
      <c r="A221" s="183"/>
      <c r="B221" s="183"/>
      <c r="C221" s="183"/>
      <c r="D221" s="183"/>
      <c r="E221" s="183"/>
      <c r="F221" s="183"/>
    </row>
    <row r="222" spans="1:6">
      <c r="A222" s="183"/>
      <c r="B222" s="183"/>
      <c r="C222" s="183"/>
      <c r="D222" s="183"/>
      <c r="E222" s="183"/>
      <c r="F222" s="183"/>
    </row>
    <row r="223" spans="1:6">
      <c r="A223" s="183"/>
      <c r="B223" s="183"/>
      <c r="C223" s="183"/>
      <c r="D223" s="183"/>
      <c r="E223" s="183"/>
      <c r="F223" s="183"/>
    </row>
    <row r="224" spans="1:6">
      <c r="A224" s="183"/>
      <c r="B224" s="183"/>
      <c r="C224" s="183"/>
      <c r="D224" s="183"/>
      <c r="E224" s="183"/>
      <c r="F224" s="183"/>
    </row>
    <row r="225" spans="1:6">
      <c r="A225" s="183"/>
      <c r="B225" s="183"/>
      <c r="C225" s="183"/>
      <c r="D225" s="183"/>
      <c r="E225" s="183"/>
      <c r="F225" s="183"/>
    </row>
    <row r="226" spans="1:6">
      <c r="A226" s="183"/>
      <c r="B226" s="183"/>
      <c r="C226" s="183"/>
      <c r="D226" s="183"/>
      <c r="E226" s="183"/>
      <c r="F226" s="183"/>
    </row>
    <row r="227" spans="1:6">
      <c r="A227" s="183"/>
      <c r="B227" s="183"/>
      <c r="C227" s="183"/>
      <c r="D227" s="183"/>
      <c r="E227" s="183"/>
      <c r="F227" s="183"/>
    </row>
    <row r="228" spans="1:6">
      <c r="A228" s="183"/>
      <c r="B228" s="183"/>
      <c r="C228" s="183"/>
      <c r="D228" s="183"/>
      <c r="E228" s="183"/>
      <c r="F228" s="183"/>
    </row>
    <row r="229" spans="1:6">
      <c r="A229" s="183"/>
      <c r="B229" s="183"/>
      <c r="C229" s="183"/>
      <c r="D229" s="183"/>
      <c r="E229" s="183"/>
      <c r="F229" s="183"/>
    </row>
    <row r="230" spans="1:6">
      <c r="A230" s="183"/>
      <c r="B230" s="183"/>
      <c r="C230" s="183"/>
      <c r="D230" s="183"/>
      <c r="E230" s="183"/>
      <c r="F230" s="183"/>
    </row>
    <row r="231" spans="1:6">
      <c r="A231" s="183"/>
      <c r="B231" s="183"/>
      <c r="C231" s="183"/>
      <c r="D231" s="183"/>
      <c r="E231" s="183"/>
      <c r="F231" s="183"/>
    </row>
    <row r="232" spans="1:6">
      <c r="A232" s="183"/>
      <c r="B232" s="183"/>
      <c r="C232" s="183"/>
      <c r="D232" s="183"/>
      <c r="E232" s="183"/>
      <c r="F232" s="183"/>
    </row>
    <row r="233" spans="1:6">
      <c r="A233" s="183"/>
      <c r="B233" s="183"/>
      <c r="C233" s="183"/>
      <c r="D233" s="183"/>
      <c r="E233" s="183"/>
      <c r="F233" s="183"/>
    </row>
    <row r="234" spans="1:6">
      <c r="A234" s="183"/>
      <c r="B234" s="183"/>
      <c r="C234" s="183"/>
      <c r="D234" s="183"/>
      <c r="E234" s="183"/>
      <c r="F234" s="183"/>
    </row>
    <row r="235" spans="1:6">
      <c r="A235" s="183"/>
      <c r="B235" s="183"/>
      <c r="C235" s="183"/>
      <c r="D235" s="183"/>
      <c r="E235" s="183"/>
      <c r="F235" s="183"/>
    </row>
    <row r="236" spans="1:6">
      <c r="A236" s="183"/>
      <c r="B236" s="183"/>
      <c r="C236" s="183"/>
      <c r="D236" s="183"/>
      <c r="E236" s="183"/>
      <c r="F236" s="183"/>
    </row>
    <row r="237" spans="1:6">
      <c r="A237" s="183"/>
      <c r="B237" s="183"/>
      <c r="C237" s="183"/>
      <c r="D237" s="183"/>
      <c r="E237" s="183"/>
      <c r="F237" s="183"/>
    </row>
    <row r="238" spans="1:6">
      <c r="A238" s="183"/>
      <c r="B238" s="183"/>
      <c r="C238" s="183"/>
      <c r="D238" s="183"/>
      <c r="E238" s="183"/>
      <c r="F238" s="183"/>
    </row>
    <row r="239" spans="1:6">
      <c r="A239" s="183"/>
      <c r="B239" s="183"/>
      <c r="C239" s="183"/>
      <c r="D239" s="183"/>
      <c r="E239" s="183"/>
      <c r="F239" s="183"/>
    </row>
    <row r="240" spans="1:6">
      <c r="A240" s="183"/>
      <c r="B240" s="183"/>
      <c r="C240" s="183"/>
      <c r="D240" s="183"/>
      <c r="E240" s="183"/>
      <c r="F240" s="183"/>
    </row>
    <row r="241" spans="1:6">
      <c r="A241" s="183"/>
      <c r="B241" s="183"/>
      <c r="C241" s="183"/>
      <c r="D241" s="183"/>
      <c r="E241" s="183"/>
      <c r="F241" s="183"/>
    </row>
    <row r="242" spans="1:6">
      <c r="A242" s="183"/>
      <c r="B242" s="183"/>
      <c r="C242" s="183"/>
      <c r="D242" s="183"/>
      <c r="E242" s="183"/>
      <c r="F242" s="183"/>
    </row>
    <row r="243" spans="1:6">
      <c r="A243" s="183"/>
      <c r="B243" s="183"/>
      <c r="C243" s="183"/>
      <c r="D243" s="183"/>
      <c r="E243" s="183"/>
      <c r="F243" s="183"/>
    </row>
    <row r="244" spans="1:6">
      <c r="A244" s="183"/>
      <c r="B244" s="183"/>
      <c r="C244" s="183"/>
      <c r="D244" s="183"/>
      <c r="E244" s="183"/>
      <c r="F244" s="183"/>
    </row>
    <row r="245" spans="1:6">
      <c r="A245" s="183"/>
      <c r="B245" s="183"/>
      <c r="C245" s="183"/>
      <c r="D245" s="183"/>
      <c r="E245" s="183"/>
      <c r="F245" s="183"/>
    </row>
    <row r="246" spans="1:6">
      <c r="A246" s="183"/>
      <c r="B246" s="183"/>
      <c r="C246" s="183"/>
      <c r="D246" s="183"/>
      <c r="E246" s="183"/>
      <c r="F246" s="183"/>
    </row>
    <row r="247" spans="1:6">
      <c r="A247" s="183"/>
      <c r="B247" s="183"/>
      <c r="C247" s="183"/>
      <c r="D247" s="183"/>
      <c r="E247" s="183"/>
      <c r="F247" s="183"/>
    </row>
    <row r="248" spans="1:6">
      <c r="A248" s="183"/>
      <c r="B248" s="183"/>
      <c r="C248" s="183"/>
      <c r="D248" s="183"/>
      <c r="E248" s="183"/>
      <c r="F248" s="183"/>
    </row>
    <row r="249" spans="1:6">
      <c r="A249" s="183"/>
      <c r="B249" s="183"/>
      <c r="C249" s="183"/>
      <c r="D249" s="183"/>
      <c r="E249" s="183"/>
      <c r="F249" s="183"/>
    </row>
    <row r="250" spans="1:6">
      <c r="A250" s="183"/>
      <c r="B250" s="183"/>
      <c r="C250" s="183"/>
      <c r="D250" s="183"/>
      <c r="E250" s="183"/>
      <c r="F250" s="183"/>
    </row>
    <row r="251" spans="1:6">
      <c r="A251" s="183"/>
      <c r="B251" s="183"/>
      <c r="C251" s="183"/>
      <c r="D251" s="183"/>
      <c r="E251" s="183"/>
      <c r="F251" s="183"/>
    </row>
    <row r="252" spans="1:6">
      <c r="A252" s="183"/>
      <c r="B252" s="183"/>
      <c r="C252" s="183"/>
      <c r="D252" s="183"/>
      <c r="E252" s="183"/>
      <c r="F252" s="183"/>
    </row>
    <row r="253" spans="1:6">
      <c r="A253" s="183"/>
      <c r="B253" s="183"/>
      <c r="C253" s="183"/>
      <c r="D253" s="183"/>
      <c r="E253" s="183"/>
      <c r="F253" s="183"/>
    </row>
    <row r="254" spans="1:6">
      <c r="A254" s="183"/>
      <c r="B254" s="183"/>
      <c r="C254" s="183"/>
      <c r="D254" s="183"/>
      <c r="E254" s="183"/>
      <c r="F254" s="183"/>
    </row>
    <row r="255" spans="1:6">
      <c r="A255" s="183"/>
      <c r="B255" s="183"/>
      <c r="C255" s="183"/>
      <c r="D255" s="183"/>
      <c r="E255" s="183"/>
      <c r="F255" s="183"/>
    </row>
    <row r="256" spans="1:6">
      <c r="A256" s="183"/>
      <c r="B256" s="183"/>
      <c r="C256" s="183"/>
      <c r="D256" s="183"/>
      <c r="E256" s="183"/>
      <c r="F256" s="183"/>
    </row>
    <row r="257" spans="1:6">
      <c r="A257" s="183"/>
      <c r="B257" s="183"/>
      <c r="C257" s="183"/>
      <c r="D257" s="183"/>
      <c r="E257" s="183"/>
      <c r="F257" s="183"/>
    </row>
    <row r="258" spans="1:6">
      <c r="A258" s="183"/>
      <c r="B258" s="183"/>
      <c r="C258" s="183"/>
      <c r="D258" s="183"/>
      <c r="E258" s="183"/>
      <c r="F258" s="183"/>
    </row>
    <row r="259" spans="1:6">
      <c r="A259" s="183"/>
      <c r="B259" s="183"/>
      <c r="C259" s="183"/>
      <c r="D259" s="183"/>
      <c r="E259" s="183"/>
      <c r="F259" s="183"/>
    </row>
    <row r="260" spans="1:6">
      <c r="A260" s="183"/>
      <c r="B260" s="183"/>
      <c r="C260" s="183"/>
      <c r="D260" s="183"/>
      <c r="E260" s="183"/>
      <c r="F260" s="183"/>
    </row>
    <row r="261" spans="1:6">
      <c r="A261" s="183"/>
      <c r="B261" s="183"/>
      <c r="C261" s="183"/>
      <c r="D261" s="183"/>
      <c r="E261" s="183"/>
      <c r="F261" s="183"/>
    </row>
    <row r="262" spans="1:6">
      <c r="A262" s="183"/>
      <c r="B262" s="183"/>
      <c r="C262" s="183"/>
      <c r="D262" s="183"/>
      <c r="E262" s="183"/>
      <c r="F262" s="183"/>
    </row>
    <row r="263" spans="1:6">
      <c r="A263" s="183"/>
      <c r="B263" s="183"/>
      <c r="C263" s="183"/>
      <c r="D263" s="183"/>
      <c r="E263" s="183"/>
      <c r="F263" s="183"/>
    </row>
    <row r="264" spans="1:6">
      <c r="A264" s="183"/>
      <c r="B264" s="183"/>
      <c r="C264" s="183"/>
      <c r="D264" s="183"/>
      <c r="E264" s="183"/>
      <c r="F264" s="183"/>
    </row>
    <row r="265" spans="1:6">
      <c r="A265" s="183"/>
      <c r="B265" s="183"/>
      <c r="C265" s="183"/>
      <c r="D265" s="183"/>
      <c r="E265" s="183"/>
      <c r="F265" s="183"/>
    </row>
    <row r="266" spans="1:6">
      <c r="A266" s="183"/>
      <c r="B266" s="183"/>
      <c r="C266" s="183"/>
      <c r="D266" s="183"/>
      <c r="E266" s="183"/>
      <c r="F266" s="183"/>
    </row>
    <row r="267" spans="1:6">
      <c r="A267" s="183"/>
      <c r="B267" s="183"/>
      <c r="C267" s="183"/>
      <c r="D267" s="183"/>
      <c r="E267" s="183"/>
      <c r="F267" s="183"/>
    </row>
    <row r="268" spans="1:6">
      <c r="A268" s="183"/>
      <c r="B268" s="183"/>
      <c r="C268" s="183"/>
      <c r="D268" s="183"/>
      <c r="E268" s="183"/>
      <c r="F268" s="183"/>
    </row>
    <row r="269" spans="1:6">
      <c r="A269" s="183"/>
      <c r="B269" s="183"/>
      <c r="C269" s="183"/>
      <c r="D269" s="183"/>
      <c r="E269" s="183"/>
      <c r="F269" s="183"/>
    </row>
    <row r="270" spans="1:6">
      <c r="A270" s="183"/>
      <c r="B270" s="183"/>
      <c r="C270" s="183"/>
      <c r="D270" s="183"/>
      <c r="E270" s="183"/>
      <c r="F270" s="183"/>
    </row>
  </sheetData>
  <mergeCells count="10">
    <mergeCell ref="A1:G1"/>
    <mergeCell ref="D10:F10"/>
    <mergeCell ref="A6:G6"/>
    <mergeCell ref="D7:F7"/>
    <mergeCell ref="D2:F2"/>
    <mergeCell ref="D3:F3"/>
    <mergeCell ref="D5:F5"/>
    <mergeCell ref="D8:F8"/>
    <mergeCell ref="D9:F9"/>
    <mergeCell ref="D4:F4"/>
  </mergeCells>
  <phoneticPr fontId="22" type="noConversion"/>
  <pageMargins left="0.36" right="0.28000000000000003" top="0.28000000000000003" bottom="0.35" header="0.28999999999999998" footer="0.35"/>
  <pageSetup scale="62" orientation="landscape" r:id="rId1"/>
  <headerFooter alignWithMargins="0"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27"/>
  <sheetViews>
    <sheetView zoomScale="75" zoomScaleNormal="75" workbookViewId="0">
      <selection activeCell="E1" sqref="E1:E1048576"/>
    </sheetView>
  </sheetViews>
  <sheetFormatPr defaultColWidth="9.140625" defaultRowHeight="12.75"/>
  <cols>
    <col min="1" max="1" width="32.5703125" style="485" customWidth="1"/>
    <col min="2" max="2" width="25" style="485" customWidth="1"/>
    <col min="3" max="3" width="75.42578125" style="485" customWidth="1"/>
    <col min="4" max="4" width="11" style="485" bestFit="1" customWidth="1"/>
    <col min="5" max="5" width="11.7109375" style="485" customWidth="1"/>
    <col min="6" max="16384" width="9.140625" style="485"/>
  </cols>
  <sheetData>
    <row r="1" spans="1:5" ht="13.5" thickBot="1">
      <c r="A1" s="492" t="s">
        <v>783</v>
      </c>
      <c r="B1" s="493" t="s">
        <v>163</v>
      </c>
      <c r="C1" s="493" t="s">
        <v>162</v>
      </c>
      <c r="D1" s="290" t="s">
        <v>805</v>
      </c>
      <c r="E1" s="493" t="s">
        <v>495</v>
      </c>
    </row>
    <row r="2" spans="1:5" ht="25.5">
      <c r="A2" s="1067" t="s">
        <v>2010</v>
      </c>
      <c r="B2" s="496" t="s">
        <v>3023</v>
      </c>
      <c r="C2" s="1068" t="s">
        <v>3024</v>
      </c>
      <c r="D2" s="51">
        <v>245</v>
      </c>
      <c r="E2" s="1069" t="s">
        <v>519</v>
      </c>
    </row>
    <row r="3" spans="1:5" ht="25.5">
      <c r="A3" s="1070"/>
      <c r="B3" s="549" t="s">
        <v>2011</v>
      </c>
      <c r="C3" s="855" t="s">
        <v>2014</v>
      </c>
      <c r="D3" s="54">
        <v>475</v>
      </c>
      <c r="E3" s="1071" t="s">
        <v>519</v>
      </c>
    </row>
    <row r="4" spans="1:5" ht="24">
      <c r="A4" s="1072"/>
      <c r="B4" s="549" t="s">
        <v>2012</v>
      </c>
      <c r="C4" s="1064" t="s">
        <v>2015</v>
      </c>
      <c r="D4" s="554">
        <v>895</v>
      </c>
      <c r="E4" s="1071" t="s">
        <v>519</v>
      </c>
    </row>
    <row r="5" spans="1:5">
      <c r="A5" s="1072"/>
      <c r="B5" s="1055" t="s">
        <v>3025</v>
      </c>
      <c r="C5" s="1064" t="s">
        <v>3026</v>
      </c>
      <c r="D5" s="554">
        <v>2225</v>
      </c>
      <c r="E5" s="1071" t="s">
        <v>519</v>
      </c>
    </row>
    <row r="6" spans="1:5" s="836" customFormat="1" ht="24">
      <c r="A6" s="1072"/>
      <c r="B6" s="1056" t="s">
        <v>3706</v>
      </c>
      <c r="C6" s="1065" t="s">
        <v>3707</v>
      </c>
      <c r="D6" s="554">
        <v>4395</v>
      </c>
      <c r="E6" s="1071" t="s">
        <v>519</v>
      </c>
    </row>
    <row r="7" spans="1:5" ht="24">
      <c r="A7" s="1072"/>
      <c r="B7" s="549" t="s">
        <v>2013</v>
      </c>
      <c r="C7" s="1064" t="s">
        <v>2016</v>
      </c>
      <c r="D7" s="554">
        <v>8695</v>
      </c>
      <c r="E7" s="1071" t="s">
        <v>519</v>
      </c>
    </row>
    <row r="8" spans="1:5" s="836" customFormat="1" ht="24">
      <c r="A8" s="1072"/>
      <c r="B8" s="1056" t="s">
        <v>3700</v>
      </c>
      <c r="C8" s="1065" t="s">
        <v>3701</v>
      </c>
      <c r="D8" s="554">
        <v>475</v>
      </c>
      <c r="E8" s="1071" t="s">
        <v>519</v>
      </c>
    </row>
    <row r="9" spans="1:5" ht="24">
      <c r="A9" s="1072"/>
      <c r="B9" s="1056" t="s">
        <v>3098</v>
      </c>
      <c r="C9" s="1066" t="s">
        <v>3099</v>
      </c>
      <c r="D9" s="554">
        <v>895</v>
      </c>
      <c r="E9" s="1071" t="s">
        <v>519</v>
      </c>
    </row>
    <row r="10" spans="1:5" s="836" customFormat="1" ht="24">
      <c r="A10" s="1072"/>
      <c r="B10" s="1056" t="s">
        <v>3702</v>
      </c>
      <c r="C10" s="1065" t="s">
        <v>3704</v>
      </c>
      <c r="D10" s="554">
        <v>2225</v>
      </c>
      <c r="E10" s="1071" t="s">
        <v>519</v>
      </c>
    </row>
    <row r="11" spans="1:5" s="836" customFormat="1" ht="24.75" thickBot="1">
      <c r="A11" s="1073"/>
      <c r="B11" s="1076" t="s">
        <v>3703</v>
      </c>
      <c r="C11" s="1074" t="s">
        <v>3705</v>
      </c>
      <c r="D11" s="501">
        <v>4395</v>
      </c>
      <c r="E11" s="1075" t="s">
        <v>519</v>
      </c>
    </row>
    <row r="12" spans="1:5" ht="13.5" thickBot="1"/>
    <row r="13" spans="1:5" ht="13.5" thickBot="1">
      <c r="A13" s="492" t="s">
        <v>783</v>
      </c>
      <c r="B13" s="493" t="s">
        <v>163</v>
      </c>
      <c r="C13" s="493" t="s">
        <v>162</v>
      </c>
      <c r="D13" s="290" t="s">
        <v>805</v>
      </c>
      <c r="E13" s="493" t="s">
        <v>495</v>
      </c>
    </row>
    <row r="14" spans="1:5">
      <c r="A14" s="495" t="s">
        <v>2010</v>
      </c>
      <c r="B14" s="549" t="s">
        <v>3027</v>
      </c>
      <c r="C14" s="550" t="s">
        <v>3029</v>
      </c>
      <c r="D14" s="54">
        <v>265</v>
      </c>
      <c r="E14" s="551" t="s">
        <v>519</v>
      </c>
    </row>
    <row r="15" spans="1:5">
      <c r="A15" s="548"/>
      <c r="B15" s="549" t="s">
        <v>3021</v>
      </c>
      <c r="C15" s="550" t="s">
        <v>3030</v>
      </c>
      <c r="D15" s="54">
        <v>505</v>
      </c>
      <c r="E15" s="551" t="s">
        <v>519</v>
      </c>
    </row>
    <row r="16" spans="1:5">
      <c r="A16" s="552"/>
      <c r="B16" s="549" t="s">
        <v>3022</v>
      </c>
      <c r="C16" s="553" t="s">
        <v>3031</v>
      </c>
      <c r="D16" s="554">
        <v>955</v>
      </c>
      <c r="E16" s="551" t="s">
        <v>519</v>
      </c>
    </row>
    <row r="17" spans="1:5">
      <c r="A17" s="552"/>
      <c r="B17" s="549" t="s">
        <v>3028</v>
      </c>
      <c r="C17" s="553" t="s">
        <v>3032</v>
      </c>
      <c r="D17" s="554">
        <v>2375</v>
      </c>
      <c r="E17" s="551" t="s">
        <v>519</v>
      </c>
    </row>
    <row r="18" spans="1:5" ht="13.5" thickBot="1">
      <c r="A18" s="499"/>
      <c r="B18" s="500" t="s">
        <v>3074</v>
      </c>
      <c r="C18" s="623" t="s">
        <v>3033</v>
      </c>
      <c r="D18" s="501">
        <v>9295</v>
      </c>
      <c r="E18" s="502" t="s">
        <v>519</v>
      </c>
    </row>
    <row r="19" spans="1:5" ht="13.5" thickBot="1"/>
    <row r="20" spans="1:5" ht="13.5" thickBot="1">
      <c r="A20" s="492" t="s">
        <v>783</v>
      </c>
      <c r="B20" s="493" t="s">
        <v>163</v>
      </c>
      <c r="C20" s="493" t="s">
        <v>162</v>
      </c>
      <c r="D20" s="290" t="s">
        <v>805</v>
      </c>
      <c r="E20" s="493" t="s">
        <v>495</v>
      </c>
    </row>
    <row r="21" spans="1:5" ht="25.5">
      <c r="A21" s="495" t="s">
        <v>3034</v>
      </c>
      <c r="B21" s="549" t="s">
        <v>3040</v>
      </c>
      <c r="C21" s="550" t="s">
        <v>3035</v>
      </c>
      <c r="D21" s="66">
        <v>247</v>
      </c>
      <c r="E21" s="551" t="s">
        <v>519</v>
      </c>
    </row>
    <row r="22" spans="1:5" ht="25.5">
      <c r="A22" s="548"/>
      <c r="B22" s="549" t="s">
        <v>3041</v>
      </c>
      <c r="C22" s="550" t="s">
        <v>3036</v>
      </c>
      <c r="D22" s="54">
        <v>475</v>
      </c>
      <c r="E22" s="551" t="s">
        <v>519</v>
      </c>
    </row>
    <row r="23" spans="1:5" ht="24">
      <c r="A23" s="552"/>
      <c r="B23" s="549" t="s">
        <v>3042</v>
      </c>
      <c r="C23" s="553" t="s">
        <v>3037</v>
      </c>
      <c r="D23" s="1057">
        <v>895</v>
      </c>
      <c r="E23" s="551" t="s">
        <v>519</v>
      </c>
    </row>
    <row r="24" spans="1:5" ht="24">
      <c r="A24" s="552"/>
      <c r="B24" s="549" t="s">
        <v>3043</v>
      </c>
      <c r="C24" s="553" t="s">
        <v>3038</v>
      </c>
      <c r="D24" s="1057">
        <v>2075</v>
      </c>
      <c r="E24" s="551" t="s">
        <v>519</v>
      </c>
    </row>
    <row r="25" spans="1:5" s="836" customFormat="1" ht="24">
      <c r="A25" s="552"/>
      <c r="B25" s="1055" t="s">
        <v>3748</v>
      </c>
      <c r="C25" s="553" t="s">
        <v>3750</v>
      </c>
      <c r="D25" s="1057">
        <v>4145</v>
      </c>
      <c r="E25" s="551" t="s">
        <v>519</v>
      </c>
    </row>
    <row r="26" spans="1:5" ht="24">
      <c r="A26" s="552"/>
      <c r="B26" s="1055" t="s">
        <v>3044</v>
      </c>
      <c r="C26" s="553" t="s">
        <v>3039</v>
      </c>
      <c r="D26" s="1057">
        <v>6850</v>
      </c>
      <c r="E26" s="551" t="s">
        <v>519</v>
      </c>
    </row>
    <row r="27" spans="1:5" s="836" customFormat="1" ht="24.75" thickBot="1">
      <c r="A27" s="499"/>
      <c r="B27" s="1062" t="s">
        <v>3749</v>
      </c>
      <c r="C27" s="623" t="s">
        <v>3751</v>
      </c>
      <c r="D27" s="1063">
        <v>20545</v>
      </c>
      <c r="E27" s="502" t="s">
        <v>519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84"/>
  <sheetViews>
    <sheetView zoomScale="80" zoomScaleNormal="80" workbookViewId="0">
      <selection activeCell="H1" sqref="H1:H1048576"/>
    </sheetView>
  </sheetViews>
  <sheetFormatPr defaultRowHeight="12.75"/>
  <cols>
    <col min="1" max="1" width="26" customWidth="1"/>
    <col min="2" max="2" width="31.7109375" customWidth="1"/>
    <col min="3" max="3" width="81.7109375" customWidth="1"/>
    <col min="4" max="4" width="10" customWidth="1"/>
    <col min="5" max="5" width="21.5703125" customWidth="1"/>
    <col min="6" max="6" width="10.28515625" bestFit="1" customWidth="1"/>
    <col min="7" max="7" width="12.28515625" customWidth="1"/>
    <col min="8" max="8" width="10.140625" customWidth="1"/>
  </cols>
  <sheetData>
    <row r="1" spans="1:8" ht="24.75" thickBot="1">
      <c r="A1" s="36" t="s">
        <v>783</v>
      </c>
      <c r="B1" s="6" t="s">
        <v>163</v>
      </c>
      <c r="C1" s="6" t="s">
        <v>162</v>
      </c>
      <c r="D1" s="90" t="s">
        <v>805</v>
      </c>
      <c r="E1" s="90" t="s">
        <v>806</v>
      </c>
      <c r="F1" s="6" t="s">
        <v>807</v>
      </c>
      <c r="G1" s="6" t="s">
        <v>808</v>
      </c>
      <c r="H1" s="130" t="s">
        <v>495</v>
      </c>
    </row>
    <row r="2" spans="1:8">
      <c r="A2" s="114" t="s">
        <v>78</v>
      </c>
      <c r="B2" s="101" t="s">
        <v>460</v>
      </c>
      <c r="C2" s="101" t="s">
        <v>697</v>
      </c>
      <c r="D2" s="51">
        <v>59995</v>
      </c>
      <c r="E2" s="83"/>
      <c r="F2" s="83"/>
      <c r="G2" s="83"/>
      <c r="H2" s="369" t="s">
        <v>498</v>
      </c>
    </row>
    <row r="3" spans="1:8">
      <c r="A3" s="116"/>
      <c r="B3" s="102" t="s">
        <v>461</v>
      </c>
      <c r="C3" s="766" t="s">
        <v>1793</v>
      </c>
      <c r="D3" s="332">
        <v>86995</v>
      </c>
      <c r="E3" s="332"/>
      <c r="F3" s="332"/>
      <c r="G3" s="332"/>
      <c r="H3" s="370" t="s">
        <v>498</v>
      </c>
    </row>
    <row r="4" spans="1:8">
      <c r="A4" s="116"/>
      <c r="B4" s="60" t="s">
        <v>1956</v>
      </c>
      <c r="C4" s="60" t="s">
        <v>1943</v>
      </c>
      <c r="D4" s="332"/>
      <c r="E4" s="332">
        <v>10259</v>
      </c>
      <c r="F4" s="332"/>
      <c r="G4" s="332"/>
      <c r="H4" s="370" t="s">
        <v>498</v>
      </c>
    </row>
    <row r="5" spans="1:8">
      <c r="A5" s="116"/>
      <c r="B5" s="251" t="s">
        <v>537</v>
      </c>
      <c r="C5" s="102" t="s">
        <v>1716</v>
      </c>
      <c r="D5" s="332"/>
      <c r="E5" s="332">
        <v>26997.75</v>
      </c>
      <c r="F5" s="332">
        <v>50620.78125</v>
      </c>
      <c r="G5" s="332">
        <v>70869.09375</v>
      </c>
      <c r="H5" s="370" t="s">
        <v>499</v>
      </c>
    </row>
    <row r="6" spans="1:8">
      <c r="A6" s="116"/>
      <c r="B6" s="252" t="s">
        <v>538</v>
      </c>
      <c r="C6" s="102" t="s">
        <v>1717</v>
      </c>
      <c r="D6" s="332"/>
      <c r="E6" s="332">
        <v>35097.075000000004</v>
      </c>
      <c r="F6" s="332">
        <v>65807.015625000015</v>
      </c>
      <c r="G6" s="332">
        <v>92129.821875000009</v>
      </c>
      <c r="H6" s="370" t="s">
        <v>499</v>
      </c>
    </row>
    <row r="7" spans="1:8">
      <c r="A7" s="116"/>
      <c r="B7" s="71" t="s">
        <v>539</v>
      </c>
      <c r="C7" s="353" t="s">
        <v>809</v>
      </c>
      <c r="D7" s="332"/>
      <c r="E7" s="332">
        <v>14999</v>
      </c>
      <c r="F7" s="417"/>
      <c r="G7" s="417"/>
      <c r="H7" s="370" t="s">
        <v>496</v>
      </c>
    </row>
    <row r="8" spans="1:8">
      <c r="A8" s="116"/>
      <c r="B8" s="71" t="s">
        <v>1771</v>
      </c>
      <c r="C8" s="14" t="s">
        <v>2832</v>
      </c>
      <c r="D8" s="332"/>
      <c r="E8" s="332">
        <v>43257</v>
      </c>
      <c r="F8" s="417"/>
      <c r="G8" s="417"/>
      <c r="H8" s="370" t="s">
        <v>496</v>
      </c>
    </row>
    <row r="9" spans="1:8">
      <c r="A9" s="116"/>
      <c r="B9" s="71" t="s">
        <v>540</v>
      </c>
      <c r="C9" s="14" t="s">
        <v>2833</v>
      </c>
      <c r="D9" s="332"/>
      <c r="E9" s="332">
        <v>11999</v>
      </c>
      <c r="F9" s="417"/>
      <c r="G9" s="417"/>
      <c r="H9" s="370" t="s">
        <v>496</v>
      </c>
    </row>
    <row r="10" spans="1:8">
      <c r="A10" s="116"/>
      <c r="B10" s="71" t="s">
        <v>1772</v>
      </c>
      <c r="C10" s="353" t="s">
        <v>853</v>
      </c>
      <c r="D10" s="332"/>
      <c r="E10" s="332">
        <v>23998</v>
      </c>
      <c r="F10" s="417"/>
      <c r="G10" s="417"/>
      <c r="H10" s="370" t="s">
        <v>496</v>
      </c>
    </row>
    <row r="11" spans="1:8">
      <c r="A11" s="116"/>
      <c r="B11" s="71" t="s">
        <v>1773</v>
      </c>
      <c r="C11" s="353" t="s">
        <v>855</v>
      </c>
      <c r="D11" s="332"/>
      <c r="E11" s="332">
        <v>10800</v>
      </c>
      <c r="F11" s="417"/>
      <c r="G11" s="417"/>
      <c r="H11" s="370" t="s">
        <v>496</v>
      </c>
    </row>
    <row r="12" spans="1:8">
      <c r="A12" s="116"/>
      <c r="B12" s="267" t="s">
        <v>541</v>
      </c>
      <c r="C12" s="85" t="s">
        <v>1714</v>
      </c>
      <c r="D12" s="332"/>
      <c r="E12" s="332">
        <v>8999.25</v>
      </c>
      <c r="F12" s="257">
        <f>E12*1.875</f>
        <v>16873.59375</v>
      </c>
      <c r="G12" s="257">
        <f>E12*2.625</f>
        <v>23623.03125</v>
      </c>
      <c r="H12" s="370" t="s">
        <v>499</v>
      </c>
    </row>
    <row r="13" spans="1:8" ht="13.5" thickBot="1">
      <c r="A13" s="117"/>
      <c r="B13" s="1085" t="s">
        <v>542</v>
      </c>
      <c r="C13" s="86" t="s">
        <v>1788</v>
      </c>
      <c r="D13" s="335"/>
      <c r="E13" s="335">
        <v>14998.75</v>
      </c>
      <c r="F13" s="258">
        <f>E13*1.875</f>
        <v>28122.65625</v>
      </c>
      <c r="G13" s="258">
        <f>E13*2.625</f>
        <v>39371.71875</v>
      </c>
      <c r="H13" s="371" t="s">
        <v>499</v>
      </c>
    </row>
    <row r="14" spans="1:8" ht="24.75" thickBot="1">
      <c r="A14" s="36" t="s">
        <v>783</v>
      </c>
      <c r="B14" s="289" t="s">
        <v>163</v>
      </c>
      <c r="C14" s="289" t="s">
        <v>162</v>
      </c>
      <c r="D14" s="290" t="s">
        <v>805</v>
      </c>
      <c r="E14" s="290" t="s">
        <v>806</v>
      </c>
      <c r="F14" s="289" t="s">
        <v>807</v>
      </c>
      <c r="G14" s="289" t="s">
        <v>808</v>
      </c>
      <c r="H14" s="130" t="s">
        <v>495</v>
      </c>
    </row>
    <row r="15" spans="1:8">
      <c r="A15" s="114" t="s">
        <v>1010</v>
      </c>
      <c r="B15" s="101" t="s">
        <v>1013</v>
      </c>
      <c r="C15" s="101" t="s">
        <v>1015</v>
      </c>
      <c r="D15" s="51">
        <v>63995</v>
      </c>
      <c r="E15" s="83"/>
      <c r="F15" s="83"/>
      <c r="G15" s="83"/>
      <c r="H15" s="369" t="s">
        <v>498</v>
      </c>
    </row>
    <row r="16" spans="1:8">
      <c r="A16" s="116"/>
      <c r="B16" s="102" t="s">
        <v>1014</v>
      </c>
      <c r="C16" s="766" t="s">
        <v>1793</v>
      </c>
      <c r="D16" s="332">
        <v>92795</v>
      </c>
      <c r="E16" s="332"/>
      <c r="F16" s="332"/>
      <c r="G16" s="332"/>
      <c r="H16" s="370" t="s">
        <v>498</v>
      </c>
    </row>
    <row r="17" spans="1:8">
      <c r="A17" s="116"/>
      <c r="B17" s="60" t="s">
        <v>1957</v>
      </c>
      <c r="C17" s="60" t="s">
        <v>1943</v>
      </c>
      <c r="D17" s="332"/>
      <c r="E17" s="332">
        <v>10944</v>
      </c>
      <c r="F17" s="332"/>
      <c r="G17" s="332"/>
      <c r="H17" s="370" t="s">
        <v>498</v>
      </c>
    </row>
    <row r="18" spans="1:8">
      <c r="A18" s="116"/>
      <c r="B18" s="251" t="s">
        <v>1016</v>
      </c>
      <c r="C18" s="102" t="s">
        <v>1716</v>
      </c>
      <c r="D18" s="332"/>
      <c r="E18" s="332">
        <v>28800</v>
      </c>
      <c r="F18" s="332">
        <v>54000</v>
      </c>
      <c r="G18" s="332">
        <v>75600</v>
      </c>
      <c r="H18" s="370" t="s">
        <v>499</v>
      </c>
    </row>
    <row r="19" spans="1:8">
      <c r="A19" s="116"/>
      <c r="B19" s="252" t="s">
        <v>1017</v>
      </c>
      <c r="C19" s="102" t="s">
        <v>1717</v>
      </c>
      <c r="D19" s="332"/>
      <c r="E19" s="332">
        <v>37440</v>
      </c>
      <c r="F19" s="332">
        <v>70200</v>
      </c>
      <c r="G19" s="332">
        <v>98280</v>
      </c>
      <c r="H19" s="370" t="s">
        <v>499</v>
      </c>
    </row>
    <row r="20" spans="1:8">
      <c r="A20" s="116"/>
      <c r="B20" s="71" t="s">
        <v>1018</v>
      </c>
      <c r="C20" s="353" t="s">
        <v>849</v>
      </c>
      <c r="D20" s="332"/>
      <c r="E20" s="332">
        <v>15999</v>
      </c>
      <c r="F20" s="417"/>
      <c r="G20" s="417"/>
      <c r="H20" s="370" t="s">
        <v>496</v>
      </c>
    </row>
    <row r="21" spans="1:8">
      <c r="A21" s="116"/>
      <c r="B21" s="71" t="s">
        <v>1774</v>
      </c>
      <c r="C21" s="14" t="s">
        <v>2832</v>
      </c>
      <c r="D21" s="332"/>
      <c r="E21" s="332">
        <v>46141</v>
      </c>
      <c r="F21" s="417"/>
      <c r="G21" s="417"/>
      <c r="H21" s="370" t="s">
        <v>496</v>
      </c>
    </row>
    <row r="22" spans="1:8">
      <c r="A22" s="116"/>
      <c r="B22" s="71" t="s">
        <v>1019</v>
      </c>
      <c r="C22" s="14" t="s">
        <v>2833</v>
      </c>
      <c r="D22" s="332"/>
      <c r="E22" s="332">
        <v>12799</v>
      </c>
      <c r="F22" s="417"/>
      <c r="G22" s="417"/>
      <c r="H22" s="370" t="s">
        <v>496</v>
      </c>
    </row>
    <row r="23" spans="1:8">
      <c r="A23" s="116"/>
      <c r="B23" s="71" t="s">
        <v>1775</v>
      </c>
      <c r="C23" s="353" t="s">
        <v>853</v>
      </c>
      <c r="D23" s="332"/>
      <c r="E23" s="332">
        <v>25598</v>
      </c>
      <c r="F23" s="417"/>
      <c r="G23" s="417"/>
      <c r="H23" s="370" t="s">
        <v>496</v>
      </c>
    </row>
    <row r="24" spans="1:8">
      <c r="A24" s="116"/>
      <c r="B24" s="71" t="s">
        <v>1776</v>
      </c>
      <c r="C24" s="353" t="s">
        <v>855</v>
      </c>
      <c r="D24" s="332"/>
      <c r="E24" s="332">
        <v>11520</v>
      </c>
      <c r="F24" s="417"/>
      <c r="G24" s="417"/>
      <c r="H24" s="370" t="s">
        <v>496</v>
      </c>
    </row>
    <row r="25" spans="1:8">
      <c r="A25" s="116"/>
      <c r="B25" s="267" t="s">
        <v>1020</v>
      </c>
      <c r="C25" s="85" t="s">
        <v>1714</v>
      </c>
      <c r="D25" s="332"/>
      <c r="E25" s="332">
        <v>9600</v>
      </c>
      <c r="F25" s="257">
        <v>18000</v>
      </c>
      <c r="G25" s="257">
        <v>25200</v>
      </c>
      <c r="H25" s="370" t="s">
        <v>499</v>
      </c>
    </row>
    <row r="26" spans="1:8" ht="13.5" thickBot="1">
      <c r="A26" s="117"/>
      <c r="B26" s="1085" t="s">
        <v>1021</v>
      </c>
      <c r="C26" s="86" t="s">
        <v>1788</v>
      </c>
      <c r="D26" s="335"/>
      <c r="E26" s="335">
        <v>15999</v>
      </c>
      <c r="F26" s="258">
        <v>29999</v>
      </c>
      <c r="G26" s="258">
        <v>41998</v>
      </c>
      <c r="H26" s="371" t="s">
        <v>499</v>
      </c>
    </row>
    <row r="27" spans="1:8" ht="24.75" thickBot="1">
      <c r="A27" s="36" t="s">
        <v>783</v>
      </c>
      <c r="B27" s="289" t="s">
        <v>163</v>
      </c>
      <c r="C27" s="289" t="s">
        <v>162</v>
      </c>
      <c r="D27" s="290" t="s">
        <v>805</v>
      </c>
      <c r="E27" s="290" t="s">
        <v>806</v>
      </c>
      <c r="F27" s="289" t="s">
        <v>807</v>
      </c>
      <c r="G27" s="289" t="s">
        <v>808</v>
      </c>
      <c r="H27" s="130" t="s">
        <v>495</v>
      </c>
    </row>
    <row r="28" spans="1:8" ht="31.5" customHeight="1">
      <c r="A28" s="114" t="s">
        <v>1604</v>
      </c>
      <c r="B28" s="101" t="s">
        <v>1179</v>
      </c>
      <c r="C28" s="1086" t="s">
        <v>1605</v>
      </c>
      <c r="D28" s="51">
        <v>89995</v>
      </c>
      <c r="E28" s="83"/>
      <c r="F28" s="83"/>
      <c r="G28" s="83"/>
      <c r="H28" s="369" t="s">
        <v>498</v>
      </c>
    </row>
    <row r="29" spans="1:8">
      <c r="A29" s="116"/>
      <c r="B29" s="102" t="s">
        <v>1606</v>
      </c>
      <c r="C29" s="766" t="s">
        <v>1793</v>
      </c>
      <c r="D29" s="332">
        <v>130495</v>
      </c>
      <c r="E29" s="332"/>
      <c r="F29" s="332"/>
      <c r="G29" s="332"/>
      <c r="H29" s="370" t="s">
        <v>498</v>
      </c>
    </row>
    <row r="30" spans="1:8">
      <c r="A30" s="116"/>
      <c r="B30" s="102" t="s">
        <v>1958</v>
      </c>
      <c r="C30" s="353" t="s">
        <v>1943</v>
      </c>
      <c r="D30" s="332"/>
      <c r="E30" s="332">
        <v>15390</v>
      </c>
      <c r="F30" s="332"/>
      <c r="G30" s="332"/>
      <c r="H30" s="370" t="s">
        <v>498</v>
      </c>
    </row>
    <row r="31" spans="1:8">
      <c r="A31" s="116"/>
      <c r="B31" s="60" t="s">
        <v>1611</v>
      </c>
      <c r="C31" s="60" t="s">
        <v>1716</v>
      </c>
      <c r="D31" s="332"/>
      <c r="E31" s="332">
        <v>40500</v>
      </c>
      <c r="F31" s="332">
        <v>75938</v>
      </c>
      <c r="G31" s="332">
        <v>106313</v>
      </c>
      <c r="H31" s="370" t="s">
        <v>499</v>
      </c>
    </row>
    <row r="32" spans="1:8">
      <c r="A32" s="116"/>
      <c r="B32" s="251" t="s">
        <v>1612</v>
      </c>
      <c r="C32" s="102" t="s">
        <v>1717</v>
      </c>
      <c r="D32" s="332"/>
      <c r="E32" s="332">
        <v>52650</v>
      </c>
      <c r="F32" s="332">
        <v>98719</v>
      </c>
      <c r="G32" s="332">
        <v>138207</v>
      </c>
      <c r="H32" s="370" t="s">
        <v>499</v>
      </c>
    </row>
    <row r="33" spans="1:8">
      <c r="A33" s="116"/>
      <c r="B33" s="71" t="s">
        <v>1607</v>
      </c>
      <c r="C33" s="353" t="s">
        <v>849</v>
      </c>
      <c r="D33" s="332"/>
      <c r="E33" s="332">
        <v>22499</v>
      </c>
      <c r="F33" s="417"/>
      <c r="G33" s="417"/>
      <c r="H33" s="370" t="s">
        <v>496</v>
      </c>
    </row>
    <row r="34" spans="1:8">
      <c r="A34" s="116"/>
      <c r="B34" s="71" t="s">
        <v>1777</v>
      </c>
      <c r="C34" s="14" t="s">
        <v>2832</v>
      </c>
      <c r="D34" s="332"/>
      <c r="E34" s="332">
        <v>64887</v>
      </c>
      <c r="F34" s="417"/>
      <c r="G34" s="417"/>
      <c r="H34" s="370" t="s">
        <v>496</v>
      </c>
    </row>
    <row r="35" spans="1:8">
      <c r="A35" s="116"/>
      <c r="B35" s="71" t="s">
        <v>1608</v>
      </c>
      <c r="C35" s="14" t="s">
        <v>2833</v>
      </c>
      <c r="D35" s="332"/>
      <c r="E35" s="332">
        <v>17999</v>
      </c>
      <c r="F35" s="417"/>
      <c r="G35" s="417"/>
      <c r="H35" s="370" t="s">
        <v>496</v>
      </c>
    </row>
    <row r="36" spans="1:8">
      <c r="A36" s="116"/>
      <c r="B36" s="71" t="s">
        <v>1778</v>
      </c>
      <c r="C36" s="353" t="s">
        <v>853</v>
      </c>
      <c r="D36" s="332"/>
      <c r="E36" s="332">
        <v>35998</v>
      </c>
      <c r="F36" s="417"/>
      <c r="G36" s="417"/>
      <c r="H36" s="370" t="s">
        <v>496</v>
      </c>
    </row>
    <row r="37" spans="1:8">
      <c r="A37" s="116"/>
      <c r="B37" s="71" t="s">
        <v>1779</v>
      </c>
      <c r="C37" s="353" t="s">
        <v>855</v>
      </c>
      <c r="D37" s="332"/>
      <c r="E37" s="332">
        <v>16200</v>
      </c>
      <c r="F37" s="417"/>
      <c r="G37" s="417"/>
      <c r="H37" s="370" t="s">
        <v>496</v>
      </c>
    </row>
    <row r="38" spans="1:8">
      <c r="A38" s="116"/>
      <c r="B38" s="267" t="s">
        <v>1609</v>
      </c>
      <c r="C38" s="85" t="s">
        <v>1714</v>
      </c>
      <c r="D38" s="332"/>
      <c r="E38" s="332">
        <v>13500</v>
      </c>
      <c r="F38" s="257">
        <v>25313</v>
      </c>
      <c r="G38" s="257">
        <v>35438</v>
      </c>
      <c r="H38" s="370" t="s">
        <v>499</v>
      </c>
    </row>
    <row r="39" spans="1:8" ht="13.5" thickBot="1">
      <c r="A39" s="117"/>
      <c r="B39" s="1085" t="s">
        <v>1610</v>
      </c>
      <c r="C39" s="86" t="s">
        <v>1788</v>
      </c>
      <c r="D39" s="335"/>
      <c r="E39" s="335">
        <v>22499</v>
      </c>
      <c r="F39" s="258">
        <v>42186</v>
      </c>
      <c r="G39" s="258">
        <v>59060</v>
      </c>
      <c r="H39" s="371" t="s">
        <v>499</v>
      </c>
    </row>
    <row r="40" spans="1:8" ht="24.75" thickBot="1">
      <c r="A40" s="36" t="s">
        <v>783</v>
      </c>
      <c r="B40" s="289" t="s">
        <v>163</v>
      </c>
      <c r="C40" s="289" t="s">
        <v>162</v>
      </c>
      <c r="D40" s="290" t="s">
        <v>805</v>
      </c>
      <c r="E40" s="290" t="s">
        <v>806</v>
      </c>
      <c r="F40" s="289" t="s">
        <v>807</v>
      </c>
      <c r="G40" s="289" t="s">
        <v>808</v>
      </c>
      <c r="H40" s="130" t="s">
        <v>495</v>
      </c>
    </row>
    <row r="41" spans="1:8" ht="31.5" customHeight="1">
      <c r="A41" s="114" t="s">
        <v>2088</v>
      </c>
      <c r="B41" s="101" t="s">
        <v>2089</v>
      </c>
      <c r="C41" s="1086" t="s">
        <v>2090</v>
      </c>
      <c r="D41" s="51">
        <v>94995</v>
      </c>
      <c r="E41" s="83"/>
      <c r="F41" s="83"/>
      <c r="G41" s="83"/>
      <c r="H41" s="369" t="s">
        <v>498</v>
      </c>
    </row>
    <row r="42" spans="1:8" ht="13.5" thickBot="1">
      <c r="A42" s="116"/>
      <c r="B42" s="102" t="s">
        <v>2091</v>
      </c>
      <c r="C42" s="766" t="s">
        <v>1793</v>
      </c>
      <c r="D42" s="332">
        <v>135495</v>
      </c>
      <c r="E42" s="332"/>
      <c r="F42" s="332"/>
      <c r="G42" s="332"/>
      <c r="H42" s="370" t="s">
        <v>498</v>
      </c>
    </row>
    <row r="43" spans="1:8" ht="24.75" thickBot="1">
      <c r="A43" s="36" t="s">
        <v>783</v>
      </c>
      <c r="B43" s="289" t="s">
        <v>163</v>
      </c>
      <c r="C43" s="289" t="s">
        <v>162</v>
      </c>
      <c r="D43" s="290" t="s">
        <v>805</v>
      </c>
      <c r="E43" s="290" t="s">
        <v>806</v>
      </c>
      <c r="F43" s="289" t="s">
        <v>807</v>
      </c>
      <c r="G43" s="289" t="s">
        <v>808</v>
      </c>
      <c r="H43" s="130" t="s">
        <v>495</v>
      </c>
    </row>
    <row r="44" spans="1:8">
      <c r="A44" s="114" t="s">
        <v>79</v>
      </c>
      <c r="B44" s="101" t="s">
        <v>696</v>
      </c>
      <c r="C44" s="101" t="s">
        <v>355</v>
      </c>
      <c r="D44" s="51">
        <v>64995</v>
      </c>
      <c r="E44" s="83"/>
      <c r="F44" s="83"/>
      <c r="G44" s="83"/>
      <c r="H44" s="369" t="s">
        <v>498</v>
      </c>
    </row>
    <row r="45" spans="1:8">
      <c r="A45" s="116"/>
      <c r="B45" s="102" t="s">
        <v>77</v>
      </c>
      <c r="C45" s="766" t="s">
        <v>1793</v>
      </c>
      <c r="D45" s="332">
        <v>94245</v>
      </c>
      <c r="E45" s="332"/>
      <c r="F45" s="332"/>
      <c r="G45" s="332"/>
      <c r="H45" s="370" t="s">
        <v>498</v>
      </c>
    </row>
    <row r="46" spans="1:8">
      <c r="A46" s="116"/>
      <c r="B46" s="60" t="s">
        <v>1960</v>
      </c>
      <c r="C46" s="60" t="s">
        <v>1943</v>
      </c>
      <c r="D46" s="332"/>
      <c r="E46" s="332">
        <v>11114</v>
      </c>
      <c r="F46" s="332"/>
      <c r="G46" s="332"/>
      <c r="H46" s="370" t="s">
        <v>498</v>
      </c>
    </row>
    <row r="47" spans="1:8">
      <c r="A47" s="116"/>
      <c r="B47" s="251" t="s">
        <v>356</v>
      </c>
      <c r="C47" s="102" t="s">
        <v>1716</v>
      </c>
      <c r="D47" s="332"/>
      <c r="E47" s="332">
        <v>29247.75</v>
      </c>
      <c r="F47" s="332">
        <v>54839.53125</v>
      </c>
      <c r="G47" s="332">
        <v>76775.34375</v>
      </c>
      <c r="H47" s="370" t="s">
        <v>499</v>
      </c>
    </row>
    <row r="48" spans="1:8">
      <c r="A48" s="116"/>
      <c r="B48" s="252" t="s">
        <v>357</v>
      </c>
      <c r="C48" s="102" t="s">
        <v>1717</v>
      </c>
      <c r="D48" s="332"/>
      <c r="E48" s="332">
        <v>38022.075000000004</v>
      </c>
      <c r="F48" s="332">
        <v>71291.390625000015</v>
      </c>
      <c r="G48" s="332">
        <v>99807.946875000009</v>
      </c>
      <c r="H48" s="370" t="s">
        <v>499</v>
      </c>
    </row>
    <row r="49" spans="1:8">
      <c r="A49" s="116"/>
      <c r="B49" s="71" t="s">
        <v>358</v>
      </c>
      <c r="C49" s="353" t="s">
        <v>849</v>
      </c>
      <c r="D49" s="332"/>
      <c r="E49" s="332">
        <v>16249</v>
      </c>
      <c r="F49" s="417"/>
      <c r="G49" s="417"/>
      <c r="H49" s="370" t="s">
        <v>496</v>
      </c>
    </row>
    <row r="50" spans="1:8">
      <c r="A50" s="116"/>
      <c r="B50" s="71" t="s">
        <v>1783</v>
      </c>
      <c r="C50" s="14" t="s">
        <v>2832</v>
      </c>
      <c r="D50" s="332"/>
      <c r="E50" s="332">
        <v>46862</v>
      </c>
      <c r="F50" s="417"/>
      <c r="G50" s="417"/>
      <c r="H50" s="370" t="s">
        <v>496</v>
      </c>
    </row>
    <row r="51" spans="1:8">
      <c r="A51" s="116"/>
      <c r="B51" s="71" t="s">
        <v>359</v>
      </c>
      <c r="C51" s="14" t="s">
        <v>2833</v>
      </c>
      <c r="D51" s="332"/>
      <c r="E51" s="332">
        <v>12999</v>
      </c>
      <c r="F51" s="417"/>
      <c r="G51" s="417"/>
      <c r="H51" s="370" t="s">
        <v>496</v>
      </c>
    </row>
    <row r="52" spans="1:8">
      <c r="A52" s="116"/>
      <c r="B52" s="71" t="s">
        <v>1784</v>
      </c>
      <c r="C52" s="353" t="s">
        <v>853</v>
      </c>
      <c r="D52" s="332"/>
      <c r="E52" s="332">
        <v>25998</v>
      </c>
      <c r="F52" s="417"/>
      <c r="G52" s="417"/>
      <c r="H52" s="370" t="s">
        <v>496</v>
      </c>
    </row>
    <row r="53" spans="1:8">
      <c r="A53" s="116"/>
      <c r="B53" s="71" t="s">
        <v>1785</v>
      </c>
      <c r="C53" s="353" t="s">
        <v>855</v>
      </c>
      <c r="D53" s="332"/>
      <c r="E53" s="332">
        <v>11700</v>
      </c>
      <c r="F53" s="417"/>
      <c r="G53" s="417"/>
      <c r="H53" s="370" t="s">
        <v>496</v>
      </c>
    </row>
    <row r="54" spans="1:8">
      <c r="A54" s="116"/>
      <c r="B54" s="267" t="s">
        <v>360</v>
      </c>
      <c r="C54" s="85" t="s">
        <v>1714</v>
      </c>
      <c r="D54" s="332"/>
      <c r="E54" s="332">
        <v>9749.25</v>
      </c>
      <c r="F54" s="257">
        <f>E54*1.875</f>
        <v>18279.84375</v>
      </c>
      <c r="G54" s="257">
        <f>E54*2.625</f>
        <v>25591.78125</v>
      </c>
      <c r="H54" s="370" t="s">
        <v>499</v>
      </c>
    </row>
    <row r="55" spans="1:8" ht="13.5" thickBot="1">
      <c r="A55" s="117"/>
      <c r="B55" s="1085" t="s">
        <v>361</v>
      </c>
      <c r="C55" s="86" t="s">
        <v>1788</v>
      </c>
      <c r="D55" s="335"/>
      <c r="E55" s="335">
        <v>16248.75</v>
      </c>
      <c r="F55" s="258">
        <f>E55*1.875</f>
        <v>30466.40625</v>
      </c>
      <c r="G55" s="258">
        <f>E55*2.625</f>
        <v>42652.96875</v>
      </c>
      <c r="H55" s="371" t="s">
        <v>499</v>
      </c>
    </row>
    <row r="56" spans="1:8" ht="24.75" thickBot="1">
      <c r="A56" s="36" t="s">
        <v>783</v>
      </c>
      <c r="B56" s="289" t="s">
        <v>163</v>
      </c>
      <c r="C56" s="289" t="s">
        <v>162</v>
      </c>
      <c r="D56" s="290" t="s">
        <v>805</v>
      </c>
      <c r="E56" s="290" t="s">
        <v>806</v>
      </c>
      <c r="F56" s="289" t="s">
        <v>807</v>
      </c>
      <c r="G56" s="289" t="s">
        <v>808</v>
      </c>
      <c r="H56" s="130" t="s">
        <v>495</v>
      </c>
    </row>
    <row r="57" spans="1:8">
      <c r="A57" s="114" t="s">
        <v>2105</v>
      </c>
      <c r="B57" s="101" t="s">
        <v>2092</v>
      </c>
      <c r="C57" s="674" t="s">
        <v>2093</v>
      </c>
      <c r="D57" s="51">
        <v>69995</v>
      </c>
      <c r="E57" s="83"/>
      <c r="F57" s="83"/>
      <c r="G57" s="83"/>
      <c r="H57" s="369" t="s">
        <v>498</v>
      </c>
    </row>
    <row r="58" spans="1:8">
      <c r="A58" s="116"/>
      <c r="B58" s="102" t="s">
        <v>2094</v>
      </c>
      <c r="C58" s="766" t="s">
        <v>1793</v>
      </c>
      <c r="D58" s="332">
        <v>101495</v>
      </c>
      <c r="E58" s="332"/>
      <c r="F58" s="332"/>
      <c r="G58" s="332"/>
      <c r="H58" s="370" t="s">
        <v>498</v>
      </c>
    </row>
    <row r="59" spans="1:8">
      <c r="A59" s="116"/>
      <c r="B59" s="60" t="s">
        <v>2095</v>
      </c>
      <c r="C59" s="607" t="s">
        <v>1943</v>
      </c>
      <c r="D59" s="332"/>
      <c r="E59" s="332">
        <v>11969.15</v>
      </c>
      <c r="F59" s="332"/>
      <c r="G59" s="332"/>
      <c r="H59" s="370" t="s">
        <v>498</v>
      </c>
    </row>
    <row r="60" spans="1:8">
      <c r="A60" s="116"/>
      <c r="B60" s="251" t="s">
        <v>2096</v>
      </c>
      <c r="C60" s="1087" t="s">
        <v>1716</v>
      </c>
      <c r="D60" s="332"/>
      <c r="E60" s="332">
        <v>31500</v>
      </c>
      <c r="F60" s="332">
        <v>59062.5</v>
      </c>
      <c r="G60" s="332">
        <v>82687.5</v>
      </c>
      <c r="H60" s="370" t="s">
        <v>499</v>
      </c>
    </row>
    <row r="61" spans="1:8">
      <c r="A61" s="116"/>
      <c r="B61" s="252" t="s">
        <v>2097</v>
      </c>
      <c r="C61" s="1087" t="s">
        <v>1717</v>
      </c>
      <c r="D61" s="332"/>
      <c r="E61" s="332">
        <v>40950</v>
      </c>
      <c r="F61" s="332">
        <v>76781.25</v>
      </c>
      <c r="G61" s="332">
        <v>107493.75</v>
      </c>
      <c r="H61" s="370" t="s">
        <v>499</v>
      </c>
    </row>
    <row r="62" spans="1:8">
      <c r="A62" s="116"/>
      <c r="B62" s="71" t="s">
        <v>2098</v>
      </c>
      <c r="C62" s="353" t="s">
        <v>849</v>
      </c>
      <c r="D62" s="332"/>
      <c r="E62" s="332">
        <v>17498.75</v>
      </c>
      <c r="F62" s="417"/>
      <c r="G62" s="417"/>
      <c r="H62" s="370" t="s">
        <v>496</v>
      </c>
    </row>
    <row r="63" spans="1:8">
      <c r="A63" s="116"/>
      <c r="B63" s="71" t="s">
        <v>2099</v>
      </c>
      <c r="C63" s="14" t="s">
        <v>2832</v>
      </c>
      <c r="D63" s="332"/>
      <c r="E63" s="332">
        <v>50466.400000000001</v>
      </c>
      <c r="F63" s="417"/>
      <c r="G63" s="417"/>
      <c r="H63" s="370" t="s">
        <v>496</v>
      </c>
    </row>
    <row r="64" spans="1:8">
      <c r="A64" s="116"/>
      <c r="B64" s="71" t="s">
        <v>2100</v>
      </c>
      <c r="C64" s="14" t="s">
        <v>2833</v>
      </c>
      <c r="D64" s="332"/>
      <c r="E64" s="332">
        <v>13999</v>
      </c>
      <c r="F64" s="417"/>
      <c r="G64" s="417"/>
      <c r="H64" s="370" t="s">
        <v>496</v>
      </c>
    </row>
    <row r="65" spans="1:8">
      <c r="A65" s="116"/>
      <c r="B65" s="71" t="s">
        <v>2101</v>
      </c>
      <c r="C65" s="353" t="s">
        <v>853</v>
      </c>
      <c r="D65" s="332"/>
      <c r="E65" s="332">
        <v>27998</v>
      </c>
      <c r="F65" s="417"/>
      <c r="G65" s="417"/>
      <c r="H65" s="370" t="s">
        <v>496</v>
      </c>
    </row>
    <row r="66" spans="1:8">
      <c r="A66" s="116"/>
      <c r="B66" s="773" t="s">
        <v>2103</v>
      </c>
      <c r="C66" s="353" t="s">
        <v>855</v>
      </c>
      <c r="D66" s="332"/>
      <c r="E66" s="332">
        <v>12599.1</v>
      </c>
      <c r="F66" s="417"/>
      <c r="G66" s="417"/>
      <c r="H66" s="370" t="s">
        <v>496</v>
      </c>
    </row>
    <row r="67" spans="1:8">
      <c r="A67" s="116"/>
      <c r="B67" s="267" t="s">
        <v>2102</v>
      </c>
      <c r="C67" s="686" t="s">
        <v>1714</v>
      </c>
      <c r="D67" s="332"/>
      <c r="E67" s="332">
        <v>10499.25</v>
      </c>
      <c r="F67" s="257">
        <v>19686.09</v>
      </c>
      <c r="G67" s="257">
        <v>27560.53</v>
      </c>
      <c r="H67" s="370" t="s">
        <v>499</v>
      </c>
    </row>
    <row r="68" spans="1:8" ht="13.5" thickBot="1">
      <c r="A68" s="117"/>
      <c r="B68" s="1085" t="s">
        <v>2104</v>
      </c>
      <c r="C68" s="687" t="s">
        <v>1788</v>
      </c>
      <c r="D68" s="335"/>
      <c r="E68" s="335">
        <v>17498.75</v>
      </c>
      <c r="F68" s="258">
        <v>32810.160000000003</v>
      </c>
      <c r="G68" s="258">
        <v>45934.22</v>
      </c>
      <c r="H68" s="371" t="s">
        <v>499</v>
      </c>
    </row>
    <row r="72" spans="1:8" ht="13.5" thickBot="1"/>
    <row r="73" spans="1:8" ht="32.25" thickBot="1">
      <c r="A73" s="432" t="s">
        <v>2197</v>
      </c>
    </row>
    <row r="74" spans="1:8" ht="24.75" thickBot="1">
      <c r="A74" s="36" t="s">
        <v>783</v>
      </c>
      <c r="B74" s="6" t="s">
        <v>163</v>
      </c>
      <c r="C74" s="6" t="s">
        <v>162</v>
      </c>
      <c r="D74" s="90" t="s">
        <v>805</v>
      </c>
      <c r="E74" s="90" t="s">
        <v>806</v>
      </c>
      <c r="F74" s="6" t="s">
        <v>807</v>
      </c>
      <c r="G74" s="6" t="s">
        <v>808</v>
      </c>
      <c r="H74" s="130" t="s">
        <v>495</v>
      </c>
    </row>
    <row r="75" spans="1:8">
      <c r="A75" s="114" t="s">
        <v>1613</v>
      </c>
      <c r="B75" s="102" t="s">
        <v>1959</v>
      </c>
      <c r="C75" s="353" t="s">
        <v>1943</v>
      </c>
      <c r="D75" s="332"/>
      <c r="E75" s="332">
        <v>16074</v>
      </c>
      <c r="F75" s="332"/>
      <c r="G75" s="332"/>
      <c r="H75" s="370" t="s">
        <v>498</v>
      </c>
    </row>
    <row r="76" spans="1:8">
      <c r="A76" s="116"/>
      <c r="B76" s="60" t="s">
        <v>1614</v>
      </c>
      <c r="C76" s="60" t="s">
        <v>1716</v>
      </c>
      <c r="D76" s="332"/>
      <c r="E76" s="332">
        <v>42300</v>
      </c>
      <c r="F76" s="332"/>
      <c r="G76" s="332"/>
      <c r="H76" s="370" t="s">
        <v>499</v>
      </c>
    </row>
    <row r="77" spans="1:8">
      <c r="A77" s="116"/>
      <c r="B77" s="251" t="s">
        <v>1615</v>
      </c>
      <c r="C77" s="102" t="s">
        <v>1717</v>
      </c>
      <c r="D77" s="332"/>
      <c r="E77" s="332">
        <v>54990</v>
      </c>
      <c r="F77" s="332"/>
      <c r="G77" s="332"/>
      <c r="H77" s="370" t="s">
        <v>499</v>
      </c>
    </row>
    <row r="78" spans="1:8">
      <c r="A78" s="116"/>
      <c r="B78" s="71" t="s">
        <v>1616</v>
      </c>
      <c r="C78" s="353" t="s">
        <v>849</v>
      </c>
      <c r="D78" s="332"/>
      <c r="E78" s="332">
        <v>23499</v>
      </c>
      <c r="F78" s="417"/>
      <c r="G78" s="417"/>
      <c r="H78" s="370" t="s">
        <v>496</v>
      </c>
    </row>
    <row r="79" spans="1:8">
      <c r="A79" s="116"/>
      <c r="B79" s="71" t="s">
        <v>1780</v>
      </c>
      <c r="C79" s="14" t="s">
        <v>2832</v>
      </c>
      <c r="D79" s="332"/>
      <c r="E79" s="332">
        <v>67771</v>
      </c>
      <c r="F79" s="417"/>
      <c r="G79" s="417"/>
      <c r="H79" s="370" t="s">
        <v>496</v>
      </c>
    </row>
    <row r="80" spans="1:8">
      <c r="A80" s="116"/>
      <c r="B80" s="71" t="s">
        <v>1617</v>
      </c>
      <c r="C80" s="14" t="s">
        <v>2833</v>
      </c>
      <c r="D80" s="332"/>
      <c r="E80" s="332">
        <v>18799</v>
      </c>
      <c r="F80" s="417"/>
      <c r="G80" s="417"/>
      <c r="H80" s="370" t="s">
        <v>496</v>
      </c>
    </row>
    <row r="81" spans="1:8">
      <c r="A81" s="116"/>
      <c r="B81" s="71" t="s">
        <v>1781</v>
      </c>
      <c r="C81" s="353" t="s">
        <v>853</v>
      </c>
      <c r="D81" s="332"/>
      <c r="E81" s="332">
        <v>37598</v>
      </c>
      <c r="F81" s="417"/>
      <c r="G81" s="417"/>
      <c r="H81" s="370" t="s">
        <v>496</v>
      </c>
    </row>
    <row r="82" spans="1:8">
      <c r="A82" s="116"/>
      <c r="B82" s="71" t="s">
        <v>1782</v>
      </c>
      <c r="C82" s="353" t="s">
        <v>855</v>
      </c>
      <c r="D82" s="332"/>
      <c r="E82" s="332">
        <v>16920</v>
      </c>
      <c r="F82" s="417"/>
      <c r="G82" s="417"/>
      <c r="H82" s="370" t="s">
        <v>496</v>
      </c>
    </row>
    <row r="83" spans="1:8">
      <c r="A83" s="116"/>
      <c r="B83" s="267" t="s">
        <v>1618</v>
      </c>
      <c r="C83" s="85" t="s">
        <v>1714</v>
      </c>
      <c r="D83" s="332"/>
      <c r="E83" s="332">
        <v>14100</v>
      </c>
      <c r="F83" s="257"/>
      <c r="G83" s="257"/>
      <c r="H83" s="370" t="s">
        <v>499</v>
      </c>
    </row>
    <row r="84" spans="1:8" ht="13.5" thickBot="1">
      <c r="A84" s="117"/>
      <c r="B84" s="1085" t="s">
        <v>1619</v>
      </c>
      <c r="C84" s="86" t="s">
        <v>1788</v>
      </c>
      <c r="D84" s="335"/>
      <c r="E84" s="335">
        <v>23499</v>
      </c>
      <c r="F84" s="258"/>
      <c r="G84" s="258"/>
      <c r="H84" s="371" t="s">
        <v>499</v>
      </c>
    </row>
  </sheetData>
  <phoneticPr fontId="13" type="noConversion"/>
  <pageMargins left="0.1" right="0.1" top="0.3" bottom="0.3" header="0.25" footer="0.25"/>
  <pageSetup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67"/>
  <sheetViews>
    <sheetView topLeftCell="A15" zoomScale="90" zoomScaleNormal="80" workbookViewId="0">
      <selection activeCell="A23" sqref="A23:F55"/>
    </sheetView>
  </sheetViews>
  <sheetFormatPr defaultColWidth="9.140625" defaultRowHeight="12.75"/>
  <cols>
    <col min="1" max="1" width="37" style="132" customWidth="1"/>
    <col min="2" max="2" width="20.85546875" style="132" customWidth="1"/>
    <col min="3" max="3" width="17.140625" style="132" customWidth="1"/>
    <col min="4" max="4" width="61" style="132" customWidth="1"/>
    <col min="5" max="5" width="14.140625" style="132" customWidth="1"/>
    <col min="6" max="6" width="50.42578125" style="131" customWidth="1"/>
    <col min="7" max="7" width="11" style="132" customWidth="1"/>
    <col min="8" max="8" width="17.5703125" style="132" customWidth="1"/>
    <col min="9" max="16384" width="9.140625" style="132"/>
  </cols>
  <sheetData>
    <row r="1" spans="1:7" s="133" customFormat="1" ht="19.5" customHeight="1" thickBot="1">
      <c r="A1" s="1208" t="s">
        <v>3100</v>
      </c>
      <c r="B1" s="1209"/>
      <c r="C1" s="1209"/>
      <c r="D1" s="1209"/>
      <c r="E1" s="1210"/>
      <c r="F1"/>
      <c r="G1"/>
    </row>
    <row r="2" spans="1:7" s="133" customFormat="1" ht="27.75" customHeight="1" thickBot="1">
      <c r="A2" s="151" t="s">
        <v>161</v>
      </c>
      <c r="B2" s="151" t="s">
        <v>322</v>
      </c>
      <c r="C2" s="151" t="s">
        <v>323</v>
      </c>
      <c r="D2" s="151" t="s">
        <v>162</v>
      </c>
      <c r="E2" s="130" t="s">
        <v>495</v>
      </c>
    </row>
    <row r="3" spans="1:7" s="133" customFormat="1">
      <c r="A3" s="209" t="s">
        <v>324</v>
      </c>
      <c r="B3" s="152" t="s">
        <v>219</v>
      </c>
      <c r="C3" s="210">
        <v>15000</v>
      </c>
      <c r="D3" s="153" t="s">
        <v>1049</v>
      </c>
      <c r="E3" s="211" t="s">
        <v>498</v>
      </c>
    </row>
    <row r="4" spans="1:7" s="133" customFormat="1">
      <c r="A4" s="212" t="s">
        <v>241</v>
      </c>
      <c r="B4" s="993" t="s">
        <v>242</v>
      </c>
      <c r="C4" s="213">
        <v>15000</v>
      </c>
      <c r="D4" s="1001" t="s">
        <v>1050</v>
      </c>
      <c r="E4" s="214" t="s">
        <v>498</v>
      </c>
      <c r="F4" s="376"/>
    </row>
    <row r="5" spans="1:7" s="133" customFormat="1">
      <c r="A5" s="212" t="s">
        <v>243</v>
      </c>
      <c r="B5" s="993" t="s">
        <v>244</v>
      </c>
      <c r="C5" s="213">
        <v>18750</v>
      </c>
      <c r="D5" s="1001" t="s">
        <v>1051</v>
      </c>
      <c r="E5" s="214" t="s">
        <v>498</v>
      </c>
      <c r="F5" s="376"/>
    </row>
    <row r="6" spans="1:7" s="133" customFormat="1">
      <c r="A6" s="212" t="s">
        <v>64</v>
      </c>
      <c r="B6" s="993" t="s">
        <v>65</v>
      </c>
      <c r="C6" s="213">
        <v>22500</v>
      </c>
      <c r="D6" s="1001" t="s">
        <v>1052</v>
      </c>
      <c r="E6" s="214" t="s">
        <v>498</v>
      </c>
      <c r="F6" s="376"/>
    </row>
    <row r="7" spans="1:7" s="133" customFormat="1" ht="13.5" thickBot="1">
      <c r="A7" s="215" t="s">
        <v>248</v>
      </c>
      <c r="B7" s="160" t="s">
        <v>249</v>
      </c>
      <c r="C7" s="216">
        <v>70000</v>
      </c>
      <c r="D7" s="150" t="s">
        <v>1053</v>
      </c>
      <c r="E7" s="217" t="s">
        <v>498</v>
      </c>
      <c r="F7" s="376"/>
    </row>
    <row r="8" spans="1:7" s="133" customFormat="1" ht="13.5" thickBot="1">
      <c r="A8" s="877"/>
      <c r="B8" s="878"/>
      <c r="C8" s="879"/>
      <c r="D8" s="880"/>
      <c r="E8" s="459"/>
      <c r="F8" s="376"/>
    </row>
    <row r="9" spans="1:7" s="733" customFormat="1" ht="19.5" customHeight="1" thickBot="1">
      <c r="A9" s="1208" t="s">
        <v>3104</v>
      </c>
      <c r="B9" s="1209"/>
      <c r="C9" s="1209"/>
      <c r="D9" s="1209"/>
      <c r="E9" s="1210"/>
      <c r="F9" s="633"/>
      <c r="G9" s="633"/>
    </row>
    <row r="10" spans="1:7" s="733" customFormat="1" ht="27.75" customHeight="1" thickBot="1">
      <c r="A10" s="734" t="s">
        <v>161</v>
      </c>
      <c r="B10" s="734" t="s">
        <v>322</v>
      </c>
      <c r="C10" s="734" t="s">
        <v>323</v>
      </c>
      <c r="D10" s="734" t="s">
        <v>162</v>
      </c>
      <c r="E10" s="646" t="s">
        <v>495</v>
      </c>
    </row>
    <row r="11" spans="1:7" s="733" customFormat="1">
      <c r="A11" s="735" t="s">
        <v>2526</v>
      </c>
      <c r="B11" s="994" t="s">
        <v>2527</v>
      </c>
      <c r="C11" s="213">
        <v>30000</v>
      </c>
      <c r="D11" s="998" t="s">
        <v>2528</v>
      </c>
      <c r="E11" s="736" t="s">
        <v>498</v>
      </c>
    </row>
    <row r="12" spans="1:7" s="733" customFormat="1" ht="13.5" thickBot="1">
      <c r="A12" s="737" t="s">
        <v>2529</v>
      </c>
      <c r="B12" s="995" t="s">
        <v>2530</v>
      </c>
      <c r="C12" s="216">
        <v>100000</v>
      </c>
      <c r="D12" s="1000" t="s">
        <v>2531</v>
      </c>
      <c r="E12" s="738" t="s">
        <v>498</v>
      </c>
    </row>
    <row r="13" spans="1:7" s="133" customFormat="1" ht="13.5" thickBot="1">
      <c r="A13" s="134"/>
      <c r="B13" s="135"/>
      <c r="C13" s="136"/>
      <c r="D13" s="136"/>
      <c r="E13" s="137"/>
      <c r="F13" s="138"/>
      <c r="G13" s="132"/>
    </row>
    <row r="14" spans="1:7" s="133" customFormat="1" ht="19.5" customHeight="1">
      <c r="A14" s="1205" t="s">
        <v>1769</v>
      </c>
      <c r="B14" s="1206"/>
      <c r="C14" s="1206"/>
      <c r="D14" s="1206"/>
      <c r="E14" s="1207"/>
      <c r="F14"/>
      <c r="G14"/>
    </row>
    <row r="15" spans="1:7" s="133" customFormat="1" ht="27.75" customHeight="1" thickBot="1">
      <c r="A15" s="827" t="s">
        <v>161</v>
      </c>
      <c r="B15" s="827" t="s">
        <v>322</v>
      </c>
      <c r="C15" s="827" t="s">
        <v>323</v>
      </c>
      <c r="D15" s="827" t="s">
        <v>162</v>
      </c>
      <c r="E15" s="208" t="s">
        <v>495</v>
      </c>
    </row>
    <row r="16" spans="1:7" s="133" customFormat="1">
      <c r="A16" s="209" t="s">
        <v>324</v>
      </c>
      <c r="B16" s="152" t="s">
        <v>219</v>
      </c>
      <c r="C16" s="210">
        <v>15000</v>
      </c>
      <c r="D16" s="996" t="s">
        <v>1770</v>
      </c>
      <c r="E16" s="457" t="s">
        <v>498</v>
      </c>
    </row>
    <row r="17" spans="1:8" s="133" customFormat="1">
      <c r="A17" s="212" t="s">
        <v>241</v>
      </c>
      <c r="B17" s="993" t="s">
        <v>242</v>
      </c>
      <c r="C17" s="213">
        <v>15000</v>
      </c>
      <c r="D17" s="997" t="s">
        <v>1050</v>
      </c>
      <c r="E17" s="458" t="s">
        <v>498</v>
      </c>
      <c r="F17" s="376"/>
    </row>
    <row r="18" spans="1:8" s="133" customFormat="1">
      <c r="A18" s="212" t="s">
        <v>243</v>
      </c>
      <c r="B18" s="993" t="s">
        <v>244</v>
      </c>
      <c r="C18" s="213">
        <v>18750</v>
      </c>
      <c r="D18" s="997" t="s">
        <v>1051</v>
      </c>
      <c r="E18" s="458" t="s">
        <v>498</v>
      </c>
      <c r="F18" s="376"/>
    </row>
    <row r="19" spans="1:8" s="133" customFormat="1">
      <c r="A19" s="212" t="s">
        <v>64</v>
      </c>
      <c r="B19" s="993" t="s">
        <v>65</v>
      </c>
      <c r="C19" s="213">
        <v>22500</v>
      </c>
      <c r="D19" s="997" t="s">
        <v>1052</v>
      </c>
      <c r="E19" s="458" t="s">
        <v>498</v>
      </c>
      <c r="F19" s="376"/>
    </row>
    <row r="20" spans="1:8" s="733" customFormat="1">
      <c r="A20" s="742" t="s">
        <v>2526</v>
      </c>
      <c r="B20" s="994" t="s">
        <v>2527</v>
      </c>
      <c r="C20" s="213">
        <v>30000</v>
      </c>
      <c r="D20" s="998" t="s">
        <v>2528</v>
      </c>
      <c r="E20" s="736" t="s">
        <v>498</v>
      </c>
    </row>
    <row r="21" spans="1:8" s="133" customFormat="1" ht="13.5" thickBot="1">
      <c r="A21" s="215" t="s">
        <v>248</v>
      </c>
      <c r="B21" s="160" t="s">
        <v>249</v>
      </c>
      <c r="C21" s="216">
        <v>70000</v>
      </c>
      <c r="D21" s="999" t="s">
        <v>1053</v>
      </c>
      <c r="E21" s="459" t="s">
        <v>498</v>
      </c>
      <c r="F21" s="376"/>
    </row>
    <row r="22" spans="1:8" s="133" customFormat="1">
      <c r="A22" s="460"/>
      <c r="B22" s="461"/>
      <c r="C22" s="462"/>
      <c r="D22" s="463"/>
      <c r="E22" s="144"/>
      <c r="F22" s="376"/>
    </row>
    <row r="23" spans="1:8" s="133" customFormat="1">
      <c r="A23" s="139"/>
      <c r="B23" s="132"/>
      <c r="C23" s="132"/>
      <c r="D23" s="132"/>
      <c r="E23" s="132"/>
      <c r="F23" s="131"/>
      <c r="G23" s="132"/>
    </row>
    <row r="24" spans="1:8" s="133" customFormat="1">
      <c r="A24" s="140"/>
      <c r="B24" s="132"/>
      <c r="C24" s="132"/>
      <c r="D24" s="132"/>
      <c r="E24" s="132"/>
      <c r="F24" s="131"/>
      <c r="G24" s="132"/>
    </row>
    <row r="25" spans="1:8" s="133" customFormat="1">
      <c r="A25" s="140"/>
      <c r="B25" s="132"/>
      <c r="C25" s="132"/>
      <c r="D25" s="132"/>
      <c r="E25" s="132"/>
      <c r="F25" s="131"/>
      <c r="G25" s="132"/>
    </row>
    <row r="26" spans="1:8" s="133" customFormat="1">
      <c r="A26" s="140"/>
      <c r="B26" s="132"/>
      <c r="C26" s="132"/>
      <c r="D26" s="132"/>
      <c r="E26" s="132"/>
      <c r="F26" s="131"/>
      <c r="G26" s="132"/>
    </row>
    <row r="27" spans="1:8" s="133" customFormat="1" ht="15" customHeight="1">
      <c r="A27" s="140"/>
      <c r="B27" s="141"/>
      <c r="C27" s="141"/>
      <c r="D27" s="141"/>
      <c r="E27" s="141"/>
      <c r="F27" s="142"/>
      <c r="G27" s="142"/>
      <c r="H27" s="141"/>
    </row>
    <row r="28" spans="1:8" s="133" customFormat="1">
      <c r="A28" s="140"/>
      <c r="B28" s="141"/>
      <c r="C28" s="141"/>
      <c r="D28" s="141"/>
      <c r="E28" s="141"/>
      <c r="F28" s="142"/>
      <c r="G28" s="142"/>
      <c r="H28" s="141"/>
    </row>
    <row r="29" spans="1:8" s="133" customFormat="1">
      <c r="A29" s="141"/>
      <c r="B29" s="141"/>
      <c r="C29" s="141"/>
      <c r="D29" s="828"/>
      <c r="E29" s="141"/>
      <c r="F29" s="142"/>
      <c r="G29" s="142"/>
      <c r="H29" s="141"/>
    </row>
    <row r="30" spans="1:8" s="133" customFormat="1">
      <c r="A30" s="141"/>
      <c r="B30" s="141"/>
      <c r="C30" s="141"/>
      <c r="D30" s="141"/>
      <c r="E30" s="141"/>
      <c r="F30" s="142"/>
      <c r="G30" s="142"/>
      <c r="H30" s="141"/>
    </row>
    <row r="31" spans="1:8" s="133" customFormat="1">
      <c r="A31" s="141"/>
      <c r="B31" s="143"/>
      <c r="C31" s="141"/>
      <c r="D31" s="141"/>
      <c r="E31" s="141"/>
      <c r="F31" s="142"/>
      <c r="G31" s="142"/>
      <c r="H31" s="141"/>
    </row>
    <row r="32" spans="1:8" s="133" customFormat="1">
      <c r="A32" s="132"/>
      <c r="B32" s="132"/>
      <c r="C32" s="132"/>
      <c r="D32" s="132"/>
      <c r="E32" s="132"/>
      <c r="F32" s="131"/>
      <c r="G32" s="132"/>
    </row>
    <row r="33" spans="1:7" s="133" customFormat="1">
      <c r="A33" s="132"/>
      <c r="B33" s="132"/>
      <c r="C33" s="132"/>
      <c r="D33" s="132"/>
      <c r="E33" s="132"/>
      <c r="F33" s="131"/>
      <c r="G33" s="132"/>
    </row>
    <row r="34" spans="1:7" s="133" customFormat="1">
      <c r="A34" s="132"/>
      <c r="B34" s="132"/>
      <c r="C34" s="132"/>
      <c r="D34" s="132"/>
      <c r="E34" s="132"/>
      <c r="F34" s="131"/>
      <c r="G34" s="132"/>
    </row>
    <row r="35" spans="1:7" s="133" customFormat="1">
      <c r="A35" s="132"/>
      <c r="B35" s="132"/>
      <c r="C35" s="132"/>
      <c r="D35" s="132"/>
      <c r="E35" s="132"/>
      <c r="F35" s="131"/>
      <c r="G35" s="132"/>
    </row>
    <row r="36" spans="1:7" s="133" customFormat="1">
      <c r="A36" s="132"/>
      <c r="B36" s="132"/>
      <c r="C36" s="132"/>
      <c r="D36" s="132"/>
      <c r="E36" s="132"/>
      <c r="F36" s="131"/>
      <c r="G36" s="132"/>
    </row>
    <row r="37" spans="1:7" s="133" customFormat="1">
      <c r="A37" s="132"/>
      <c r="B37" s="132"/>
      <c r="C37" s="132"/>
      <c r="D37" s="132"/>
      <c r="E37" s="132"/>
      <c r="F37" s="131"/>
      <c r="G37" s="132"/>
    </row>
    <row r="38" spans="1:7" s="133" customFormat="1">
      <c r="A38" s="132"/>
      <c r="B38" s="132"/>
      <c r="C38" s="132"/>
      <c r="D38" s="132"/>
      <c r="E38" s="132"/>
      <c r="F38" s="131"/>
      <c r="G38" s="132"/>
    </row>
    <row r="39" spans="1:7" s="133" customFormat="1">
      <c r="A39" s="132"/>
      <c r="B39" s="132"/>
      <c r="C39" s="132"/>
      <c r="D39" s="132"/>
      <c r="E39" s="132"/>
      <c r="F39" s="131"/>
      <c r="G39" s="132"/>
    </row>
    <row r="40" spans="1:7" s="133" customFormat="1">
      <c r="A40" s="132"/>
      <c r="B40" s="132"/>
      <c r="C40" s="132"/>
      <c r="D40" s="132"/>
      <c r="E40" s="132"/>
      <c r="F40" s="131"/>
      <c r="G40" s="132"/>
    </row>
    <row r="41" spans="1:7" s="133" customFormat="1">
      <c r="A41" s="132"/>
      <c r="B41" s="132"/>
      <c r="C41" s="132"/>
      <c r="D41" s="132"/>
      <c r="E41" s="132"/>
      <c r="F41" s="131"/>
      <c r="G41" s="132"/>
    </row>
    <row r="42" spans="1:7" s="133" customFormat="1" ht="13.5" customHeight="1">
      <c r="A42" s="132"/>
      <c r="B42" s="132"/>
      <c r="C42" s="132"/>
      <c r="D42" s="132"/>
      <c r="E42" s="132"/>
      <c r="F42" s="131"/>
      <c r="G42" s="132"/>
    </row>
    <row r="43" spans="1:7" s="133" customFormat="1" ht="15.75" customHeight="1">
      <c r="A43" s="132"/>
      <c r="B43" s="132"/>
      <c r="C43" s="132"/>
      <c r="D43" s="132"/>
      <c r="E43" s="132"/>
      <c r="F43" s="131"/>
      <c r="G43" s="132"/>
    </row>
    <row r="44" spans="1:7" s="144" customFormat="1" ht="12.75" customHeight="1">
      <c r="A44" s="132"/>
      <c r="B44" s="132"/>
      <c r="C44" s="132"/>
      <c r="D44" s="132"/>
      <c r="E44" s="132"/>
      <c r="F44" s="131"/>
      <c r="G44" s="132"/>
    </row>
    <row r="45" spans="1:7" s="133" customFormat="1" ht="12.75" customHeight="1">
      <c r="A45" s="132"/>
      <c r="B45" s="132"/>
      <c r="C45" s="132"/>
      <c r="D45" s="132"/>
      <c r="E45" s="132"/>
      <c r="F45" s="131"/>
      <c r="G45" s="132"/>
    </row>
    <row r="46" spans="1:7" s="133" customFormat="1" ht="12.75" customHeight="1">
      <c r="A46" s="132"/>
      <c r="B46" s="132"/>
      <c r="C46" s="132"/>
      <c r="D46" s="132"/>
      <c r="E46" s="132"/>
      <c r="F46" s="131"/>
      <c r="G46" s="132"/>
    </row>
    <row r="47" spans="1:7" s="133" customFormat="1" ht="12.75" customHeight="1">
      <c r="A47" s="132"/>
      <c r="B47" s="132"/>
      <c r="C47" s="132"/>
      <c r="D47" s="132"/>
      <c r="E47" s="132"/>
      <c r="F47" s="131"/>
      <c r="G47" s="132"/>
    </row>
    <row r="48" spans="1:7" s="133" customFormat="1" ht="12.75" customHeight="1">
      <c r="A48" s="132"/>
      <c r="B48" s="132"/>
      <c r="C48" s="132"/>
      <c r="D48" s="132"/>
      <c r="E48" s="132"/>
      <c r="F48" s="131"/>
      <c r="G48" s="132"/>
    </row>
    <row r="49" spans="1:7" s="133" customFormat="1" ht="12.75" customHeight="1">
      <c r="A49" s="132"/>
      <c r="B49" s="132"/>
      <c r="C49" s="132"/>
      <c r="D49" s="132"/>
      <c r="E49" s="132"/>
      <c r="F49" s="131"/>
      <c r="G49" s="132"/>
    </row>
    <row r="50" spans="1:7" s="133" customFormat="1" ht="12.75" customHeight="1">
      <c r="A50" s="132"/>
      <c r="B50" s="132"/>
      <c r="C50" s="132"/>
      <c r="D50" s="132"/>
      <c r="E50" s="132"/>
      <c r="F50" s="131"/>
      <c r="G50" s="132"/>
    </row>
    <row r="51" spans="1:7" s="145" customFormat="1" ht="12.75" customHeight="1">
      <c r="A51" s="132"/>
      <c r="B51" s="132"/>
      <c r="C51" s="132"/>
      <c r="D51" s="132"/>
      <c r="E51" s="132"/>
      <c r="F51" s="131"/>
      <c r="G51" s="132"/>
    </row>
    <row r="52" spans="1:7" s="133" customFormat="1" ht="12.75" customHeight="1">
      <c r="A52" s="132"/>
      <c r="B52" s="132"/>
      <c r="C52" s="132"/>
      <c r="D52" s="132"/>
      <c r="E52" s="132"/>
      <c r="F52" s="131"/>
      <c r="G52" s="132"/>
    </row>
    <row r="53" spans="1:7" s="133" customFormat="1" ht="12.75" customHeight="1">
      <c r="A53" s="132"/>
      <c r="B53" s="132"/>
      <c r="C53" s="132"/>
      <c r="D53" s="132"/>
      <c r="E53" s="132"/>
      <c r="F53" s="131"/>
      <c r="G53" s="132"/>
    </row>
    <row r="54" spans="1:7" s="133" customFormat="1" ht="12.75" customHeight="1">
      <c r="A54" s="132"/>
      <c r="B54" s="132"/>
      <c r="C54" s="132"/>
      <c r="D54" s="132"/>
      <c r="E54" s="132"/>
      <c r="F54" s="131"/>
      <c r="G54" s="132"/>
    </row>
    <row r="55" spans="1:7" s="133" customFormat="1" ht="12.75" customHeight="1">
      <c r="A55" s="132"/>
      <c r="B55" s="132"/>
      <c r="C55" s="132"/>
      <c r="D55" s="132"/>
      <c r="E55" s="132"/>
      <c r="F55" s="131"/>
      <c r="G55" s="132"/>
    </row>
    <row r="56" spans="1:7" s="133" customFormat="1" ht="12.75" customHeight="1">
      <c r="A56" s="132"/>
      <c r="B56" s="132"/>
      <c r="C56" s="132"/>
      <c r="D56" s="132"/>
      <c r="E56" s="132"/>
      <c r="F56" s="131"/>
      <c r="G56" s="132"/>
    </row>
    <row r="57" spans="1:7" s="133" customFormat="1" ht="12.75" customHeight="1">
      <c r="A57" s="132"/>
      <c r="B57" s="132"/>
      <c r="C57" s="132"/>
      <c r="D57" s="132"/>
      <c r="E57" s="132"/>
      <c r="F57" s="131"/>
      <c r="G57" s="132"/>
    </row>
    <row r="58" spans="1:7" s="133" customFormat="1" ht="12.75" customHeight="1">
      <c r="A58" s="132"/>
      <c r="B58" s="132"/>
      <c r="C58" s="132"/>
      <c r="D58" s="132"/>
      <c r="E58" s="132"/>
      <c r="F58" s="131"/>
      <c r="G58" s="132"/>
    </row>
    <row r="59" spans="1:7" s="133" customFormat="1" ht="12.75" customHeight="1">
      <c r="A59" s="132"/>
      <c r="B59" s="132"/>
      <c r="C59" s="132"/>
      <c r="D59" s="132"/>
      <c r="E59" s="132"/>
      <c r="F59" s="131"/>
      <c r="G59" s="132"/>
    </row>
    <row r="60" spans="1:7" s="133" customFormat="1" ht="12.75" customHeight="1">
      <c r="A60" s="132"/>
      <c r="B60" s="132"/>
      <c r="C60" s="132"/>
      <c r="D60" s="132"/>
      <c r="E60" s="132"/>
      <c r="F60" s="131"/>
      <c r="G60" s="132"/>
    </row>
    <row r="61" spans="1:7" s="133" customFormat="1" ht="12.75" customHeight="1">
      <c r="A61" s="132"/>
      <c r="B61" s="132"/>
      <c r="C61" s="132"/>
      <c r="D61" s="132"/>
      <c r="E61" s="132"/>
      <c r="F61" s="131"/>
      <c r="G61" s="132"/>
    </row>
    <row r="62" spans="1:7" s="133" customFormat="1" ht="13.5" customHeight="1">
      <c r="A62" s="132"/>
      <c r="B62" s="132"/>
      <c r="C62" s="132"/>
      <c r="D62" s="132"/>
      <c r="E62" s="132"/>
      <c r="F62" s="131"/>
      <c r="G62" s="132"/>
    </row>
    <row r="63" spans="1:7" s="133" customFormat="1" ht="13.5" customHeight="1">
      <c r="A63" s="132"/>
      <c r="B63" s="132"/>
      <c r="C63" s="132"/>
      <c r="D63" s="132"/>
      <c r="E63" s="132"/>
      <c r="F63" s="131"/>
      <c r="G63" s="132"/>
    </row>
    <row r="64" spans="1:7" s="133" customFormat="1" ht="13.5" customHeight="1">
      <c r="A64" s="132"/>
      <c r="B64" s="132"/>
      <c r="C64" s="132"/>
      <c r="D64" s="132"/>
      <c r="E64" s="132"/>
      <c r="F64" s="131"/>
      <c r="G64" s="132"/>
    </row>
    <row r="65" spans="1:7" s="133" customFormat="1" ht="13.5" customHeight="1">
      <c r="A65" s="132"/>
      <c r="B65" s="132"/>
      <c r="C65" s="132"/>
      <c r="D65" s="132"/>
      <c r="E65" s="132"/>
      <c r="F65" s="131"/>
      <c r="G65" s="132"/>
    </row>
    <row r="66" spans="1:7" s="133" customFormat="1" ht="13.5" customHeight="1">
      <c r="A66" s="132"/>
      <c r="B66" s="132"/>
      <c r="C66" s="132"/>
      <c r="D66" s="132"/>
      <c r="E66" s="132"/>
      <c r="F66" s="131"/>
      <c r="G66" s="132"/>
    </row>
    <row r="67" spans="1:7" ht="15" customHeight="1"/>
  </sheetData>
  <mergeCells count="3">
    <mergeCell ref="A14:E14"/>
    <mergeCell ref="A1:E1"/>
    <mergeCell ref="A9:E9"/>
  </mergeCells>
  <phoneticPr fontId="29" type="noConversion"/>
  <pageMargins left="0.75" right="0.75" top="1" bottom="1" header="0.5" footer="0.5"/>
  <pageSetup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26"/>
  <sheetViews>
    <sheetView zoomScale="80" zoomScaleNormal="80" workbookViewId="0">
      <selection activeCell="C32" sqref="C32"/>
    </sheetView>
  </sheetViews>
  <sheetFormatPr defaultRowHeight="12.75"/>
  <cols>
    <col min="1" max="1" width="38.42578125" customWidth="1"/>
    <col min="2" max="2" width="18.85546875" bestFit="1" customWidth="1"/>
    <col min="3" max="3" width="10.28515625" customWidth="1"/>
    <col min="4" max="4" width="112" bestFit="1" customWidth="1"/>
  </cols>
  <sheetData>
    <row r="1" spans="1:5" ht="13.5" thickBot="1">
      <c r="A1" s="48" t="s">
        <v>161</v>
      </c>
      <c r="B1" s="48" t="s">
        <v>163</v>
      </c>
      <c r="C1" s="48" t="s">
        <v>164</v>
      </c>
      <c r="D1" s="48" t="s">
        <v>162</v>
      </c>
      <c r="E1" s="130" t="s">
        <v>495</v>
      </c>
    </row>
    <row r="2" spans="1:5" ht="12.95" customHeight="1">
      <c r="A2" s="49" t="s">
        <v>829</v>
      </c>
      <c r="B2" s="50" t="s">
        <v>828</v>
      </c>
      <c r="C2" s="51">
        <v>995</v>
      </c>
      <c r="D2" s="59" t="s">
        <v>1006</v>
      </c>
      <c r="E2" s="314" t="s">
        <v>498</v>
      </c>
    </row>
    <row r="3" spans="1:5" ht="12.95" customHeight="1">
      <c r="A3" s="52" t="s">
        <v>662</v>
      </c>
      <c r="B3" s="53" t="s">
        <v>663</v>
      </c>
      <c r="C3" s="54">
        <v>3235</v>
      </c>
      <c r="D3" s="60" t="s">
        <v>666</v>
      </c>
      <c r="E3" s="206" t="s">
        <v>498</v>
      </c>
    </row>
    <row r="4" spans="1:5" ht="12.95" customHeight="1">
      <c r="A4" s="52" t="s">
        <v>734</v>
      </c>
      <c r="B4" s="53" t="s">
        <v>735</v>
      </c>
      <c r="C4" s="54">
        <v>3235</v>
      </c>
      <c r="D4" s="60" t="s">
        <v>2717</v>
      </c>
      <c r="E4" s="206" t="s">
        <v>498</v>
      </c>
    </row>
    <row r="5" spans="1:5" ht="12.95" customHeight="1">
      <c r="A5" s="55" t="s">
        <v>664</v>
      </c>
      <c r="B5" s="56" t="s">
        <v>401</v>
      </c>
      <c r="C5" s="54">
        <v>3245</v>
      </c>
      <c r="D5" s="14" t="s">
        <v>667</v>
      </c>
      <c r="E5" s="206" t="s">
        <v>498</v>
      </c>
    </row>
    <row r="6" spans="1:5" ht="12.95" customHeight="1">
      <c r="A6" s="55" t="s">
        <v>743</v>
      </c>
      <c r="B6" s="56" t="s">
        <v>744</v>
      </c>
      <c r="C6" s="54">
        <v>3795</v>
      </c>
      <c r="D6" s="14" t="s">
        <v>649</v>
      </c>
      <c r="E6" s="206" t="s">
        <v>498</v>
      </c>
    </row>
    <row r="7" spans="1:5" ht="12.95" customHeight="1">
      <c r="A7" s="52" t="s">
        <v>1</v>
      </c>
      <c r="B7" s="53" t="s">
        <v>2</v>
      </c>
      <c r="C7" s="54">
        <v>6475</v>
      </c>
      <c r="D7" s="60" t="s">
        <v>920</v>
      </c>
      <c r="E7" s="206" t="s">
        <v>498</v>
      </c>
    </row>
    <row r="8" spans="1:5" ht="12.95" customHeight="1">
      <c r="A8" s="55" t="s">
        <v>3</v>
      </c>
      <c r="B8" s="56" t="s">
        <v>4</v>
      </c>
      <c r="C8" s="54">
        <v>10795</v>
      </c>
      <c r="D8" s="14" t="s">
        <v>330</v>
      </c>
      <c r="E8" s="206" t="s">
        <v>498</v>
      </c>
    </row>
    <row r="9" spans="1:5" ht="12.95" customHeight="1">
      <c r="A9" s="52" t="s">
        <v>611</v>
      </c>
      <c r="B9" s="53" t="s">
        <v>612</v>
      </c>
      <c r="C9" s="54">
        <v>12955</v>
      </c>
      <c r="D9" s="60" t="s">
        <v>921</v>
      </c>
      <c r="E9" s="206" t="s">
        <v>498</v>
      </c>
    </row>
    <row r="10" spans="1:5" ht="12.95" customHeight="1">
      <c r="A10" s="52" t="s">
        <v>614</v>
      </c>
      <c r="B10" s="53" t="s">
        <v>613</v>
      </c>
      <c r="C10" s="54">
        <v>12995</v>
      </c>
      <c r="D10" s="60" t="s">
        <v>331</v>
      </c>
      <c r="E10" s="206" t="s">
        <v>498</v>
      </c>
    </row>
    <row r="11" spans="1:5">
      <c r="A11" s="52" t="s">
        <v>717</v>
      </c>
      <c r="B11" s="53" t="s">
        <v>713</v>
      </c>
      <c r="C11" s="54">
        <v>12995</v>
      </c>
      <c r="D11" s="60" t="s">
        <v>714</v>
      </c>
      <c r="E11" s="285" t="s">
        <v>498</v>
      </c>
    </row>
    <row r="12" spans="1:5">
      <c r="A12" s="52" t="s">
        <v>718</v>
      </c>
      <c r="B12" s="53" t="s">
        <v>715</v>
      </c>
      <c r="C12" s="54">
        <v>18995</v>
      </c>
      <c r="D12" s="60" t="s">
        <v>716</v>
      </c>
      <c r="E12" s="285" t="s">
        <v>498</v>
      </c>
    </row>
    <row r="13" spans="1:5">
      <c r="A13" s="52" t="s">
        <v>1706</v>
      </c>
      <c r="B13" s="53" t="s">
        <v>1705</v>
      </c>
      <c r="C13" s="54">
        <v>19995</v>
      </c>
      <c r="D13" s="60" t="s">
        <v>1704</v>
      </c>
      <c r="E13" s="356" t="s">
        <v>498</v>
      </c>
    </row>
    <row r="14" spans="1:5">
      <c r="A14" s="52" t="s">
        <v>1707</v>
      </c>
      <c r="B14" s="53" t="s">
        <v>1709</v>
      </c>
      <c r="C14" s="54">
        <v>19995</v>
      </c>
      <c r="D14" s="60" t="s">
        <v>1708</v>
      </c>
      <c r="E14" s="356" t="s">
        <v>498</v>
      </c>
    </row>
    <row r="15" spans="1:5">
      <c r="A15" s="52" t="s">
        <v>1063</v>
      </c>
      <c r="B15" s="53" t="s">
        <v>1061</v>
      </c>
      <c r="C15" s="54">
        <v>23995</v>
      </c>
      <c r="D15" s="60" t="s">
        <v>1062</v>
      </c>
      <c r="E15" s="356" t="s">
        <v>498</v>
      </c>
    </row>
    <row r="16" spans="1:5" ht="24">
      <c r="A16" s="52" t="s">
        <v>945</v>
      </c>
      <c r="B16" s="53" t="s">
        <v>946</v>
      </c>
      <c r="C16" s="54">
        <v>24995</v>
      </c>
      <c r="D16" s="252" t="s">
        <v>969</v>
      </c>
      <c r="E16" s="356" t="s">
        <v>498</v>
      </c>
    </row>
    <row r="17" spans="1:5" ht="17.25" customHeight="1">
      <c r="A17" s="52" t="s">
        <v>615</v>
      </c>
      <c r="B17" s="53" t="s">
        <v>616</v>
      </c>
      <c r="C17" s="54">
        <v>29995</v>
      </c>
      <c r="D17" s="60" t="s">
        <v>922</v>
      </c>
      <c r="E17" s="206" t="s">
        <v>498</v>
      </c>
    </row>
    <row r="18" spans="1:5" ht="23.25" customHeight="1">
      <c r="A18" s="52" t="s">
        <v>1154</v>
      </c>
      <c r="B18" s="53" t="s">
        <v>1151</v>
      </c>
      <c r="C18" s="54">
        <v>33595</v>
      </c>
      <c r="D18" s="60" t="s">
        <v>1150</v>
      </c>
      <c r="E18" s="206" t="s">
        <v>498</v>
      </c>
    </row>
    <row r="19" spans="1:5" ht="28.5" customHeight="1">
      <c r="A19" s="52" t="s">
        <v>2631</v>
      </c>
      <c r="B19" s="53" t="s">
        <v>2630</v>
      </c>
      <c r="C19" s="54">
        <v>34995</v>
      </c>
      <c r="D19" s="60" t="s">
        <v>2632</v>
      </c>
      <c r="E19" s="356" t="s">
        <v>498</v>
      </c>
    </row>
    <row r="20" spans="1:5" ht="12.95" customHeight="1">
      <c r="A20" s="30" t="s">
        <v>1674</v>
      </c>
      <c r="B20" s="27" t="s">
        <v>650</v>
      </c>
      <c r="C20" s="15">
        <v>83</v>
      </c>
      <c r="D20" s="60" t="s">
        <v>1675</v>
      </c>
      <c r="E20" s="356" t="s">
        <v>519</v>
      </c>
    </row>
    <row r="21" spans="1:5" ht="12.95" customHeight="1">
      <c r="A21" s="30" t="s">
        <v>1676</v>
      </c>
      <c r="B21" s="27" t="s">
        <v>651</v>
      </c>
      <c r="C21" s="15">
        <v>170</v>
      </c>
      <c r="D21" s="60" t="s">
        <v>1677</v>
      </c>
      <c r="E21" s="356" t="s">
        <v>519</v>
      </c>
    </row>
    <row r="22" spans="1:5" ht="12.95" customHeight="1">
      <c r="A22" s="30" t="s">
        <v>1678</v>
      </c>
      <c r="B22" s="27" t="s">
        <v>652</v>
      </c>
      <c r="C22" s="15">
        <v>61</v>
      </c>
      <c r="D22" s="60" t="s">
        <v>332</v>
      </c>
      <c r="E22" s="356" t="s">
        <v>519</v>
      </c>
    </row>
    <row r="23" spans="1:5" ht="12.95" customHeight="1">
      <c r="A23" s="30" t="s">
        <v>653</v>
      </c>
      <c r="B23" s="27" t="s">
        <v>654</v>
      </c>
      <c r="C23" s="15">
        <v>370</v>
      </c>
      <c r="D23" s="60" t="s">
        <v>1679</v>
      </c>
      <c r="E23" s="356" t="s">
        <v>519</v>
      </c>
    </row>
    <row r="24" spans="1:5" ht="12.95" customHeight="1">
      <c r="A24" s="30" t="s">
        <v>655</v>
      </c>
      <c r="B24" s="27" t="s">
        <v>617</v>
      </c>
      <c r="C24" s="15">
        <v>725</v>
      </c>
      <c r="D24" s="60" t="s">
        <v>504</v>
      </c>
      <c r="E24" s="356" t="s">
        <v>519</v>
      </c>
    </row>
    <row r="25" spans="1:5" ht="12.95" customHeight="1">
      <c r="A25" s="52" t="s">
        <v>656</v>
      </c>
      <c r="B25" s="53" t="s">
        <v>657</v>
      </c>
      <c r="C25" s="54">
        <v>960</v>
      </c>
      <c r="D25" s="60" t="s">
        <v>333</v>
      </c>
      <c r="E25" s="356" t="s">
        <v>519</v>
      </c>
    </row>
    <row r="26" spans="1:5" ht="12.95" customHeight="1" thickBot="1">
      <c r="A26" s="57" t="s">
        <v>665</v>
      </c>
      <c r="B26" s="61" t="s">
        <v>618</v>
      </c>
      <c r="C26" s="45">
        <v>1535</v>
      </c>
      <c r="D26" s="313" t="s">
        <v>334</v>
      </c>
      <c r="E26" s="322" t="s">
        <v>519</v>
      </c>
    </row>
  </sheetData>
  <phoneticPr fontId="13" type="noConversion"/>
  <pageMargins left="0.25" right="0.25" top="1" bottom="1" header="0.5" footer="0.5"/>
  <pageSetup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80" zoomScaleNormal="80" workbookViewId="0">
      <selection activeCell="E1" sqref="E1:E1048576"/>
    </sheetView>
  </sheetViews>
  <sheetFormatPr defaultRowHeight="12.75"/>
  <cols>
    <col min="1" max="1" width="54.5703125" customWidth="1"/>
    <col min="2" max="2" width="30.140625" customWidth="1"/>
    <col min="3" max="3" width="51.140625" customWidth="1"/>
    <col min="4" max="4" width="7.42578125" bestFit="1" customWidth="1"/>
    <col min="5" max="5" width="17.5703125" customWidth="1"/>
    <col min="6" max="7" width="15.42578125" bestFit="1" customWidth="1"/>
    <col min="8" max="8" width="12" customWidth="1"/>
  </cols>
  <sheetData>
    <row r="1" spans="1:8" ht="16.5" thickBot="1">
      <c r="A1" s="432" t="s">
        <v>3270</v>
      </c>
      <c r="B1" s="440"/>
      <c r="C1" s="441"/>
      <c r="D1" s="95"/>
      <c r="E1" s="42"/>
      <c r="F1" s="41"/>
      <c r="G1" s="41"/>
      <c r="H1" s="242"/>
    </row>
    <row r="2" spans="1:8" s="566" customFormat="1" ht="24.75" thickBot="1">
      <c r="A2" s="837" t="s">
        <v>783</v>
      </c>
      <c r="B2" s="838" t="s">
        <v>163</v>
      </c>
      <c r="C2" s="838" t="s">
        <v>497</v>
      </c>
      <c r="D2" s="290" t="s">
        <v>805</v>
      </c>
      <c r="E2" s="838" t="s">
        <v>806</v>
      </c>
      <c r="F2" s="838" t="s">
        <v>807</v>
      </c>
      <c r="G2" s="838" t="s">
        <v>808</v>
      </c>
      <c r="H2" s="838" t="s">
        <v>495</v>
      </c>
    </row>
    <row r="3" spans="1:8" s="925" customFormat="1" ht="36.75" thickBot="1">
      <c r="A3" s="922" t="s">
        <v>3825</v>
      </c>
      <c r="B3" s="1147" t="s">
        <v>3449</v>
      </c>
      <c r="C3" s="1120" t="s">
        <v>3827</v>
      </c>
      <c r="D3" s="96"/>
      <c r="E3" s="402">
        <v>300</v>
      </c>
      <c r="F3" s="45"/>
      <c r="G3" s="45"/>
      <c r="H3" s="834" t="s">
        <v>496</v>
      </c>
    </row>
    <row r="4" spans="1:8" s="749" customFormat="1" ht="36.75" thickBot="1">
      <c r="A4" s="922" t="s">
        <v>3826</v>
      </c>
      <c r="B4" s="1147" t="s">
        <v>3271</v>
      </c>
      <c r="C4" s="1120" t="s">
        <v>3828</v>
      </c>
      <c r="D4" s="96"/>
      <c r="E4" s="402">
        <v>300</v>
      </c>
      <c r="F4" s="45"/>
      <c r="G4" s="45"/>
      <c r="H4" s="834" t="s">
        <v>496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166"/>
  <sheetViews>
    <sheetView topLeftCell="A97" zoomScale="80" zoomScaleNormal="80" workbookViewId="0">
      <selection activeCell="H1" sqref="H1:H1048576"/>
    </sheetView>
  </sheetViews>
  <sheetFormatPr defaultRowHeight="12.75"/>
  <cols>
    <col min="1" max="1" width="25.5703125" customWidth="1"/>
    <col min="2" max="2" width="30.28515625" customWidth="1"/>
    <col min="3" max="3" width="64.7109375" customWidth="1"/>
    <col min="4" max="4" width="10.42578125" customWidth="1"/>
    <col min="5" max="5" width="10.85546875" customWidth="1"/>
    <col min="6" max="7" width="10.7109375" customWidth="1"/>
    <col min="8" max="8" width="11.7109375" customWidth="1"/>
    <col min="10" max="10" width="8.7109375" customWidth="1"/>
  </cols>
  <sheetData>
    <row r="1" spans="1:8" ht="24.75" thickBot="1">
      <c r="A1" s="36" t="s">
        <v>783</v>
      </c>
      <c r="B1" s="6" t="s">
        <v>163</v>
      </c>
      <c r="C1" s="6" t="s">
        <v>162</v>
      </c>
      <c r="D1" s="90" t="s">
        <v>805</v>
      </c>
      <c r="E1" s="90" t="s">
        <v>806</v>
      </c>
      <c r="F1" s="6" t="s">
        <v>807</v>
      </c>
      <c r="G1" s="6" t="s">
        <v>808</v>
      </c>
      <c r="H1" s="130" t="s">
        <v>495</v>
      </c>
    </row>
    <row r="2" spans="1:8">
      <c r="A2" s="114" t="s">
        <v>3006</v>
      </c>
      <c r="B2" s="59" t="s">
        <v>3007</v>
      </c>
      <c r="C2" s="556" t="s">
        <v>3016</v>
      </c>
      <c r="D2" s="51">
        <v>3498</v>
      </c>
      <c r="E2" s="83"/>
      <c r="F2" s="101"/>
      <c r="G2" s="101"/>
      <c r="H2" s="205" t="s">
        <v>519</v>
      </c>
    </row>
    <row r="3" spans="1:8">
      <c r="A3" s="56"/>
      <c r="B3" s="253" t="s">
        <v>3008</v>
      </c>
      <c r="C3" s="645" t="s">
        <v>1793</v>
      </c>
      <c r="D3" s="54">
        <v>4598</v>
      </c>
      <c r="E3" s="332"/>
      <c r="F3" s="102"/>
      <c r="G3" s="102"/>
      <c r="H3" s="397" t="s">
        <v>519</v>
      </c>
    </row>
    <row r="4" spans="1:8">
      <c r="A4" s="56"/>
      <c r="B4" s="31" t="s">
        <v>3009</v>
      </c>
      <c r="C4" s="645" t="s">
        <v>1718</v>
      </c>
      <c r="D4" s="54"/>
      <c r="E4" s="332"/>
      <c r="F4" s="312">
        <v>5558</v>
      </c>
      <c r="G4" s="312">
        <v>6245</v>
      </c>
      <c r="H4" s="206" t="s">
        <v>519</v>
      </c>
    </row>
    <row r="5" spans="1:8">
      <c r="A5" s="56"/>
      <c r="B5" s="31" t="s">
        <v>3010</v>
      </c>
      <c r="C5" s="766" t="s">
        <v>1719</v>
      </c>
      <c r="D5" s="54"/>
      <c r="E5" s="332">
        <v>5123</v>
      </c>
      <c r="F5" s="312">
        <v>6548</v>
      </c>
      <c r="G5" s="312">
        <v>7565</v>
      </c>
      <c r="H5" s="206" t="s">
        <v>519</v>
      </c>
    </row>
    <row r="6" spans="1:8">
      <c r="A6" s="108"/>
      <c r="B6" s="71" t="s">
        <v>3011</v>
      </c>
      <c r="C6" s="557" t="s">
        <v>1942</v>
      </c>
      <c r="D6" s="16"/>
      <c r="E6" s="332">
        <v>598</v>
      </c>
      <c r="F6" s="102"/>
      <c r="G6" s="102"/>
      <c r="H6" s="206" t="s">
        <v>519</v>
      </c>
    </row>
    <row r="7" spans="1:8">
      <c r="A7" s="108"/>
      <c r="B7" s="113" t="s">
        <v>3012</v>
      </c>
      <c r="C7" s="561" t="s">
        <v>1716</v>
      </c>
      <c r="D7" s="332"/>
      <c r="E7" s="120">
        <v>1100</v>
      </c>
      <c r="F7" s="329">
        <v>2063</v>
      </c>
      <c r="G7" s="329">
        <v>2888</v>
      </c>
      <c r="H7" s="206" t="s">
        <v>499</v>
      </c>
    </row>
    <row r="8" spans="1:8">
      <c r="A8" s="65"/>
      <c r="B8" s="85" t="s">
        <v>3013</v>
      </c>
      <c r="C8" s="561" t="s">
        <v>1717</v>
      </c>
      <c r="D8" s="66"/>
      <c r="E8" s="332">
        <v>1628</v>
      </c>
      <c r="F8" s="332">
        <v>3053</v>
      </c>
      <c r="G8" s="332">
        <v>4274</v>
      </c>
      <c r="H8" s="206" t="s">
        <v>499</v>
      </c>
    </row>
    <row r="9" spans="1:8">
      <c r="A9" s="110"/>
      <c r="B9" s="85" t="s">
        <v>3014</v>
      </c>
      <c r="C9" s="1010" t="s">
        <v>1714</v>
      </c>
      <c r="D9" s="102"/>
      <c r="E9" s="332">
        <v>525</v>
      </c>
      <c r="F9" s="263">
        <v>985</v>
      </c>
      <c r="G9" s="263">
        <v>1379</v>
      </c>
      <c r="H9" s="206" t="s">
        <v>499</v>
      </c>
    </row>
    <row r="10" spans="1:8" ht="13.5" thickBot="1">
      <c r="A10" s="111"/>
      <c r="B10" s="86" t="s">
        <v>3015</v>
      </c>
      <c r="C10" s="1011" t="s">
        <v>1788</v>
      </c>
      <c r="D10" s="103"/>
      <c r="E10" s="335">
        <v>874</v>
      </c>
      <c r="F10" s="263">
        <v>1639</v>
      </c>
      <c r="G10" s="263">
        <v>2295</v>
      </c>
      <c r="H10" s="207" t="s">
        <v>499</v>
      </c>
    </row>
    <row r="11" spans="1:8" ht="24.75" thickBot="1">
      <c r="A11" s="36" t="s">
        <v>783</v>
      </c>
      <c r="B11" s="6" t="s">
        <v>163</v>
      </c>
      <c r="C11" s="289" t="s">
        <v>162</v>
      </c>
      <c r="D11" s="90" t="s">
        <v>805</v>
      </c>
      <c r="E11" s="90" t="s">
        <v>806</v>
      </c>
      <c r="F11" s="6" t="s">
        <v>807</v>
      </c>
      <c r="G11" s="6" t="s">
        <v>808</v>
      </c>
      <c r="H11" s="208" t="s">
        <v>495</v>
      </c>
    </row>
    <row r="12" spans="1:8">
      <c r="A12" s="114" t="s">
        <v>2414</v>
      </c>
      <c r="B12" s="59" t="s">
        <v>2415</v>
      </c>
      <c r="C12" s="556" t="s">
        <v>2718</v>
      </c>
      <c r="D12" s="51">
        <v>6995</v>
      </c>
      <c r="E12" s="83"/>
      <c r="F12" s="101"/>
      <c r="G12" s="101"/>
      <c r="H12" s="205" t="s">
        <v>498</v>
      </c>
    </row>
    <row r="13" spans="1:8">
      <c r="A13" s="87"/>
      <c r="B13" s="253" t="s">
        <v>2416</v>
      </c>
      <c r="C13" s="766" t="s">
        <v>1793</v>
      </c>
      <c r="D13" s="54">
        <v>9145</v>
      </c>
      <c r="E13" s="332"/>
      <c r="F13" s="102"/>
      <c r="G13" s="102"/>
      <c r="H13" s="206" t="s">
        <v>498</v>
      </c>
    </row>
    <row r="14" spans="1:8">
      <c r="A14" s="56"/>
      <c r="B14" s="31" t="s">
        <v>2417</v>
      </c>
      <c r="C14" s="766" t="s">
        <v>1718</v>
      </c>
      <c r="D14" s="54"/>
      <c r="E14" s="332"/>
      <c r="F14" s="312">
        <v>11027</v>
      </c>
      <c r="G14" s="312">
        <v>12370</v>
      </c>
      <c r="H14" s="206" t="s">
        <v>498</v>
      </c>
    </row>
    <row r="15" spans="1:8">
      <c r="A15" s="56"/>
      <c r="B15" s="31" t="s">
        <v>2418</v>
      </c>
      <c r="C15" s="766" t="s">
        <v>1719</v>
      </c>
      <c r="D15" s="54"/>
      <c r="E15" s="332">
        <v>10177</v>
      </c>
      <c r="F15" s="312">
        <v>12962</v>
      </c>
      <c r="G15" s="312">
        <v>15115</v>
      </c>
      <c r="H15" s="206" t="str">
        <f>H14</f>
        <v>B</v>
      </c>
    </row>
    <row r="16" spans="1:8">
      <c r="A16" s="108"/>
      <c r="B16" s="71" t="s">
        <v>2419</v>
      </c>
      <c r="C16" s="557" t="s">
        <v>1942</v>
      </c>
      <c r="D16" s="16"/>
      <c r="E16" s="332">
        <v>1197</v>
      </c>
      <c r="F16" s="102"/>
      <c r="G16" s="102"/>
      <c r="H16" s="206" t="s">
        <v>519</v>
      </c>
    </row>
    <row r="17" spans="1:8">
      <c r="A17" s="108"/>
      <c r="B17" s="113" t="s">
        <v>2420</v>
      </c>
      <c r="C17" s="561" t="s">
        <v>1716</v>
      </c>
      <c r="D17" s="332"/>
      <c r="E17" s="120">
        <v>2150</v>
      </c>
      <c r="F17" s="329">
        <v>4032</v>
      </c>
      <c r="G17" s="329">
        <v>5644</v>
      </c>
      <c r="H17" s="206" t="s">
        <v>499</v>
      </c>
    </row>
    <row r="18" spans="1:8">
      <c r="A18" s="65"/>
      <c r="B18" s="85" t="s">
        <v>2421</v>
      </c>
      <c r="C18" s="561" t="s">
        <v>1717</v>
      </c>
      <c r="D18" s="66"/>
      <c r="E18" s="332">
        <v>3182</v>
      </c>
      <c r="F18" s="332">
        <v>5967</v>
      </c>
      <c r="G18" s="332">
        <v>8353</v>
      </c>
      <c r="H18" s="206" t="s">
        <v>499</v>
      </c>
    </row>
    <row r="19" spans="1:8">
      <c r="A19" s="110"/>
      <c r="B19" s="71" t="s">
        <v>2422</v>
      </c>
      <c r="C19" s="558" t="s">
        <v>809</v>
      </c>
      <c r="D19" s="102"/>
      <c r="E19" s="332">
        <v>1749</v>
      </c>
      <c r="F19" s="417"/>
      <c r="G19" s="417"/>
      <c r="H19" s="206" t="s">
        <v>496</v>
      </c>
    </row>
    <row r="20" spans="1:8">
      <c r="A20" s="110"/>
      <c r="B20" s="71" t="s">
        <v>2423</v>
      </c>
      <c r="C20" s="558" t="s">
        <v>811</v>
      </c>
      <c r="D20" s="102"/>
      <c r="E20" s="332">
        <v>1260</v>
      </c>
      <c r="F20" s="417"/>
      <c r="G20" s="417"/>
      <c r="H20" s="206" t="s">
        <v>496</v>
      </c>
    </row>
    <row r="21" spans="1:8">
      <c r="A21" s="110"/>
      <c r="B21" s="85" t="s">
        <v>2424</v>
      </c>
      <c r="C21" s="1010" t="s">
        <v>1714</v>
      </c>
      <c r="D21" s="102"/>
      <c r="E21" s="332">
        <v>1050</v>
      </c>
      <c r="F21" s="263">
        <v>1969</v>
      </c>
      <c r="G21" s="263">
        <v>2757</v>
      </c>
      <c r="H21" s="206" t="s">
        <v>499</v>
      </c>
    </row>
    <row r="22" spans="1:8" ht="13.5" thickBot="1">
      <c r="A22" s="111"/>
      <c r="B22" s="86" t="s">
        <v>2425</v>
      </c>
      <c r="C22" s="1011" t="s">
        <v>1788</v>
      </c>
      <c r="D22" s="103"/>
      <c r="E22" s="335">
        <v>1749</v>
      </c>
      <c r="F22" s="263">
        <v>3280</v>
      </c>
      <c r="G22" s="263">
        <v>4592</v>
      </c>
      <c r="H22" s="207" t="s">
        <v>499</v>
      </c>
    </row>
    <row r="23" spans="1:8" ht="24.75" thickBot="1">
      <c r="A23" s="36" t="s">
        <v>783</v>
      </c>
      <c r="B23" s="6" t="s">
        <v>163</v>
      </c>
      <c r="C23" s="289" t="s">
        <v>162</v>
      </c>
      <c r="D23" s="90" t="s">
        <v>805</v>
      </c>
      <c r="E23" s="90" t="s">
        <v>806</v>
      </c>
      <c r="F23" s="6" t="s">
        <v>807</v>
      </c>
      <c r="G23" s="6" t="s">
        <v>808</v>
      </c>
      <c r="H23" s="208" t="s">
        <v>495</v>
      </c>
    </row>
    <row r="24" spans="1:8" ht="24">
      <c r="A24" s="114" t="s">
        <v>3663</v>
      </c>
      <c r="B24" s="319" t="s">
        <v>3662</v>
      </c>
      <c r="C24" s="556" t="s">
        <v>3674</v>
      </c>
      <c r="D24" s="51">
        <v>19995</v>
      </c>
      <c r="E24" s="83"/>
      <c r="F24" s="101"/>
      <c r="G24" s="101"/>
      <c r="H24" s="205" t="s">
        <v>498</v>
      </c>
    </row>
    <row r="25" spans="1:8">
      <c r="A25" s="56"/>
      <c r="B25" s="253" t="s">
        <v>3664</v>
      </c>
      <c r="C25" s="766" t="s">
        <v>1793</v>
      </c>
      <c r="D25" s="54">
        <v>26195</v>
      </c>
      <c r="E25" s="332"/>
      <c r="F25" s="102"/>
      <c r="G25" s="102"/>
      <c r="H25" s="206" t="s">
        <v>498</v>
      </c>
    </row>
    <row r="26" spans="1:8">
      <c r="A26" s="56"/>
      <c r="B26" s="31" t="s">
        <v>3665</v>
      </c>
      <c r="C26" s="766" t="s">
        <v>1718</v>
      </c>
      <c r="D26" s="54"/>
      <c r="E26" s="332"/>
      <c r="F26" s="312">
        <v>31620</v>
      </c>
      <c r="G26" s="312">
        <v>35495</v>
      </c>
      <c r="H26" s="206" t="s">
        <v>498</v>
      </c>
    </row>
    <row r="27" spans="1:8">
      <c r="A27" s="56"/>
      <c r="B27" s="31" t="s">
        <v>3666</v>
      </c>
      <c r="C27" s="766" t="s">
        <v>1719</v>
      </c>
      <c r="D27" s="54"/>
      <c r="E27" s="332">
        <v>29592.6</v>
      </c>
      <c r="F27" s="312">
        <v>37622</v>
      </c>
      <c r="G27" s="312">
        <v>43357</v>
      </c>
      <c r="H27" s="206" t="s">
        <v>498</v>
      </c>
    </row>
    <row r="28" spans="1:8">
      <c r="A28" s="108"/>
      <c r="B28" s="71" t="s">
        <v>3667</v>
      </c>
      <c r="C28" s="557" t="s">
        <v>1942</v>
      </c>
      <c r="D28" s="16"/>
      <c r="E28" s="332">
        <v>3420</v>
      </c>
      <c r="F28" s="102"/>
      <c r="G28" s="102"/>
      <c r="H28" s="206" t="s">
        <v>498</v>
      </c>
    </row>
    <row r="29" spans="1:8">
      <c r="A29" s="108"/>
      <c r="B29" s="113" t="s">
        <v>3668</v>
      </c>
      <c r="C29" s="561" t="s">
        <v>1716</v>
      </c>
      <c r="D29" s="332"/>
      <c r="E29" s="19">
        <v>6200</v>
      </c>
      <c r="F29" s="329">
        <v>11625</v>
      </c>
      <c r="G29" s="329">
        <v>16275</v>
      </c>
      <c r="H29" s="206" t="s">
        <v>499</v>
      </c>
    </row>
    <row r="30" spans="1:8">
      <c r="A30" s="65"/>
      <c r="B30" s="85" t="s">
        <v>3669</v>
      </c>
      <c r="C30" s="561" t="s">
        <v>1717</v>
      </c>
      <c r="D30" s="66"/>
      <c r="E30" s="332">
        <v>9176</v>
      </c>
      <c r="F30" s="332">
        <v>17205</v>
      </c>
      <c r="G30" s="332">
        <v>24087</v>
      </c>
      <c r="H30" s="206" t="s">
        <v>499</v>
      </c>
    </row>
    <row r="31" spans="1:8">
      <c r="A31" s="110"/>
      <c r="B31" s="71" t="s">
        <v>3670</v>
      </c>
      <c r="C31" s="558" t="s">
        <v>809</v>
      </c>
      <c r="D31" s="102"/>
      <c r="E31" s="332">
        <v>4999</v>
      </c>
      <c r="F31" s="417"/>
      <c r="G31" s="417"/>
      <c r="H31" s="206" t="s">
        <v>496</v>
      </c>
    </row>
    <row r="32" spans="1:8">
      <c r="A32" s="110"/>
      <c r="B32" s="71" t="s">
        <v>3671</v>
      </c>
      <c r="C32" s="558" t="s">
        <v>811</v>
      </c>
      <c r="D32" s="102"/>
      <c r="E32" s="332">
        <v>3600</v>
      </c>
      <c r="F32" s="417"/>
      <c r="G32" s="417"/>
      <c r="H32" s="206" t="s">
        <v>496</v>
      </c>
    </row>
    <row r="33" spans="1:8">
      <c r="A33" s="110"/>
      <c r="B33" s="85" t="s">
        <v>3672</v>
      </c>
      <c r="C33" s="1010" t="s">
        <v>1714</v>
      </c>
      <c r="D33" s="102"/>
      <c r="E33" s="332">
        <v>3000</v>
      </c>
      <c r="F33" s="263">
        <v>5625</v>
      </c>
      <c r="G33" s="263">
        <v>7875</v>
      </c>
      <c r="H33" s="206" t="s">
        <v>499</v>
      </c>
    </row>
    <row r="34" spans="1:8" ht="13.5" thickBot="1">
      <c r="A34" s="111"/>
      <c r="B34" s="86" t="s">
        <v>3673</v>
      </c>
      <c r="C34" s="1011" t="s">
        <v>1788</v>
      </c>
      <c r="D34" s="103"/>
      <c r="E34" s="335">
        <v>4999</v>
      </c>
      <c r="F34" s="263">
        <v>9374</v>
      </c>
      <c r="G34" s="263">
        <v>13123</v>
      </c>
      <c r="H34" s="207" t="s">
        <v>499</v>
      </c>
    </row>
    <row r="35" spans="1:8" ht="24.75" thickBot="1">
      <c r="A35" s="36" t="s">
        <v>783</v>
      </c>
      <c r="B35" s="6" t="s">
        <v>163</v>
      </c>
      <c r="C35" s="289" t="s">
        <v>162</v>
      </c>
      <c r="D35" s="90" t="s">
        <v>805</v>
      </c>
      <c r="E35" s="90" t="s">
        <v>806</v>
      </c>
      <c r="F35" s="6" t="s">
        <v>807</v>
      </c>
      <c r="G35" s="6" t="s">
        <v>808</v>
      </c>
      <c r="H35" s="208" t="s">
        <v>495</v>
      </c>
    </row>
    <row r="36" spans="1:8" ht="24">
      <c r="A36" s="114" t="s">
        <v>903</v>
      </c>
      <c r="B36" s="319" t="s">
        <v>904</v>
      </c>
      <c r="C36" s="556" t="s">
        <v>1008</v>
      </c>
      <c r="D36" s="51">
        <v>25995</v>
      </c>
      <c r="E36" s="83"/>
      <c r="F36" s="101"/>
      <c r="G36" s="101"/>
      <c r="H36" s="205" t="s">
        <v>498</v>
      </c>
    </row>
    <row r="37" spans="1:8">
      <c r="A37" s="56"/>
      <c r="B37" s="253" t="s">
        <v>905</v>
      </c>
      <c r="C37" s="766" t="s">
        <v>1793</v>
      </c>
      <c r="D37" s="54">
        <v>31195</v>
      </c>
      <c r="E37" s="75"/>
      <c r="F37" s="102"/>
      <c r="G37" s="102"/>
      <c r="H37" s="206" t="s">
        <v>498</v>
      </c>
    </row>
    <row r="38" spans="1:8">
      <c r="A38" s="56"/>
      <c r="B38" s="31" t="s">
        <v>906</v>
      </c>
      <c r="C38" s="766" t="s">
        <v>1718</v>
      </c>
      <c r="D38" s="54"/>
      <c r="E38" s="75"/>
      <c r="F38" s="312">
        <v>40995</v>
      </c>
      <c r="G38" s="312">
        <v>45995</v>
      </c>
      <c r="H38" s="206" t="s">
        <v>498</v>
      </c>
    </row>
    <row r="39" spans="1:8">
      <c r="A39" s="56"/>
      <c r="B39" s="31" t="s">
        <v>907</v>
      </c>
      <c r="C39" s="766" t="s">
        <v>1719</v>
      </c>
      <c r="D39" s="54"/>
      <c r="E39" s="75" t="e">
        <f>#REF!+E40</f>
        <v>#REF!</v>
      </c>
      <c r="F39" s="312" t="e">
        <f>E39+(E42*0.875)</f>
        <v>#REF!</v>
      </c>
      <c r="G39" s="312" t="e">
        <f>E39+(E42*1.5)</f>
        <v>#REF!</v>
      </c>
      <c r="H39" s="206" t="s">
        <v>498</v>
      </c>
    </row>
    <row r="40" spans="1:8">
      <c r="A40" s="108"/>
      <c r="B40" s="71" t="s">
        <v>1949</v>
      </c>
      <c r="C40" s="557" t="s">
        <v>1942</v>
      </c>
      <c r="D40" s="16"/>
      <c r="E40" s="75">
        <v>4445</v>
      </c>
      <c r="F40" s="102"/>
      <c r="G40" s="102"/>
      <c r="H40" s="206" t="s">
        <v>498</v>
      </c>
    </row>
    <row r="41" spans="1:8">
      <c r="A41" s="108"/>
      <c r="B41" s="113" t="s">
        <v>908</v>
      </c>
      <c r="C41" s="561" t="s">
        <v>1716</v>
      </c>
      <c r="D41" s="332"/>
      <c r="E41" s="19">
        <v>8000</v>
      </c>
      <c r="F41" s="20">
        <v>15000</v>
      </c>
      <c r="G41" s="20">
        <v>21000</v>
      </c>
      <c r="H41" s="206" t="s">
        <v>499</v>
      </c>
    </row>
    <row r="42" spans="1:8">
      <c r="A42" s="65"/>
      <c r="B42" s="85" t="s">
        <v>909</v>
      </c>
      <c r="C42" s="561" t="s">
        <v>1717</v>
      </c>
      <c r="D42" s="66"/>
      <c r="E42" s="75">
        <v>11840</v>
      </c>
      <c r="F42" s="75">
        <v>22200</v>
      </c>
      <c r="G42" s="75">
        <v>31080</v>
      </c>
      <c r="H42" s="206" t="s">
        <v>499</v>
      </c>
    </row>
    <row r="43" spans="1:8">
      <c r="A43" s="110"/>
      <c r="B43" s="71" t="s">
        <v>910</v>
      </c>
      <c r="C43" s="558" t="s">
        <v>809</v>
      </c>
      <c r="D43" s="102"/>
      <c r="E43" s="75">
        <v>6498</v>
      </c>
      <c r="F43" s="417"/>
      <c r="G43" s="417"/>
      <c r="H43" s="206" t="s">
        <v>496</v>
      </c>
    </row>
    <row r="44" spans="1:8">
      <c r="A44" s="110"/>
      <c r="B44" s="71" t="s">
        <v>911</v>
      </c>
      <c r="C44" s="558" t="s">
        <v>811</v>
      </c>
      <c r="D44" s="102"/>
      <c r="E44" s="75">
        <v>4679</v>
      </c>
      <c r="F44" s="417"/>
      <c r="G44" s="417"/>
      <c r="H44" s="206" t="s">
        <v>496</v>
      </c>
    </row>
    <row r="45" spans="1:8">
      <c r="A45" s="110"/>
      <c r="B45" s="85" t="s">
        <v>912</v>
      </c>
      <c r="C45" s="1010" t="s">
        <v>1714</v>
      </c>
      <c r="D45" s="102"/>
      <c r="E45" s="75">
        <v>3899</v>
      </c>
      <c r="F45" s="263">
        <v>7311</v>
      </c>
      <c r="G45" s="263">
        <v>10235</v>
      </c>
      <c r="H45" s="206" t="s">
        <v>499</v>
      </c>
    </row>
    <row r="46" spans="1:8" ht="13.5" thickBot="1">
      <c r="A46" s="111"/>
      <c r="B46" s="86" t="s">
        <v>913</v>
      </c>
      <c r="C46" s="1011" t="s">
        <v>1788</v>
      </c>
      <c r="D46" s="103"/>
      <c r="E46" s="76">
        <v>6498</v>
      </c>
      <c r="F46" s="263">
        <v>12185</v>
      </c>
      <c r="G46" s="263">
        <v>17059</v>
      </c>
      <c r="H46" s="207" t="s">
        <v>499</v>
      </c>
    </row>
    <row r="47" spans="1:8" ht="24.75" thickBot="1">
      <c r="A47" s="36" t="s">
        <v>783</v>
      </c>
      <c r="B47" s="6" t="s">
        <v>163</v>
      </c>
      <c r="C47" s="289" t="s">
        <v>162</v>
      </c>
      <c r="D47" s="90" t="s">
        <v>805</v>
      </c>
      <c r="E47" s="90" t="s">
        <v>806</v>
      </c>
      <c r="F47" s="6" t="s">
        <v>807</v>
      </c>
      <c r="G47" s="6" t="s">
        <v>808</v>
      </c>
      <c r="H47" s="208" t="s">
        <v>495</v>
      </c>
    </row>
    <row r="48" spans="1:8" ht="24">
      <c r="A48" s="114" t="s">
        <v>1621</v>
      </c>
      <c r="B48" s="319" t="s">
        <v>1622</v>
      </c>
      <c r="C48" s="556" t="s">
        <v>1623</v>
      </c>
      <c r="D48" s="51">
        <v>29995</v>
      </c>
      <c r="E48" s="83"/>
      <c r="F48" s="101"/>
      <c r="G48" s="101"/>
      <c r="H48" s="205" t="s">
        <v>498</v>
      </c>
    </row>
    <row r="49" spans="1:8">
      <c r="A49" s="56"/>
      <c r="B49" s="253" t="s">
        <v>1669</v>
      </c>
      <c r="C49" s="766" t="s">
        <v>1793</v>
      </c>
      <c r="D49" s="54">
        <v>39295</v>
      </c>
      <c r="E49" s="332"/>
      <c r="F49" s="102"/>
      <c r="G49" s="102"/>
      <c r="H49" s="206" t="s">
        <v>498</v>
      </c>
    </row>
    <row r="50" spans="1:8">
      <c r="A50" s="56"/>
      <c r="B50" s="31" t="s">
        <v>1670</v>
      </c>
      <c r="C50" s="766" t="s">
        <v>1718</v>
      </c>
      <c r="D50" s="54"/>
      <c r="E50" s="332"/>
      <c r="F50" s="312">
        <v>47433</v>
      </c>
      <c r="G50" s="312">
        <v>53245</v>
      </c>
      <c r="H50" s="206" t="s">
        <v>498</v>
      </c>
    </row>
    <row r="51" spans="1:8">
      <c r="A51" s="56"/>
      <c r="B51" s="31" t="s">
        <v>1671</v>
      </c>
      <c r="C51" s="766" t="s">
        <v>1719</v>
      </c>
      <c r="D51" s="54"/>
      <c r="E51" s="332">
        <v>44425</v>
      </c>
      <c r="F51" s="312">
        <v>56469</v>
      </c>
      <c r="G51" s="312">
        <v>65071</v>
      </c>
      <c r="H51" s="206" t="s">
        <v>498</v>
      </c>
    </row>
    <row r="52" spans="1:8">
      <c r="A52" s="108"/>
      <c r="B52" s="71" t="s">
        <v>1950</v>
      </c>
      <c r="C52" s="557" t="s">
        <v>1942</v>
      </c>
      <c r="D52" s="16"/>
      <c r="E52" s="332">
        <v>5130</v>
      </c>
      <c r="F52" s="102"/>
      <c r="G52" s="102"/>
      <c r="H52" s="206" t="s">
        <v>498</v>
      </c>
    </row>
    <row r="53" spans="1:8">
      <c r="A53" s="108"/>
      <c r="B53" s="113" t="s">
        <v>1624</v>
      </c>
      <c r="C53" s="557" t="s">
        <v>1716</v>
      </c>
      <c r="D53" s="332"/>
      <c r="E53" s="19">
        <v>9300</v>
      </c>
      <c r="F53" s="329">
        <v>17438</v>
      </c>
      <c r="G53" s="329">
        <v>24413</v>
      </c>
      <c r="H53" s="206" t="s">
        <v>499</v>
      </c>
    </row>
    <row r="54" spans="1:8">
      <c r="A54" s="65"/>
      <c r="B54" s="85" t="s">
        <v>1625</v>
      </c>
      <c r="C54" s="557" t="s">
        <v>1717</v>
      </c>
      <c r="D54" s="66"/>
      <c r="E54" s="332">
        <v>13764</v>
      </c>
      <c r="F54" s="332">
        <v>25808</v>
      </c>
      <c r="G54" s="332">
        <v>36131</v>
      </c>
      <c r="H54" s="206" t="s">
        <v>499</v>
      </c>
    </row>
    <row r="55" spans="1:8">
      <c r="A55" s="110"/>
      <c r="B55" s="71" t="s">
        <v>1626</v>
      </c>
      <c r="C55" s="557" t="s">
        <v>809</v>
      </c>
      <c r="D55" s="102"/>
      <c r="E55" s="332">
        <v>7499</v>
      </c>
      <c r="F55" s="417"/>
      <c r="G55" s="417"/>
      <c r="H55" s="206" t="s">
        <v>496</v>
      </c>
    </row>
    <row r="56" spans="1:8">
      <c r="A56" s="110"/>
      <c r="B56" s="71" t="s">
        <v>1627</v>
      </c>
      <c r="C56" s="557" t="s">
        <v>811</v>
      </c>
      <c r="D56" s="102"/>
      <c r="E56" s="332">
        <v>5400</v>
      </c>
      <c r="F56" s="417"/>
      <c r="G56" s="417"/>
      <c r="H56" s="206" t="s">
        <v>496</v>
      </c>
    </row>
    <row r="57" spans="1:8">
      <c r="A57" s="110"/>
      <c r="B57" s="85" t="s">
        <v>1628</v>
      </c>
      <c r="C57" s="557" t="s">
        <v>1714</v>
      </c>
      <c r="D57" s="102"/>
      <c r="E57" s="332">
        <v>4500</v>
      </c>
      <c r="F57" s="263">
        <v>8438</v>
      </c>
      <c r="G57" s="263">
        <v>11813</v>
      </c>
      <c r="H57" s="206" t="s">
        <v>499</v>
      </c>
    </row>
    <row r="58" spans="1:8" ht="13.5" thickBot="1">
      <c r="A58" s="111"/>
      <c r="B58" s="86" t="s">
        <v>1629</v>
      </c>
      <c r="C58" s="557" t="s">
        <v>1788</v>
      </c>
      <c r="D58" s="103"/>
      <c r="E58" s="335">
        <v>7499</v>
      </c>
      <c r="F58" s="263">
        <v>14061</v>
      </c>
      <c r="G58" s="263">
        <v>19685</v>
      </c>
      <c r="H58" s="207" t="s">
        <v>499</v>
      </c>
    </row>
    <row r="59" spans="1:8" ht="24.75" thickBot="1">
      <c r="A59" s="36" t="s">
        <v>783</v>
      </c>
      <c r="B59" s="6" t="s">
        <v>163</v>
      </c>
      <c r="C59" s="6" t="s">
        <v>162</v>
      </c>
      <c r="D59" s="90" t="s">
        <v>805</v>
      </c>
      <c r="E59" s="90" t="s">
        <v>806</v>
      </c>
      <c r="F59" s="6" t="s">
        <v>807</v>
      </c>
      <c r="G59" s="6" t="s">
        <v>808</v>
      </c>
      <c r="H59" s="208" t="s">
        <v>495</v>
      </c>
    </row>
    <row r="60" spans="1:8" ht="24">
      <c r="A60" s="114" t="s">
        <v>3337</v>
      </c>
      <c r="B60" s="319" t="s">
        <v>3338</v>
      </c>
      <c r="C60" s="556" t="s">
        <v>3339</v>
      </c>
      <c r="D60" s="51">
        <v>32995</v>
      </c>
      <c r="E60" s="83"/>
      <c r="F60" s="101"/>
      <c r="G60" s="101"/>
      <c r="H60" s="205" t="s">
        <v>498</v>
      </c>
    </row>
    <row r="61" spans="1:8">
      <c r="A61" s="56"/>
      <c r="B61" s="253" t="s">
        <v>3340</v>
      </c>
      <c r="C61" s="766" t="s">
        <v>1793</v>
      </c>
      <c r="D61" s="54">
        <v>43245</v>
      </c>
      <c r="E61" s="332"/>
      <c r="F61" s="102"/>
      <c r="G61" s="102"/>
      <c r="H61" s="206" t="s">
        <v>498</v>
      </c>
    </row>
    <row r="62" spans="1:8">
      <c r="A62" s="56"/>
      <c r="B62" s="31" t="s">
        <v>3341</v>
      </c>
      <c r="C62" s="766" t="s">
        <v>1718</v>
      </c>
      <c r="D62" s="54"/>
      <c r="E62" s="332"/>
      <c r="F62" s="312">
        <v>52214</v>
      </c>
      <c r="G62" s="312">
        <v>58620</v>
      </c>
      <c r="H62" s="206" t="s">
        <v>498</v>
      </c>
    </row>
    <row r="63" spans="1:8">
      <c r="A63" s="56"/>
      <c r="B63" s="31" t="s">
        <v>3342</v>
      </c>
      <c r="C63" s="766" t="s">
        <v>1719</v>
      </c>
      <c r="D63" s="54"/>
      <c r="E63" s="332">
        <v>48833</v>
      </c>
      <c r="F63" s="312">
        <v>62107</v>
      </c>
      <c r="G63" s="312">
        <v>71588</v>
      </c>
      <c r="H63" s="206" t="s">
        <v>498</v>
      </c>
    </row>
    <row r="64" spans="1:8">
      <c r="A64" s="108"/>
      <c r="B64" s="71" t="s">
        <v>3343</v>
      </c>
      <c r="C64" s="557" t="s">
        <v>1942</v>
      </c>
      <c r="D64" s="16"/>
      <c r="E64" s="332">
        <v>5643</v>
      </c>
      <c r="F64" s="102"/>
      <c r="G64" s="102"/>
      <c r="H64" s="206" t="s">
        <v>498</v>
      </c>
    </row>
    <row r="65" spans="1:8">
      <c r="A65" s="108"/>
      <c r="B65" s="113" t="s">
        <v>3344</v>
      </c>
      <c r="C65" s="766" t="s">
        <v>1716</v>
      </c>
      <c r="D65" s="332"/>
      <c r="E65" s="19">
        <v>10250</v>
      </c>
      <c r="F65" s="329">
        <v>19219</v>
      </c>
      <c r="G65" s="329">
        <v>26907</v>
      </c>
      <c r="H65" s="206" t="s">
        <v>499</v>
      </c>
    </row>
    <row r="66" spans="1:8">
      <c r="A66" s="65"/>
      <c r="B66" s="85" t="s">
        <v>3345</v>
      </c>
      <c r="C66" s="766" t="s">
        <v>1717</v>
      </c>
      <c r="D66" s="66"/>
      <c r="E66" s="332">
        <v>15170</v>
      </c>
      <c r="F66" s="332">
        <v>28444</v>
      </c>
      <c r="G66" s="332">
        <v>39822</v>
      </c>
      <c r="H66" s="206" t="s">
        <v>499</v>
      </c>
    </row>
    <row r="67" spans="1:8">
      <c r="A67" s="110"/>
      <c r="B67" s="71" t="s">
        <v>3346</v>
      </c>
      <c r="C67" s="766" t="s">
        <v>809</v>
      </c>
      <c r="D67" s="102"/>
      <c r="E67" s="332">
        <v>8249</v>
      </c>
      <c r="F67" s="417"/>
      <c r="G67" s="417"/>
      <c r="H67" s="206" t="s">
        <v>496</v>
      </c>
    </row>
    <row r="68" spans="1:8">
      <c r="A68" s="110"/>
      <c r="B68" s="71" t="s">
        <v>3347</v>
      </c>
      <c r="C68" s="766" t="s">
        <v>811</v>
      </c>
      <c r="D68" s="102"/>
      <c r="E68" s="332">
        <v>5940</v>
      </c>
      <c r="F68" s="417"/>
      <c r="G68" s="417"/>
      <c r="H68" s="206" t="s">
        <v>496</v>
      </c>
    </row>
    <row r="69" spans="1:8">
      <c r="A69" s="110"/>
      <c r="B69" s="85" t="s">
        <v>3348</v>
      </c>
      <c r="C69" s="766" t="s">
        <v>1714</v>
      </c>
      <c r="D69" s="102"/>
      <c r="E69" s="332">
        <v>4950</v>
      </c>
      <c r="F69" s="263">
        <v>9282</v>
      </c>
      <c r="G69" s="263">
        <v>12994</v>
      </c>
      <c r="H69" s="206" t="s">
        <v>499</v>
      </c>
    </row>
    <row r="70" spans="1:8" ht="13.5" thickBot="1">
      <c r="A70" s="111"/>
      <c r="B70" s="86" t="s">
        <v>3349</v>
      </c>
      <c r="C70" s="766" t="s">
        <v>1788</v>
      </c>
      <c r="D70" s="103"/>
      <c r="E70" s="335">
        <v>8249</v>
      </c>
      <c r="F70" s="263">
        <v>15467</v>
      </c>
      <c r="G70" s="263">
        <v>21654</v>
      </c>
      <c r="H70" s="207" t="s">
        <v>499</v>
      </c>
    </row>
    <row r="71" spans="1:8" ht="24.75" thickBot="1">
      <c r="A71" s="36" t="s">
        <v>783</v>
      </c>
      <c r="B71" s="289" t="s">
        <v>163</v>
      </c>
      <c r="C71" s="289" t="s">
        <v>162</v>
      </c>
      <c r="D71" s="290" t="s">
        <v>805</v>
      </c>
      <c r="E71" s="290" t="s">
        <v>806</v>
      </c>
      <c r="F71" s="289" t="s">
        <v>807</v>
      </c>
      <c r="G71" s="289" t="s">
        <v>808</v>
      </c>
      <c r="H71" s="505" t="s">
        <v>495</v>
      </c>
    </row>
    <row r="72" spans="1:8">
      <c r="A72" s="307" t="s">
        <v>2504</v>
      </c>
      <c r="B72" s="415" t="s">
        <v>2500</v>
      </c>
      <c r="C72" s="559" t="s">
        <v>2499</v>
      </c>
      <c r="D72" s="51">
        <v>69995</v>
      </c>
      <c r="E72" s="83"/>
      <c r="F72" s="101"/>
      <c r="G72" s="101"/>
      <c r="H72" s="293" t="s">
        <v>498</v>
      </c>
    </row>
    <row r="73" spans="1:8">
      <c r="A73" s="308"/>
      <c r="B73" s="416" t="s">
        <v>2501</v>
      </c>
      <c r="C73" s="611" t="s">
        <v>1793</v>
      </c>
      <c r="D73" s="54">
        <v>91695</v>
      </c>
      <c r="E73" s="332"/>
      <c r="F73" s="332"/>
      <c r="G73" s="332"/>
      <c r="H73" s="294" t="s">
        <v>498</v>
      </c>
    </row>
    <row r="74" spans="1:8">
      <c r="A74" s="56"/>
      <c r="B74" s="31" t="s">
        <v>2502</v>
      </c>
      <c r="C74" s="611" t="s">
        <v>1718</v>
      </c>
      <c r="D74" s="54"/>
      <c r="E74" s="332"/>
      <c r="F74" s="312">
        <v>110683</v>
      </c>
      <c r="G74" s="312">
        <v>124245</v>
      </c>
      <c r="H74" s="206" t="str">
        <f>H73</f>
        <v>B</v>
      </c>
    </row>
    <row r="75" spans="1:8">
      <c r="A75" s="56"/>
      <c r="B75" s="31" t="s">
        <v>2503</v>
      </c>
      <c r="C75" s="611" t="s">
        <v>1719</v>
      </c>
      <c r="D75" s="54"/>
      <c r="E75" s="332">
        <v>103665</v>
      </c>
      <c r="F75" s="312">
        <v>131767</v>
      </c>
      <c r="G75" s="312">
        <v>151839</v>
      </c>
      <c r="H75" s="206" t="str">
        <f>H74</f>
        <v>B</v>
      </c>
    </row>
    <row r="76" spans="1:8">
      <c r="A76" s="304"/>
      <c r="B76" s="102" t="s">
        <v>2505</v>
      </c>
      <c r="C76" s="560" t="s">
        <v>1942</v>
      </c>
      <c r="D76" s="305"/>
      <c r="E76" s="332">
        <v>11970</v>
      </c>
      <c r="F76" s="332"/>
      <c r="G76" s="332"/>
      <c r="H76" s="294" t="s">
        <v>498</v>
      </c>
    </row>
    <row r="77" spans="1:8">
      <c r="A77" s="304"/>
      <c r="B77" s="113" t="s">
        <v>2506</v>
      </c>
      <c r="C77" s="561" t="s">
        <v>1716</v>
      </c>
      <c r="D77" s="332"/>
      <c r="E77" s="19">
        <v>21700</v>
      </c>
      <c r="F77" s="19">
        <v>40688</v>
      </c>
      <c r="G77" s="19">
        <v>56963</v>
      </c>
      <c r="H77" s="296" t="s">
        <v>499</v>
      </c>
    </row>
    <row r="78" spans="1:8" ht="12.75" customHeight="1">
      <c r="A78" s="302"/>
      <c r="B78" s="113" t="s">
        <v>2507</v>
      </c>
      <c r="C78" s="561" t="s">
        <v>1717</v>
      </c>
      <c r="D78" s="66"/>
      <c r="E78" s="19">
        <v>32116</v>
      </c>
      <c r="F78" s="19">
        <v>60218</v>
      </c>
      <c r="G78" s="19">
        <v>84305</v>
      </c>
      <c r="H78" s="296" t="s">
        <v>499</v>
      </c>
    </row>
    <row r="79" spans="1:8">
      <c r="A79" s="110"/>
      <c r="B79" s="102" t="s">
        <v>2508</v>
      </c>
      <c r="C79" s="558" t="s">
        <v>809</v>
      </c>
      <c r="D79" s="102"/>
      <c r="E79" s="332">
        <v>17499</v>
      </c>
      <c r="F79" s="417"/>
      <c r="G79" s="417"/>
      <c r="H79" s="296" t="s">
        <v>496</v>
      </c>
    </row>
    <row r="80" spans="1:8">
      <c r="A80" s="110"/>
      <c r="B80" s="102" t="s">
        <v>2509</v>
      </c>
      <c r="C80" s="558" t="s">
        <v>811</v>
      </c>
      <c r="D80" s="102"/>
      <c r="E80" s="332">
        <v>12600</v>
      </c>
      <c r="F80" s="417"/>
      <c r="G80" s="417"/>
      <c r="H80" s="296" t="s">
        <v>496</v>
      </c>
    </row>
    <row r="81" spans="1:8" ht="12" customHeight="1">
      <c r="A81" s="110"/>
      <c r="B81" s="309" t="s">
        <v>2510</v>
      </c>
      <c r="C81" s="1010" t="s">
        <v>1714</v>
      </c>
      <c r="D81" s="102"/>
      <c r="E81" s="104">
        <v>10500</v>
      </c>
      <c r="F81" s="104">
        <v>19688</v>
      </c>
      <c r="G81" s="104">
        <v>27563</v>
      </c>
      <c r="H81" s="296" t="s">
        <v>499</v>
      </c>
    </row>
    <row r="82" spans="1:8" ht="15" customHeight="1" thickBot="1">
      <c r="A82" s="111"/>
      <c r="B82" s="310" t="s">
        <v>2511</v>
      </c>
      <c r="C82" s="1011" t="s">
        <v>1788</v>
      </c>
      <c r="D82" s="103"/>
      <c r="E82" s="105">
        <v>17499</v>
      </c>
      <c r="F82" s="105">
        <v>32811</v>
      </c>
      <c r="G82" s="105">
        <v>45935</v>
      </c>
      <c r="H82" s="299" t="s">
        <v>499</v>
      </c>
    </row>
    <row r="83" spans="1:8" ht="15" customHeight="1" thickBot="1">
      <c r="A83" s="609"/>
      <c r="B83" s="610"/>
      <c r="C83" s="441"/>
      <c r="D83" s="523"/>
      <c r="E83" s="518"/>
      <c r="F83" s="518"/>
      <c r="G83" s="518"/>
      <c r="H83" s="388"/>
    </row>
    <row r="84" spans="1:8" ht="15" customHeight="1" thickBot="1">
      <c r="A84" s="432" t="s">
        <v>2116</v>
      </c>
      <c r="B84" s="610"/>
      <c r="C84" s="441"/>
      <c r="D84" s="523"/>
      <c r="E84" s="518"/>
      <c r="F84" s="518"/>
      <c r="G84" s="518"/>
      <c r="H84" s="388"/>
    </row>
    <row r="85" spans="1:8" ht="29.25" customHeight="1" thickBot="1">
      <c r="A85" s="35" t="s">
        <v>783</v>
      </c>
      <c r="B85" s="289" t="s">
        <v>163</v>
      </c>
      <c r="C85" s="289" t="s">
        <v>162</v>
      </c>
      <c r="D85" s="90" t="s">
        <v>805</v>
      </c>
      <c r="E85" s="6" t="s">
        <v>806</v>
      </c>
      <c r="F85" s="6" t="s">
        <v>807</v>
      </c>
      <c r="G85" s="6" t="s">
        <v>808</v>
      </c>
      <c r="H85" s="130" t="s">
        <v>495</v>
      </c>
    </row>
    <row r="86" spans="1:8" ht="30" customHeight="1">
      <c r="A86" s="43" t="s">
        <v>2126</v>
      </c>
      <c r="B86" s="12" t="s">
        <v>2117</v>
      </c>
      <c r="C86" s="12" t="s">
        <v>2118</v>
      </c>
      <c r="D86" s="324">
        <v>1545</v>
      </c>
      <c r="E86" s="23"/>
      <c r="F86" s="23"/>
      <c r="G86" s="23"/>
      <c r="H86" s="314" t="s">
        <v>519</v>
      </c>
    </row>
    <row r="87" spans="1:8">
      <c r="A87" s="43"/>
      <c r="B87" s="17" t="s">
        <v>2119</v>
      </c>
      <c r="C87" s="17" t="s">
        <v>1716</v>
      </c>
      <c r="D87" s="81"/>
      <c r="E87" s="328">
        <v>450</v>
      </c>
      <c r="F87" s="329">
        <v>844</v>
      </c>
      <c r="G87" s="329">
        <v>1182</v>
      </c>
      <c r="H87" s="206" t="s">
        <v>499</v>
      </c>
    </row>
    <row r="88" spans="1:8">
      <c r="A88" s="43"/>
      <c r="B88" s="32" t="s">
        <v>2120</v>
      </c>
      <c r="C88" s="330" t="s">
        <v>1717</v>
      </c>
      <c r="D88" s="326"/>
      <c r="E88" s="19">
        <v>666</v>
      </c>
      <c r="F88" s="19">
        <v>1249</v>
      </c>
      <c r="G88" s="19">
        <v>1749</v>
      </c>
      <c r="H88" s="206" t="s">
        <v>499</v>
      </c>
    </row>
    <row r="89" spans="1:8">
      <c r="A89" s="43"/>
      <c r="B89" s="25" t="s">
        <v>2121</v>
      </c>
      <c r="C89" s="14" t="s">
        <v>849</v>
      </c>
      <c r="D89" s="326"/>
      <c r="E89" s="19">
        <v>387</v>
      </c>
      <c r="F89" s="394"/>
      <c r="G89" s="394"/>
      <c r="H89" s="206" t="s">
        <v>496</v>
      </c>
    </row>
    <row r="90" spans="1:8">
      <c r="A90" s="37"/>
      <c r="B90" s="25" t="s">
        <v>2122</v>
      </c>
      <c r="C90" s="14" t="s">
        <v>855</v>
      </c>
      <c r="D90" s="91"/>
      <c r="E90" s="19">
        <v>279</v>
      </c>
      <c r="F90" s="394"/>
      <c r="G90" s="394"/>
      <c r="H90" s="206" t="s">
        <v>496</v>
      </c>
    </row>
    <row r="91" spans="1:8">
      <c r="A91" s="37"/>
      <c r="B91" s="267" t="s">
        <v>2123</v>
      </c>
      <c r="C91" s="268" t="s">
        <v>1714</v>
      </c>
      <c r="D91" s="331"/>
      <c r="E91" s="257">
        <v>232</v>
      </c>
      <c r="F91" s="257">
        <v>435</v>
      </c>
      <c r="G91" s="257">
        <v>609</v>
      </c>
      <c r="H91" s="206" t="s">
        <v>499</v>
      </c>
    </row>
    <row r="92" spans="1:8" ht="13.5" thickBot="1">
      <c r="A92" s="38"/>
      <c r="B92" s="269" t="s">
        <v>2124</v>
      </c>
      <c r="C92" s="270" t="s">
        <v>1788</v>
      </c>
      <c r="D92" s="333"/>
      <c r="E92" s="272">
        <v>387</v>
      </c>
      <c r="F92" s="258">
        <v>726</v>
      </c>
      <c r="G92" s="258">
        <v>1016</v>
      </c>
      <c r="H92" s="207" t="s">
        <v>499</v>
      </c>
    </row>
    <row r="93" spans="1:8" ht="22.5" customHeight="1" thickBot="1">
      <c r="A93" s="36" t="s">
        <v>783</v>
      </c>
      <c r="B93" s="289" t="s">
        <v>163</v>
      </c>
      <c r="C93" s="289" t="s">
        <v>162</v>
      </c>
      <c r="D93" s="90" t="s">
        <v>805</v>
      </c>
      <c r="E93" s="6" t="s">
        <v>806</v>
      </c>
      <c r="F93" s="6" t="s">
        <v>807</v>
      </c>
      <c r="G93" s="6" t="s">
        <v>808</v>
      </c>
      <c r="H93" s="130" t="s">
        <v>495</v>
      </c>
    </row>
    <row r="94" spans="1:8" ht="28.5" customHeight="1">
      <c r="A94" s="43" t="s">
        <v>2127</v>
      </c>
      <c r="B94" s="12" t="s">
        <v>2125</v>
      </c>
      <c r="C94" s="12" t="s">
        <v>2671</v>
      </c>
      <c r="D94" s="324">
        <v>5745</v>
      </c>
      <c r="E94" s="23"/>
      <c r="F94" s="23"/>
      <c r="G94" s="23"/>
      <c r="H94" s="205" t="s">
        <v>498</v>
      </c>
    </row>
    <row r="95" spans="1:8">
      <c r="A95" s="43"/>
      <c r="B95" s="17" t="s">
        <v>2128</v>
      </c>
      <c r="C95" s="17" t="s">
        <v>1716</v>
      </c>
      <c r="D95" s="81"/>
      <c r="E95" s="328">
        <v>1800</v>
      </c>
      <c r="F95" s="329">
        <v>3375</v>
      </c>
      <c r="G95" s="329">
        <v>4725</v>
      </c>
      <c r="H95" s="206" t="s">
        <v>499</v>
      </c>
    </row>
    <row r="96" spans="1:8">
      <c r="A96" s="43"/>
      <c r="B96" s="32" t="s">
        <v>2129</v>
      </c>
      <c r="C96" s="330" t="s">
        <v>1717</v>
      </c>
      <c r="D96" s="326"/>
      <c r="E96" s="19">
        <v>2664</v>
      </c>
      <c r="F96" s="19">
        <v>4995</v>
      </c>
      <c r="G96" s="19">
        <v>6993</v>
      </c>
      <c r="H96" s="206" t="s">
        <v>499</v>
      </c>
    </row>
    <row r="97" spans="1:8">
      <c r="A97" s="43"/>
      <c r="B97" s="25" t="s">
        <v>2130</v>
      </c>
      <c r="C97" s="14" t="s">
        <v>849</v>
      </c>
      <c r="D97" s="326"/>
      <c r="E97" s="19">
        <v>1437</v>
      </c>
      <c r="F97" s="394"/>
      <c r="G97" s="394"/>
      <c r="H97" s="206" t="s">
        <v>496</v>
      </c>
    </row>
    <row r="98" spans="1:8">
      <c r="A98" s="37"/>
      <c r="B98" s="25" t="s">
        <v>2131</v>
      </c>
      <c r="C98" s="14" t="s">
        <v>855</v>
      </c>
      <c r="D98" s="91"/>
      <c r="E98" s="19">
        <v>1035</v>
      </c>
      <c r="F98" s="394"/>
      <c r="G98" s="394"/>
      <c r="H98" s="206" t="s">
        <v>496</v>
      </c>
    </row>
    <row r="99" spans="1:8">
      <c r="A99" s="37"/>
      <c r="B99" s="267" t="s">
        <v>2132</v>
      </c>
      <c r="C99" s="268" t="s">
        <v>1714</v>
      </c>
      <c r="D99" s="331"/>
      <c r="E99" s="257">
        <v>862</v>
      </c>
      <c r="F99" s="257">
        <v>1617</v>
      </c>
      <c r="G99" s="257">
        <v>2263</v>
      </c>
      <c r="H99" s="206" t="s">
        <v>499</v>
      </c>
    </row>
    <row r="100" spans="1:8" ht="13.5" thickBot="1">
      <c r="A100" s="38"/>
      <c r="B100" s="269" t="s">
        <v>2133</v>
      </c>
      <c r="C100" s="270" t="s">
        <v>1788</v>
      </c>
      <c r="D100" s="333"/>
      <c r="E100" s="272">
        <v>1437</v>
      </c>
      <c r="F100" s="258">
        <v>2695</v>
      </c>
      <c r="G100" s="258">
        <v>3773</v>
      </c>
      <c r="H100" s="207" t="s">
        <v>499</v>
      </c>
    </row>
    <row r="101" spans="1:8" ht="22.5" customHeight="1" thickBot="1">
      <c r="A101" s="36" t="s">
        <v>783</v>
      </c>
      <c r="B101" s="289" t="s">
        <v>163</v>
      </c>
      <c r="C101" s="289" t="s">
        <v>162</v>
      </c>
      <c r="D101" s="90" t="s">
        <v>805</v>
      </c>
      <c r="E101" s="6" t="s">
        <v>806</v>
      </c>
      <c r="F101" s="6" t="s">
        <v>807</v>
      </c>
      <c r="G101" s="6" t="s">
        <v>808</v>
      </c>
      <c r="H101" s="130" t="s">
        <v>495</v>
      </c>
    </row>
    <row r="102" spans="1:8" ht="28.5" customHeight="1">
      <c r="A102" s="43" t="s">
        <v>2426</v>
      </c>
      <c r="B102" s="12" t="s">
        <v>2427</v>
      </c>
      <c r="C102" s="12" t="s">
        <v>2670</v>
      </c>
      <c r="D102" s="324">
        <v>15745</v>
      </c>
      <c r="E102" s="23"/>
      <c r="F102" s="23"/>
      <c r="G102" s="23"/>
      <c r="H102" s="205" t="s">
        <v>498</v>
      </c>
    </row>
    <row r="103" spans="1:8">
      <c r="A103" s="43"/>
      <c r="B103" s="17" t="s">
        <v>2428</v>
      </c>
      <c r="C103" s="17" t="s">
        <v>1716</v>
      </c>
      <c r="D103" s="81"/>
      <c r="E103" s="328">
        <v>4900</v>
      </c>
      <c r="F103" s="329">
        <v>9188</v>
      </c>
      <c r="G103" s="329">
        <v>12863</v>
      </c>
      <c r="H103" s="206" t="s">
        <v>499</v>
      </c>
    </row>
    <row r="104" spans="1:8">
      <c r="A104" s="43"/>
      <c r="B104" s="32" t="s">
        <v>2429</v>
      </c>
      <c r="C104" s="330" t="s">
        <v>1717</v>
      </c>
      <c r="D104" s="326"/>
      <c r="E104" s="19">
        <v>7252</v>
      </c>
      <c r="F104" s="19">
        <v>13598</v>
      </c>
      <c r="G104" s="19">
        <v>19037</v>
      </c>
      <c r="H104" s="206" t="s">
        <v>499</v>
      </c>
    </row>
    <row r="105" spans="1:8">
      <c r="A105" s="43"/>
      <c r="B105" s="25" t="s">
        <v>2430</v>
      </c>
      <c r="C105" s="14" t="s">
        <v>849</v>
      </c>
      <c r="D105" s="326"/>
      <c r="E105" s="19">
        <v>3937</v>
      </c>
      <c r="F105" s="394"/>
      <c r="G105" s="394"/>
      <c r="H105" s="206" t="s">
        <v>496</v>
      </c>
    </row>
    <row r="106" spans="1:8">
      <c r="A106" s="37"/>
      <c r="B106" s="25" t="s">
        <v>2431</v>
      </c>
      <c r="C106" s="14" t="s">
        <v>855</v>
      </c>
      <c r="D106" s="91"/>
      <c r="E106" s="19">
        <v>2835</v>
      </c>
      <c r="F106" s="394"/>
      <c r="G106" s="394"/>
      <c r="H106" s="206" t="s">
        <v>496</v>
      </c>
    </row>
    <row r="107" spans="1:8">
      <c r="A107" s="37"/>
      <c r="B107" s="267" t="s">
        <v>2432</v>
      </c>
      <c r="C107" s="268" t="s">
        <v>1714</v>
      </c>
      <c r="D107" s="331"/>
      <c r="E107" s="257">
        <v>2362</v>
      </c>
      <c r="F107" s="257">
        <v>4429</v>
      </c>
      <c r="G107" s="257">
        <v>6201</v>
      </c>
      <c r="H107" s="206" t="s">
        <v>499</v>
      </c>
    </row>
    <row r="108" spans="1:8" ht="13.5" thickBot="1">
      <c r="A108" s="38"/>
      <c r="B108" s="269" t="s">
        <v>2433</v>
      </c>
      <c r="C108" s="270" t="s">
        <v>1788</v>
      </c>
      <c r="D108" s="333"/>
      <c r="E108" s="272">
        <v>3937</v>
      </c>
      <c r="F108" s="258">
        <v>7382</v>
      </c>
      <c r="G108" s="258">
        <v>10335</v>
      </c>
      <c r="H108" s="207" t="s">
        <v>499</v>
      </c>
    </row>
    <row r="109" spans="1:8" ht="22.5" customHeight="1" thickBot="1">
      <c r="A109" s="36" t="s">
        <v>783</v>
      </c>
      <c r="B109" s="289" t="s">
        <v>163</v>
      </c>
      <c r="C109" s="289" t="s">
        <v>162</v>
      </c>
      <c r="D109" s="90" t="s">
        <v>805</v>
      </c>
      <c r="E109" s="6" t="s">
        <v>806</v>
      </c>
      <c r="F109" s="6" t="s">
        <v>807</v>
      </c>
      <c r="G109" s="6" t="s">
        <v>808</v>
      </c>
      <c r="H109" s="130" t="s">
        <v>495</v>
      </c>
    </row>
    <row r="110" spans="1:8" ht="28.5" customHeight="1">
      <c r="A110" s="43" t="s">
        <v>2434</v>
      </c>
      <c r="B110" s="12" t="s">
        <v>2435</v>
      </c>
      <c r="C110" s="12" t="s">
        <v>2669</v>
      </c>
      <c r="D110" s="324">
        <v>62995</v>
      </c>
      <c r="E110" s="23"/>
      <c r="F110" s="23"/>
      <c r="G110" s="23"/>
      <c r="H110" s="205" t="s">
        <v>498</v>
      </c>
    </row>
    <row r="111" spans="1:8">
      <c r="A111" s="43"/>
      <c r="B111" s="17" t="s">
        <v>2436</v>
      </c>
      <c r="C111" s="17" t="s">
        <v>1716</v>
      </c>
      <c r="D111" s="81"/>
      <c r="E111" s="328">
        <v>19500</v>
      </c>
      <c r="F111" s="329">
        <v>36563</v>
      </c>
      <c r="G111" s="329">
        <v>51188</v>
      </c>
      <c r="H111" s="206" t="s">
        <v>499</v>
      </c>
    </row>
    <row r="112" spans="1:8">
      <c r="A112" s="43"/>
      <c r="B112" s="32" t="s">
        <v>2437</v>
      </c>
      <c r="C112" s="330" t="s">
        <v>1717</v>
      </c>
      <c r="D112" s="326"/>
      <c r="E112" s="19">
        <v>28860</v>
      </c>
      <c r="F112" s="19">
        <v>54113</v>
      </c>
      <c r="G112" s="19">
        <v>75758</v>
      </c>
      <c r="H112" s="206" t="s">
        <v>499</v>
      </c>
    </row>
    <row r="113" spans="1:8">
      <c r="A113" s="43"/>
      <c r="B113" s="25" t="s">
        <v>2438</v>
      </c>
      <c r="C113" s="14" t="s">
        <v>849</v>
      </c>
      <c r="D113" s="326"/>
      <c r="E113" s="19">
        <v>15749</v>
      </c>
      <c r="F113" s="394"/>
      <c r="G113" s="394"/>
      <c r="H113" s="206" t="s">
        <v>496</v>
      </c>
    </row>
    <row r="114" spans="1:8">
      <c r="A114" s="37"/>
      <c r="B114" s="25" t="s">
        <v>2439</v>
      </c>
      <c r="C114" s="14" t="s">
        <v>855</v>
      </c>
      <c r="D114" s="91"/>
      <c r="E114" s="19">
        <v>11340</v>
      </c>
      <c r="F114" s="394"/>
      <c r="G114" s="394"/>
      <c r="H114" s="206" t="s">
        <v>496</v>
      </c>
    </row>
    <row r="115" spans="1:8">
      <c r="A115" s="37"/>
      <c r="B115" s="267" t="s">
        <v>2440</v>
      </c>
      <c r="C115" s="268" t="s">
        <v>1714</v>
      </c>
      <c r="D115" s="331"/>
      <c r="E115" s="257">
        <v>9450</v>
      </c>
      <c r="F115" s="257">
        <v>17719</v>
      </c>
      <c r="G115" s="257">
        <v>24807</v>
      </c>
      <c r="H115" s="206" t="s">
        <v>499</v>
      </c>
    </row>
    <row r="116" spans="1:8" ht="13.5" thickBot="1">
      <c r="A116" s="38"/>
      <c r="B116" s="269" t="s">
        <v>2441</v>
      </c>
      <c r="C116" s="270" t="s">
        <v>1788</v>
      </c>
      <c r="D116" s="333"/>
      <c r="E116" s="272">
        <v>15749</v>
      </c>
      <c r="F116" s="258">
        <v>29530</v>
      </c>
      <c r="G116" s="258">
        <v>41342</v>
      </c>
      <c r="H116" s="207" t="s">
        <v>499</v>
      </c>
    </row>
    <row r="118" spans="1:8" ht="12.95" customHeight="1">
      <c r="C118" s="115"/>
      <c r="D118" s="311"/>
    </row>
    <row r="119" spans="1:8" ht="12.95" customHeight="1" thickBot="1">
      <c r="C119" s="115"/>
      <c r="D119" s="47"/>
    </row>
    <row r="120" spans="1:8" ht="32.25" thickBot="1">
      <c r="A120" s="34" t="s">
        <v>926</v>
      </c>
    </row>
    <row r="121" spans="1:8" ht="24.75" thickBot="1">
      <c r="A121" s="684" t="s">
        <v>783</v>
      </c>
      <c r="B121" s="6" t="s">
        <v>163</v>
      </c>
      <c r="C121" s="6" t="s">
        <v>162</v>
      </c>
      <c r="D121" s="90" t="s">
        <v>805</v>
      </c>
      <c r="E121" s="6" t="s">
        <v>806</v>
      </c>
      <c r="F121" s="6" t="s">
        <v>807</v>
      </c>
      <c r="G121" s="6" t="s">
        <v>808</v>
      </c>
      <c r="H121" s="130" t="s">
        <v>495</v>
      </c>
    </row>
    <row r="122" spans="1:8">
      <c r="A122" s="689" t="s">
        <v>274</v>
      </c>
      <c r="B122" s="688" t="s">
        <v>1944</v>
      </c>
      <c r="C122" s="692" t="s">
        <v>1942</v>
      </c>
      <c r="D122" s="292"/>
      <c r="E122" s="83">
        <v>255.64500000000001</v>
      </c>
      <c r="F122" s="101"/>
      <c r="G122" s="101"/>
      <c r="H122" s="403" t="s">
        <v>519</v>
      </c>
    </row>
    <row r="123" spans="1:8">
      <c r="A123" s="690" t="s">
        <v>274</v>
      </c>
      <c r="B123" s="685" t="s">
        <v>813</v>
      </c>
      <c r="C123" s="561" t="s">
        <v>1716</v>
      </c>
      <c r="D123" s="332"/>
      <c r="E123" s="120">
        <v>568.47375</v>
      </c>
      <c r="F123" s="329"/>
      <c r="G123" s="329"/>
      <c r="H123" s="404" t="s">
        <v>499</v>
      </c>
    </row>
    <row r="124" spans="1:8">
      <c r="A124" s="690" t="s">
        <v>274</v>
      </c>
      <c r="B124" s="686" t="s">
        <v>487</v>
      </c>
      <c r="C124" s="561" t="s">
        <v>1717</v>
      </c>
      <c r="D124" s="66"/>
      <c r="E124" s="332">
        <v>689.56874999999991</v>
      </c>
      <c r="F124" s="332"/>
      <c r="G124" s="332"/>
      <c r="H124" s="404" t="s">
        <v>499</v>
      </c>
    </row>
    <row r="125" spans="1:8">
      <c r="A125" s="690" t="s">
        <v>274</v>
      </c>
      <c r="B125" s="686" t="s">
        <v>275</v>
      </c>
      <c r="C125" s="1010" t="s">
        <v>1714</v>
      </c>
      <c r="D125" s="102"/>
      <c r="E125" s="332">
        <v>224.25</v>
      </c>
      <c r="F125" s="257"/>
      <c r="G125" s="257"/>
      <c r="H125" s="404" t="s">
        <v>499</v>
      </c>
    </row>
    <row r="126" spans="1:8" ht="13.5" thickBot="1">
      <c r="A126" s="693" t="s">
        <v>274</v>
      </c>
      <c r="B126" s="687" t="s">
        <v>276</v>
      </c>
      <c r="C126" s="270" t="s">
        <v>1788</v>
      </c>
      <c r="D126" s="103"/>
      <c r="E126" s="335">
        <v>373.75</v>
      </c>
      <c r="F126" s="258"/>
      <c r="G126" s="258"/>
      <c r="H126" s="406" t="s">
        <v>499</v>
      </c>
    </row>
    <row r="127" spans="1:8">
      <c r="A127" s="114" t="s">
        <v>949</v>
      </c>
      <c r="B127" s="71" t="s">
        <v>1945</v>
      </c>
      <c r="C127" s="557" t="s">
        <v>1942</v>
      </c>
      <c r="D127" s="330"/>
      <c r="E127" s="332">
        <v>255</v>
      </c>
      <c r="F127" s="102"/>
      <c r="G127" s="102"/>
      <c r="H127" s="404" t="s">
        <v>519</v>
      </c>
    </row>
    <row r="128" spans="1:8">
      <c r="A128" s="204" t="s">
        <v>949</v>
      </c>
      <c r="B128" s="113" t="s">
        <v>955</v>
      </c>
      <c r="C128" s="561" t="s">
        <v>1716</v>
      </c>
      <c r="D128" s="332"/>
      <c r="E128" s="120">
        <v>300</v>
      </c>
      <c r="F128" s="329"/>
      <c r="G128" s="329"/>
      <c r="H128" s="404" t="s">
        <v>499</v>
      </c>
    </row>
    <row r="129" spans="1:8">
      <c r="A129" s="204" t="s">
        <v>949</v>
      </c>
      <c r="B129" s="85" t="s">
        <v>956</v>
      </c>
      <c r="C129" s="561" t="s">
        <v>1717</v>
      </c>
      <c r="D129" s="66"/>
      <c r="E129" s="332">
        <v>444</v>
      </c>
      <c r="F129" s="332"/>
      <c r="G129" s="332"/>
      <c r="H129" s="404" t="s">
        <v>499</v>
      </c>
    </row>
    <row r="130" spans="1:8">
      <c r="A130" s="204" t="s">
        <v>949</v>
      </c>
      <c r="B130" s="85" t="s">
        <v>957</v>
      </c>
      <c r="C130" s="1010" t="s">
        <v>1714</v>
      </c>
      <c r="D130" s="102"/>
      <c r="E130" s="332">
        <v>224</v>
      </c>
      <c r="F130" s="257"/>
      <c r="G130" s="257"/>
      <c r="H130" s="404" t="s">
        <v>499</v>
      </c>
    </row>
    <row r="131" spans="1:8" ht="13.5" thickBot="1">
      <c r="A131" s="204" t="s">
        <v>949</v>
      </c>
      <c r="B131" s="86" t="s">
        <v>958</v>
      </c>
      <c r="C131" s="1011" t="s">
        <v>1788</v>
      </c>
      <c r="D131" s="103"/>
      <c r="E131" s="335">
        <v>373</v>
      </c>
      <c r="F131" s="257"/>
      <c r="G131" s="257"/>
      <c r="H131" s="406" t="s">
        <v>499</v>
      </c>
    </row>
    <row r="132" spans="1:8">
      <c r="A132" s="114" t="s">
        <v>44</v>
      </c>
      <c r="B132" s="70" t="s">
        <v>1946</v>
      </c>
      <c r="C132" s="692" t="s">
        <v>1942</v>
      </c>
      <c r="D132" s="292"/>
      <c r="E132" s="83">
        <v>1709.145</v>
      </c>
      <c r="F132" s="101"/>
      <c r="G132" s="101"/>
      <c r="H132" s="403" t="s">
        <v>498</v>
      </c>
    </row>
    <row r="133" spans="1:8">
      <c r="A133" s="204" t="s">
        <v>44</v>
      </c>
      <c r="B133" s="113" t="s">
        <v>814</v>
      </c>
      <c r="C133" s="561" t="s">
        <v>1716</v>
      </c>
      <c r="D133" s="332"/>
      <c r="E133" s="120">
        <v>3800.5987500000001</v>
      </c>
      <c r="F133" s="329"/>
      <c r="G133" s="329"/>
      <c r="H133" s="404" t="s">
        <v>499</v>
      </c>
    </row>
    <row r="134" spans="1:8">
      <c r="A134" s="204" t="s">
        <v>44</v>
      </c>
      <c r="B134" s="85" t="s">
        <v>488</v>
      </c>
      <c r="C134" s="561" t="s">
        <v>1717</v>
      </c>
      <c r="D134" s="66"/>
      <c r="E134" s="332">
        <v>4100.4487500000005</v>
      </c>
      <c r="F134" s="332"/>
      <c r="G134" s="332"/>
      <c r="H134" s="404" t="s">
        <v>499</v>
      </c>
    </row>
    <row r="135" spans="1:8">
      <c r="A135" s="204" t="s">
        <v>44</v>
      </c>
      <c r="B135" s="71" t="s">
        <v>391</v>
      </c>
      <c r="C135" s="558" t="s">
        <v>809</v>
      </c>
      <c r="D135" s="102"/>
      <c r="E135" s="332">
        <v>2498.75</v>
      </c>
      <c r="F135" s="417"/>
      <c r="G135" s="417"/>
      <c r="H135" s="404" t="s">
        <v>496</v>
      </c>
    </row>
    <row r="136" spans="1:8">
      <c r="A136" s="204" t="s">
        <v>44</v>
      </c>
      <c r="B136" s="71" t="s">
        <v>172</v>
      </c>
      <c r="C136" s="558" t="s">
        <v>811</v>
      </c>
      <c r="D136" s="102"/>
      <c r="E136" s="332">
        <v>1799.1</v>
      </c>
      <c r="F136" s="417"/>
      <c r="G136" s="417"/>
      <c r="H136" s="404" t="s">
        <v>496</v>
      </c>
    </row>
    <row r="137" spans="1:8">
      <c r="A137" s="204" t="s">
        <v>44</v>
      </c>
      <c r="B137" s="85" t="s">
        <v>277</v>
      </c>
      <c r="C137" s="1010" t="s">
        <v>1714</v>
      </c>
      <c r="D137" s="102"/>
      <c r="E137" s="332">
        <v>1499.25</v>
      </c>
      <c r="F137" s="257"/>
      <c r="G137" s="257"/>
      <c r="H137" s="404" t="s">
        <v>499</v>
      </c>
    </row>
    <row r="138" spans="1:8" ht="13.5" thickBot="1">
      <c r="A138" s="691" t="s">
        <v>44</v>
      </c>
      <c r="B138" s="86" t="s">
        <v>619</v>
      </c>
      <c r="C138" s="1011" t="s">
        <v>1788</v>
      </c>
      <c r="D138" s="103"/>
      <c r="E138" s="335">
        <v>2498.75</v>
      </c>
      <c r="F138" s="258"/>
      <c r="G138" s="258"/>
      <c r="H138" s="406" t="s">
        <v>499</v>
      </c>
    </row>
    <row r="139" spans="1:8">
      <c r="A139" s="114" t="s">
        <v>823</v>
      </c>
      <c r="B139" s="70" t="s">
        <v>1947</v>
      </c>
      <c r="C139" s="692" t="s">
        <v>1942</v>
      </c>
      <c r="D139" s="292"/>
      <c r="E139" s="83">
        <v>1025.1500000000001</v>
      </c>
      <c r="F139" s="101"/>
      <c r="G139" s="101"/>
      <c r="H139" s="403" t="s">
        <v>519</v>
      </c>
    </row>
    <row r="140" spans="1:8">
      <c r="A140" s="204" t="s">
        <v>823</v>
      </c>
      <c r="B140" s="113" t="s">
        <v>815</v>
      </c>
      <c r="C140" s="561" t="s">
        <v>1716</v>
      </c>
      <c r="D140" s="332"/>
      <c r="E140" s="120">
        <v>1798.5</v>
      </c>
      <c r="F140" s="329"/>
      <c r="G140" s="329"/>
      <c r="H140" s="404" t="s">
        <v>499</v>
      </c>
    </row>
    <row r="141" spans="1:8">
      <c r="A141" s="204" t="s">
        <v>823</v>
      </c>
      <c r="B141" s="85" t="s">
        <v>366</v>
      </c>
      <c r="C141" s="561" t="s">
        <v>1717</v>
      </c>
      <c r="D141" s="66"/>
      <c r="E141" s="332">
        <v>2338.0500000000002</v>
      </c>
      <c r="F141" s="332"/>
      <c r="G141" s="332"/>
      <c r="H141" s="404" t="s">
        <v>499</v>
      </c>
    </row>
    <row r="142" spans="1:8">
      <c r="A142" s="204" t="s">
        <v>823</v>
      </c>
      <c r="B142" s="71" t="s">
        <v>367</v>
      </c>
      <c r="C142" s="558" t="s">
        <v>809</v>
      </c>
      <c r="D142" s="102"/>
      <c r="E142" s="332">
        <v>1498.75</v>
      </c>
      <c r="F142" s="417"/>
      <c r="G142" s="417"/>
      <c r="H142" s="404" t="s">
        <v>496</v>
      </c>
    </row>
    <row r="143" spans="1:8">
      <c r="A143" s="204" t="s">
        <v>823</v>
      </c>
      <c r="B143" s="71" t="s">
        <v>368</v>
      </c>
      <c r="C143" s="558" t="s">
        <v>811</v>
      </c>
      <c r="D143" s="102"/>
      <c r="E143" s="332">
        <v>1079.0999999999999</v>
      </c>
      <c r="F143" s="417"/>
      <c r="G143" s="417"/>
      <c r="H143" s="404" t="s">
        <v>496</v>
      </c>
    </row>
    <row r="144" spans="1:8">
      <c r="A144" s="204" t="s">
        <v>823</v>
      </c>
      <c r="B144" s="85" t="s">
        <v>369</v>
      </c>
      <c r="C144" s="1010" t="s">
        <v>1714</v>
      </c>
      <c r="D144" s="102"/>
      <c r="E144" s="332">
        <v>899.25</v>
      </c>
      <c r="F144" s="257"/>
      <c r="G144" s="257"/>
      <c r="H144" s="404" t="s">
        <v>499</v>
      </c>
    </row>
    <row r="145" spans="1:9" ht="13.5" thickBot="1">
      <c r="A145" s="691" t="s">
        <v>823</v>
      </c>
      <c r="B145" s="86" t="s">
        <v>370</v>
      </c>
      <c r="C145" s="1011" t="s">
        <v>1788</v>
      </c>
      <c r="D145" s="103"/>
      <c r="E145" s="335">
        <v>1498.75</v>
      </c>
      <c r="F145" s="258"/>
      <c r="G145" s="258"/>
      <c r="H145" s="406" t="s">
        <v>499</v>
      </c>
    </row>
    <row r="146" spans="1:9" ht="12.95" customHeight="1">
      <c r="A146" s="114" t="s">
        <v>45</v>
      </c>
      <c r="B146" s="412" t="s">
        <v>1948</v>
      </c>
      <c r="C146" s="330" t="s">
        <v>1942</v>
      </c>
      <c r="D146" s="330"/>
      <c r="E146" s="332">
        <v>3605</v>
      </c>
      <c r="F146" s="330"/>
      <c r="G146" s="330"/>
      <c r="H146" s="404" t="s">
        <v>498</v>
      </c>
      <c r="I146" s="115"/>
    </row>
    <row r="147" spans="1:9" ht="12.95" customHeight="1">
      <c r="A147" s="204" t="s">
        <v>45</v>
      </c>
      <c r="B147" s="412" t="s">
        <v>816</v>
      </c>
      <c r="C147" s="330" t="s">
        <v>1716</v>
      </c>
      <c r="D147" s="330"/>
      <c r="E147" s="332">
        <v>7414.875</v>
      </c>
      <c r="F147" s="330"/>
      <c r="G147" s="330"/>
      <c r="H147" s="404" t="s">
        <v>499</v>
      </c>
    </row>
    <row r="148" spans="1:9" ht="12.95" customHeight="1">
      <c r="A148" s="204" t="s">
        <v>45</v>
      </c>
      <c r="B148" s="412" t="s">
        <v>489</v>
      </c>
      <c r="C148" s="330" t="s">
        <v>1717</v>
      </c>
      <c r="D148" s="330"/>
      <c r="E148" s="332">
        <v>9715</v>
      </c>
      <c r="F148" s="330"/>
      <c r="G148" s="330"/>
      <c r="H148" s="404" t="s">
        <v>499</v>
      </c>
    </row>
    <row r="149" spans="1:9" ht="12.95" customHeight="1">
      <c r="A149" s="204" t="s">
        <v>45</v>
      </c>
      <c r="B149" s="412" t="s">
        <v>173</v>
      </c>
      <c r="C149" s="330" t="s">
        <v>809</v>
      </c>
      <c r="D149" s="330"/>
      <c r="E149" s="332">
        <v>5848.5</v>
      </c>
      <c r="F149" s="330"/>
      <c r="G149" s="330"/>
      <c r="H149" s="404" t="s">
        <v>496</v>
      </c>
    </row>
    <row r="150" spans="1:9" ht="12.95" customHeight="1">
      <c r="A150" s="204" t="s">
        <v>45</v>
      </c>
      <c r="B150" s="412" t="s">
        <v>168</v>
      </c>
      <c r="C150" s="330" t="s">
        <v>811</v>
      </c>
      <c r="D150" s="330"/>
      <c r="E150" s="332">
        <v>4210.92</v>
      </c>
      <c r="F150" s="330"/>
      <c r="G150" s="330"/>
      <c r="H150" s="404" t="s">
        <v>496</v>
      </c>
    </row>
    <row r="151" spans="1:9" ht="12.95" customHeight="1">
      <c r="A151" s="204" t="s">
        <v>45</v>
      </c>
      <c r="B151" s="412" t="s">
        <v>620</v>
      </c>
      <c r="C151" s="330" t="s">
        <v>1714</v>
      </c>
      <c r="D151" s="330"/>
      <c r="E151" s="332">
        <v>3790.35</v>
      </c>
      <c r="F151" s="330"/>
      <c r="G151" s="330"/>
      <c r="H151" s="404" t="s">
        <v>499</v>
      </c>
    </row>
    <row r="152" spans="1:9" ht="12.95" customHeight="1" thickBot="1">
      <c r="A152" s="691" t="s">
        <v>45</v>
      </c>
      <c r="B152" s="413" t="s">
        <v>621</v>
      </c>
      <c r="C152" s="334" t="s">
        <v>1788</v>
      </c>
      <c r="D152" s="334"/>
      <c r="E152" s="335">
        <v>6317.25</v>
      </c>
      <c r="F152" s="334"/>
      <c r="G152" s="334"/>
      <c r="H152" s="406" t="s">
        <v>499</v>
      </c>
    </row>
    <row r="153" spans="1:9">
      <c r="A153" s="1058" t="s">
        <v>824</v>
      </c>
      <c r="B153" s="71" t="s">
        <v>1951</v>
      </c>
      <c r="C153" s="557" t="s">
        <v>1942</v>
      </c>
      <c r="D153" s="16"/>
      <c r="E153" s="332">
        <v>6649</v>
      </c>
      <c r="F153" s="102"/>
      <c r="G153" s="102"/>
      <c r="H153" s="206" t="s">
        <v>498</v>
      </c>
    </row>
    <row r="154" spans="1:9">
      <c r="A154" s="87" t="s">
        <v>824</v>
      </c>
      <c r="B154" s="113" t="s">
        <v>3757</v>
      </c>
      <c r="C154" s="561" t="s">
        <v>1716</v>
      </c>
      <c r="D154" s="332"/>
      <c r="E154" s="19">
        <v>11405.598750000001</v>
      </c>
      <c r="F154" s="329"/>
      <c r="G154" s="329"/>
      <c r="H154" s="206" t="s">
        <v>499</v>
      </c>
    </row>
    <row r="155" spans="1:9">
      <c r="A155" s="87" t="s">
        <v>824</v>
      </c>
      <c r="B155" s="85" t="s">
        <v>3758</v>
      </c>
      <c r="C155" s="561" t="s">
        <v>1717</v>
      </c>
      <c r="D155" s="66"/>
      <c r="E155" s="332">
        <v>14945</v>
      </c>
      <c r="F155" s="332"/>
      <c r="G155" s="332"/>
      <c r="H155" s="206" t="s">
        <v>499</v>
      </c>
    </row>
    <row r="156" spans="1:9">
      <c r="A156" s="87" t="s">
        <v>824</v>
      </c>
      <c r="B156" s="71" t="s">
        <v>3759</v>
      </c>
      <c r="C156" s="558" t="s">
        <v>809</v>
      </c>
      <c r="D156" s="102"/>
      <c r="E156" s="332">
        <v>8998.75</v>
      </c>
      <c r="F156" s="417"/>
      <c r="G156" s="417"/>
      <c r="H156" s="206" t="s">
        <v>496</v>
      </c>
    </row>
    <row r="157" spans="1:9">
      <c r="A157" s="87" t="s">
        <v>824</v>
      </c>
      <c r="B157" s="71" t="s">
        <v>3760</v>
      </c>
      <c r="C157" s="558" t="s">
        <v>811</v>
      </c>
      <c r="D157" s="102"/>
      <c r="E157" s="332">
        <v>6479.1</v>
      </c>
      <c r="F157" s="417"/>
      <c r="G157" s="417"/>
      <c r="H157" s="206" t="s">
        <v>496</v>
      </c>
    </row>
    <row r="158" spans="1:9">
      <c r="A158" s="87" t="s">
        <v>824</v>
      </c>
      <c r="B158" s="85" t="s">
        <v>3761</v>
      </c>
      <c r="C158" s="1010" t="s">
        <v>1714</v>
      </c>
      <c r="D158" s="102"/>
      <c r="E158" s="332">
        <v>5831.25</v>
      </c>
      <c r="F158" s="263"/>
      <c r="G158" s="263"/>
      <c r="H158" s="206" t="s">
        <v>499</v>
      </c>
    </row>
    <row r="159" spans="1:9" ht="13.5" thickBot="1">
      <c r="A159" s="1059" t="s">
        <v>824</v>
      </c>
      <c r="B159" s="86" t="s">
        <v>3762</v>
      </c>
      <c r="C159" s="1011" t="s">
        <v>1788</v>
      </c>
      <c r="D159" s="103"/>
      <c r="E159" s="335">
        <v>9718.75</v>
      </c>
      <c r="F159" s="264"/>
      <c r="G159" s="264"/>
      <c r="H159" s="207" t="s">
        <v>499</v>
      </c>
    </row>
    <row r="160" spans="1:9">
      <c r="A160" s="1060" t="s">
        <v>732</v>
      </c>
      <c r="B160" s="102" t="s">
        <v>1952</v>
      </c>
      <c r="C160" s="560" t="s">
        <v>1942</v>
      </c>
      <c r="D160" s="305"/>
      <c r="E160" s="332">
        <v>10259.145</v>
      </c>
      <c r="F160" s="332"/>
      <c r="G160" s="332"/>
      <c r="H160" s="294" t="s">
        <v>498</v>
      </c>
    </row>
    <row r="161" spans="1:8">
      <c r="A161" s="1060" t="s">
        <v>732</v>
      </c>
      <c r="B161" s="113" t="s">
        <v>3763</v>
      </c>
      <c r="C161" s="561" t="s">
        <v>1716</v>
      </c>
      <c r="D161" s="332"/>
      <c r="E161" s="19">
        <v>18600</v>
      </c>
      <c r="F161" s="19"/>
      <c r="G161" s="19"/>
      <c r="H161" s="296" t="s">
        <v>499</v>
      </c>
    </row>
    <row r="162" spans="1:8" ht="12.75" customHeight="1">
      <c r="A162" s="1060" t="s">
        <v>732</v>
      </c>
      <c r="B162" s="113" t="s">
        <v>3764</v>
      </c>
      <c r="C162" s="561" t="s">
        <v>1717</v>
      </c>
      <c r="D162" s="66"/>
      <c r="E162" s="19">
        <v>27528</v>
      </c>
      <c r="F162" s="19"/>
      <c r="G162" s="19"/>
      <c r="H162" s="296" t="s">
        <v>499</v>
      </c>
    </row>
    <row r="163" spans="1:8">
      <c r="A163" s="1060" t="s">
        <v>732</v>
      </c>
      <c r="B163" s="102" t="s">
        <v>3765</v>
      </c>
      <c r="C163" s="558" t="s">
        <v>809</v>
      </c>
      <c r="D163" s="102"/>
      <c r="E163" s="332">
        <v>14998.75</v>
      </c>
      <c r="F163" s="417"/>
      <c r="G163" s="417"/>
      <c r="H163" s="296" t="s">
        <v>496</v>
      </c>
    </row>
    <row r="164" spans="1:8">
      <c r="A164" s="1060" t="s">
        <v>732</v>
      </c>
      <c r="B164" s="102" t="s">
        <v>3766</v>
      </c>
      <c r="C164" s="558" t="s">
        <v>811</v>
      </c>
      <c r="D164" s="102"/>
      <c r="E164" s="332">
        <v>10799.1</v>
      </c>
      <c r="F164" s="417"/>
      <c r="G164" s="417"/>
      <c r="H164" s="296" t="s">
        <v>496</v>
      </c>
    </row>
    <row r="165" spans="1:8" ht="12" customHeight="1">
      <c r="A165" s="1060" t="s">
        <v>732</v>
      </c>
      <c r="B165" s="309" t="s">
        <v>3767</v>
      </c>
      <c r="C165" s="1010" t="s">
        <v>1714</v>
      </c>
      <c r="D165" s="102"/>
      <c r="E165" s="104">
        <v>8999.25</v>
      </c>
      <c r="F165" s="104"/>
      <c r="G165" s="104"/>
      <c r="H165" s="296" t="s">
        <v>499</v>
      </c>
    </row>
    <row r="166" spans="1:8" ht="15" customHeight="1" thickBot="1">
      <c r="A166" s="1061" t="s">
        <v>732</v>
      </c>
      <c r="B166" s="310" t="s">
        <v>3768</v>
      </c>
      <c r="C166" s="1011" t="s">
        <v>1788</v>
      </c>
      <c r="D166" s="103"/>
      <c r="E166" s="105">
        <v>14998.75</v>
      </c>
      <c r="F166" s="105"/>
      <c r="G166" s="105"/>
      <c r="H166" s="299" t="s">
        <v>499</v>
      </c>
    </row>
  </sheetData>
  <phoneticPr fontId="13" type="noConversion"/>
  <pageMargins left="0.1" right="0.1" top="0.25" bottom="0.25" header="0.2" footer="0.2"/>
  <pageSetup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142"/>
  <sheetViews>
    <sheetView zoomScale="80" zoomScaleNormal="80" workbookViewId="0">
      <selection activeCell="H1" sqref="H1:H1048576"/>
    </sheetView>
  </sheetViews>
  <sheetFormatPr defaultRowHeight="12.75"/>
  <cols>
    <col min="1" max="1" width="29.85546875" customWidth="1"/>
    <col min="2" max="2" width="30.85546875" customWidth="1"/>
    <col min="3" max="3" width="60.42578125" customWidth="1"/>
    <col min="4" max="4" width="9.5703125" bestFit="1" customWidth="1"/>
    <col min="5" max="7" width="10.28515625" bestFit="1" customWidth="1"/>
    <col min="8" max="8" width="13.140625" customWidth="1"/>
    <col min="11" max="11" width="12.28515625" bestFit="1" customWidth="1"/>
  </cols>
  <sheetData>
    <row r="1" spans="1:11" ht="24.75" thickBot="1">
      <c r="A1" s="36" t="s">
        <v>783</v>
      </c>
      <c r="B1" s="6" t="s">
        <v>163</v>
      </c>
      <c r="C1" s="6" t="s">
        <v>162</v>
      </c>
      <c r="D1" s="90" t="s">
        <v>805</v>
      </c>
      <c r="E1" s="90" t="s">
        <v>806</v>
      </c>
      <c r="F1" s="6" t="s">
        <v>807</v>
      </c>
      <c r="G1" s="6" t="s">
        <v>808</v>
      </c>
      <c r="H1" s="130" t="s">
        <v>495</v>
      </c>
    </row>
    <row r="2" spans="1:11">
      <c r="A2" s="114" t="s">
        <v>2636</v>
      </c>
      <c r="B2" s="67" t="s">
        <v>2634</v>
      </c>
      <c r="C2" s="101" t="s">
        <v>2637</v>
      </c>
      <c r="D2" s="51">
        <v>7995</v>
      </c>
      <c r="E2" s="83"/>
      <c r="F2" s="101"/>
      <c r="G2" s="101"/>
      <c r="H2" s="314" t="s">
        <v>498</v>
      </c>
    </row>
    <row r="3" spans="1:11">
      <c r="A3" s="204"/>
      <c r="B3" s="253" t="s">
        <v>2635</v>
      </c>
      <c r="C3" s="645" t="s">
        <v>1793</v>
      </c>
      <c r="D3" s="54">
        <v>10393.5</v>
      </c>
      <c r="E3" s="332"/>
      <c r="F3" s="102"/>
      <c r="G3" s="102"/>
      <c r="H3" s="356" t="s">
        <v>498</v>
      </c>
    </row>
    <row r="4" spans="1:11">
      <c r="A4" s="204"/>
      <c r="B4" s="810" t="s">
        <v>2746</v>
      </c>
      <c r="C4" s="809" t="s">
        <v>1942</v>
      </c>
      <c r="D4" s="54"/>
      <c r="E4" s="332">
        <f>D2*0.17</f>
        <v>1359.15</v>
      </c>
      <c r="F4" s="332"/>
      <c r="G4" s="332"/>
      <c r="H4" s="356" t="s">
        <v>498</v>
      </c>
    </row>
    <row r="5" spans="1:11">
      <c r="A5" s="204"/>
      <c r="B5" s="253" t="s">
        <v>2638</v>
      </c>
      <c r="C5" s="561" t="s">
        <v>3823</v>
      </c>
      <c r="D5" s="54"/>
      <c r="E5" s="332">
        <f>D2*0.3</f>
        <v>2398.5</v>
      </c>
      <c r="F5" s="332">
        <f>E5*1.875</f>
        <v>4497.1875</v>
      </c>
      <c r="G5" s="332">
        <f>E5*2.625</f>
        <v>6296.0625</v>
      </c>
      <c r="H5" s="356" t="s">
        <v>499</v>
      </c>
    </row>
    <row r="6" spans="1:11">
      <c r="A6" s="204"/>
      <c r="B6" s="253" t="s">
        <v>2881</v>
      </c>
      <c r="C6" s="561" t="s">
        <v>3824</v>
      </c>
      <c r="D6" s="54"/>
      <c r="E6" s="332">
        <f>D2*0.4</f>
        <v>3198</v>
      </c>
      <c r="F6" s="332">
        <f>E6*1.875</f>
        <v>5996.25</v>
      </c>
      <c r="G6" s="332">
        <f>E6*2.625</f>
        <v>8394.75</v>
      </c>
      <c r="H6" s="356" t="s">
        <v>499</v>
      </c>
    </row>
    <row r="7" spans="1:11">
      <c r="A7" s="204"/>
      <c r="B7" s="253" t="s">
        <v>3393</v>
      </c>
      <c r="C7" s="102" t="s">
        <v>3784</v>
      </c>
      <c r="D7" s="54"/>
      <c r="E7" s="332">
        <v>959</v>
      </c>
      <c r="F7" s="948"/>
      <c r="G7" s="102"/>
      <c r="H7" s="356" t="s">
        <v>496</v>
      </c>
    </row>
    <row r="8" spans="1:11">
      <c r="A8" s="204"/>
      <c r="B8" s="253" t="s">
        <v>2639</v>
      </c>
      <c r="C8" s="102" t="s">
        <v>849</v>
      </c>
      <c r="D8" s="54"/>
      <c r="E8" s="332">
        <v>1199.25</v>
      </c>
      <c r="F8" s="102"/>
      <c r="G8" s="102"/>
      <c r="H8" s="356" t="s">
        <v>496</v>
      </c>
    </row>
    <row r="9" spans="1:11">
      <c r="A9" s="204"/>
      <c r="B9" s="253" t="s">
        <v>2640</v>
      </c>
      <c r="C9" s="102" t="s">
        <v>2643</v>
      </c>
      <c r="D9" s="54"/>
      <c r="E9" s="332">
        <v>1599</v>
      </c>
      <c r="F9" s="263"/>
      <c r="G9" s="263"/>
      <c r="H9" s="356" t="s">
        <v>496</v>
      </c>
    </row>
    <row r="10" spans="1:11">
      <c r="A10" s="110"/>
      <c r="B10" s="71" t="s">
        <v>2641</v>
      </c>
      <c r="C10" s="85" t="s">
        <v>1714</v>
      </c>
      <c r="D10" s="102"/>
      <c r="E10" s="332">
        <v>1200</v>
      </c>
      <c r="F10" s="263">
        <v>2250</v>
      </c>
      <c r="G10" s="263">
        <v>3150</v>
      </c>
      <c r="H10" s="206" t="s">
        <v>499</v>
      </c>
    </row>
    <row r="11" spans="1:11" ht="13.5" thickBot="1">
      <c r="A11" s="111"/>
      <c r="B11" s="73" t="s">
        <v>2642</v>
      </c>
      <c r="C11" s="86" t="s">
        <v>1788</v>
      </c>
      <c r="D11" s="103"/>
      <c r="E11" s="335">
        <v>1999</v>
      </c>
      <c r="F11" s="264">
        <v>3749</v>
      </c>
      <c r="G11" s="264">
        <v>5248</v>
      </c>
      <c r="H11" s="207" t="s">
        <v>499</v>
      </c>
    </row>
    <row r="12" spans="1:11" ht="24.75" thickBot="1">
      <c r="A12" s="36" t="s">
        <v>783</v>
      </c>
      <c r="B12" s="6" t="s">
        <v>163</v>
      </c>
      <c r="C12" s="6" t="s">
        <v>162</v>
      </c>
      <c r="D12" s="90" t="s">
        <v>805</v>
      </c>
      <c r="E12" s="90" t="s">
        <v>806</v>
      </c>
      <c r="F12" s="6" t="s">
        <v>807</v>
      </c>
      <c r="G12" s="6" t="s">
        <v>808</v>
      </c>
      <c r="H12" s="130" t="s">
        <v>495</v>
      </c>
    </row>
    <row r="13" spans="1:11">
      <c r="A13" s="114" t="s">
        <v>1135</v>
      </c>
      <c r="B13" s="67" t="s">
        <v>1136</v>
      </c>
      <c r="C13" s="101" t="s">
        <v>1666</v>
      </c>
      <c r="D13" s="51">
        <v>19995</v>
      </c>
      <c r="E13" s="83"/>
      <c r="F13" s="101"/>
      <c r="G13" s="101"/>
      <c r="H13" s="205" t="s">
        <v>498</v>
      </c>
    </row>
    <row r="14" spans="1:11">
      <c r="A14" s="204"/>
      <c r="B14" s="253" t="s">
        <v>2644</v>
      </c>
      <c r="C14" s="645" t="s">
        <v>1793</v>
      </c>
      <c r="D14" s="54">
        <v>25993.5</v>
      </c>
      <c r="E14" s="332"/>
      <c r="F14" s="102"/>
      <c r="G14" s="102"/>
      <c r="H14" s="356" t="s">
        <v>498</v>
      </c>
    </row>
    <row r="15" spans="1:11">
      <c r="A15" s="204"/>
      <c r="B15" s="810" t="s">
        <v>2747</v>
      </c>
      <c r="C15" s="809" t="s">
        <v>1942</v>
      </c>
      <c r="D15" s="54"/>
      <c r="E15" s="332">
        <f>D13*0.17</f>
        <v>3399.15</v>
      </c>
      <c r="F15" s="102"/>
      <c r="G15" s="102"/>
      <c r="H15" s="356" t="s">
        <v>498</v>
      </c>
    </row>
    <row r="16" spans="1:11">
      <c r="A16" s="204"/>
      <c r="B16" s="253" t="s">
        <v>2645</v>
      </c>
      <c r="C16" s="561" t="s">
        <v>3823</v>
      </c>
      <c r="D16" s="54"/>
      <c r="E16" s="332">
        <f>D13*0.3</f>
        <v>5998.5</v>
      </c>
      <c r="F16" s="332">
        <f>E16*1.875</f>
        <v>11247.1875</v>
      </c>
      <c r="G16" s="332">
        <f>E16*2.625</f>
        <v>15746.0625</v>
      </c>
      <c r="H16" s="356" t="s">
        <v>499</v>
      </c>
      <c r="K16" s="1105"/>
    </row>
    <row r="17" spans="1:11">
      <c r="A17" s="204"/>
      <c r="B17" s="253" t="s">
        <v>2882</v>
      </c>
      <c r="C17" s="561" t="s">
        <v>3824</v>
      </c>
      <c r="D17" s="54"/>
      <c r="E17" s="332">
        <f>D13*0.4</f>
        <v>7998</v>
      </c>
      <c r="F17" s="332">
        <f>E17*1.875</f>
        <v>14996.25</v>
      </c>
      <c r="G17" s="332">
        <f>E17*2.625</f>
        <v>20994.75</v>
      </c>
      <c r="H17" s="356" t="s">
        <v>499</v>
      </c>
    </row>
    <row r="18" spans="1:11">
      <c r="A18" s="204"/>
      <c r="B18" s="253" t="s">
        <v>3394</v>
      </c>
      <c r="C18" s="102" t="s">
        <v>3785</v>
      </c>
      <c r="D18" s="54"/>
      <c r="E18" s="332">
        <v>2399</v>
      </c>
      <c r="F18" s="948"/>
      <c r="G18" s="102"/>
      <c r="H18" s="356" t="s">
        <v>496</v>
      </c>
    </row>
    <row r="19" spans="1:11">
      <c r="A19" s="204"/>
      <c r="B19" s="253" t="s">
        <v>2357</v>
      </c>
      <c r="C19" s="102" t="s">
        <v>849</v>
      </c>
      <c r="D19" s="54"/>
      <c r="E19" s="332">
        <v>2999.25</v>
      </c>
      <c r="F19" s="102"/>
      <c r="G19" s="102"/>
      <c r="H19" s="356" t="s">
        <v>496</v>
      </c>
    </row>
    <row r="20" spans="1:11">
      <c r="A20" s="204"/>
      <c r="B20" s="253" t="s">
        <v>1155</v>
      </c>
      <c r="C20" s="102" t="s">
        <v>1137</v>
      </c>
      <c r="D20" s="54"/>
      <c r="E20" s="332">
        <v>3999</v>
      </c>
      <c r="F20" s="102"/>
      <c r="G20" s="102"/>
      <c r="H20" s="356" t="s">
        <v>496</v>
      </c>
    </row>
    <row r="21" spans="1:11">
      <c r="A21" s="110"/>
      <c r="B21" s="71" t="s">
        <v>1156</v>
      </c>
      <c r="C21" s="85" t="s">
        <v>1714</v>
      </c>
      <c r="D21" s="102"/>
      <c r="E21" s="332">
        <v>3000</v>
      </c>
      <c r="F21" s="263">
        <v>5625</v>
      </c>
      <c r="G21" s="263">
        <v>7875</v>
      </c>
      <c r="H21" s="206" t="s">
        <v>499</v>
      </c>
    </row>
    <row r="22" spans="1:11" ht="13.5" thickBot="1">
      <c r="A22" s="111"/>
      <c r="B22" s="73" t="s">
        <v>1157</v>
      </c>
      <c r="C22" s="86" t="s">
        <v>1788</v>
      </c>
      <c r="D22" s="103"/>
      <c r="E22" s="335">
        <v>4999</v>
      </c>
      <c r="F22" s="264">
        <v>9374</v>
      </c>
      <c r="G22" s="264">
        <v>13123</v>
      </c>
      <c r="H22" s="207" t="s">
        <v>499</v>
      </c>
      <c r="K22" s="1106"/>
    </row>
    <row r="23" spans="1:11" ht="24.75" thickBot="1">
      <c r="A23" s="36" t="s">
        <v>783</v>
      </c>
      <c r="B23" s="6" t="s">
        <v>163</v>
      </c>
      <c r="C23" s="6" t="s">
        <v>162</v>
      </c>
      <c r="D23" s="90" t="s">
        <v>805</v>
      </c>
      <c r="E23" s="90" t="s">
        <v>806</v>
      </c>
      <c r="F23" s="6" t="s">
        <v>807</v>
      </c>
      <c r="G23" s="6" t="s">
        <v>808</v>
      </c>
      <c r="H23" s="130" t="s">
        <v>495</v>
      </c>
      <c r="K23" s="1106"/>
    </row>
    <row r="24" spans="1:11">
      <c r="A24" s="114" t="s">
        <v>3649</v>
      </c>
      <c r="B24" s="67" t="s">
        <v>3648</v>
      </c>
      <c r="C24" s="101" t="s">
        <v>3651</v>
      </c>
      <c r="D24" s="51">
        <v>19995</v>
      </c>
      <c r="E24" s="83"/>
      <c r="F24" s="101"/>
      <c r="G24" s="101"/>
      <c r="H24" s="205" t="s">
        <v>498</v>
      </c>
    </row>
    <row r="25" spans="1:11">
      <c r="A25" s="204"/>
      <c r="B25" s="253" t="s">
        <v>3650</v>
      </c>
      <c r="C25" s="766" t="s">
        <v>1793</v>
      </c>
      <c r="D25" s="54">
        <v>25993.5</v>
      </c>
      <c r="E25" s="332"/>
      <c r="F25" s="102"/>
      <c r="G25" s="102"/>
      <c r="H25" s="356" t="s">
        <v>498</v>
      </c>
    </row>
    <row r="26" spans="1:11">
      <c r="A26" s="204"/>
      <c r="B26" s="810" t="s">
        <v>3652</v>
      </c>
      <c r="C26" s="809" t="s">
        <v>1942</v>
      </c>
      <c r="D26" s="54"/>
      <c r="E26" s="332">
        <f>D24*0.17</f>
        <v>3399.15</v>
      </c>
      <c r="F26" s="102"/>
      <c r="G26" s="102"/>
      <c r="H26" s="356" t="s">
        <v>498</v>
      </c>
    </row>
    <row r="27" spans="1:11">
      <c r="A27" s="204"/>
      <c r="B27" s="253" t="s">
        <v>3653</v>
      </c>
      <c r="C27" s="561" t="s">
        <v>3823</v>
      </c>
      <c r="D27" s="54"/>
      <c r="E27" s="332">
        <f>D24*0.3</f>
        <v>5998.5</v>
      </c>
      <c r="F27" s="332">
        <f>E27*1.875</f>
        <v>11247.1875</v>
      </c>
      <c r="G27" s="332">
        <f>E27*2.625</f>
        <v>15746.0625</v>
      </c>
      <c r="H27" s="356" t="s">
        <v>499</v>
      </c>
    </row>
    <row r="28" spans="1:11">
      <c r="A28" s="204"/>
      <c r="B28" s="253" t="s">
        <v>3654</v>
      </c>
      <c r="C28" s="561" t="s">
        <v>3824</v>
      </c>
      <c r="D28" s="54"/>
      <c r="E28" s="332">
        <f>D24*0.4</f>
        <v>7998</v>
      </c>
      <c r="F28" s="332">
        <f>E28*1.875</f>
        <v>14996.25</v>
      </c>
      <c r="G28" s="332">
        <f>E28*2.625</f>
        <v>20994.75</v>
      </c>
      <c r="H28" s="356" t="s">
        <v>499</v>
      </c>
    </row>
    <row r="29" spans="1:11">
      <c r="A29" s="204"/>
      <c r="B29" s="253" t="s">
        <v>3655</v>
      </c>
      <c r="C29" s="102" t="s">
        <v>3785</v>
      </c>
      <c r="D29" s="54"/>
      <c r="E29" s="332">
        <f>D24*0.12</f>
        <v>2399.4</v>
      </c>
      <c r="F29" s="948"/>
      <c r="G29" s="102"/>
      <c r="H29" s="356" t="s">
        <v>496</v>
      </c>
    </row>
    <row r="30" spans="1:11">
      <c r="A30" s="204"/>
      <c r="B30" s="253" t="s">
        <v>3656</v>
      </c>
      <c r="C30" s="102" t="s">
        <v>849</v>
      </c>
      <c r="D30" s="54"/>
      <c r="E30" s="332">
        <f>D24*0.15</f>
        <v>2999.25</v>
      </c>
      <c r="F30" s="948"/>
      <c r="G30" s="102"/>
      <c r="H30" s="356" t="s">
        <v>496</v>
      </c>
    </row>
    <row r="31" spans="1:11">
      <c r="A31" s="204"/>
      <c r="B31" s="253" t="s">
        <v>3657</v>
      </c>
      <c r="C31" s="102" t="s">
        <v>1137</v>
      </c>
      <c r="D31" s="54"/>
      <c r="E31" s="332">
        <f>+D24*0.2</f>
        <v>3999</v>
      </c>
      <c r="F31" s="948"/>
      <c r="G31" s="102"/>
      <c r="H31" s="356" t="s">
        <v>496</v>
      </c>
    </row>
    <row r="32" spans="1:11">
      <c r="A32" s="110"/>
      <c r="B32" s="71" t="s">
        <v>3658</v>
      </c>
      <c r="C32" s="85" t="s">
        <v>1714</v>
      </c>
      <c r="D32" s="102"/>
      <c r="E32" s="332">
        <v>3000</v>
      </c>
      <c r="F32" s="263">
        <v>5625</v>
      </c>
      <c r="G32" s="263">
        <v>7875</v>
      </c>
      <c r="H32" s="206" t="s">
        <v>499</v>
      </c>
    </row>
    <row r="33" spans="1:8" ht="13.5" thickBot="1">
      <c r="A33" s="111"/>
      <c r="B33" s="73" t="s">
        <v>3659</v>
      </c>
      <c r="C33" s="86" t="s">
        <v>1788</v>
      </c>
      <c r="D33" s="103"/>
      <c r="E33" s="335">
        <v>4999</v>
      </c>
      <c r="F33" s="264">
        <v>9374</v>
      </c>
      <c r="G33" s="264">
        <v>13123</v>
      </c>
      <c r="H33" s="207" t="s">
        <v>499</v>
      </c>
    </row>
    <row r="34" spans="1:8" ht="24.75" thickBot="1">
      <c r="A34" s="36" t="s">
        <v>783</v>
      </c>
      <c r="B34" s="289" t="s">
        <v>163</v>
      </c>
      <c r="C34" s="289" t="s">
        <v>162</v>
      </c>
      <c r="D34" s="290" t="s">
        <v>805</v>
      </c>
      <c r="E34" s="290" t="s">
        <v>806</v>
      </c>
      <c r="F34" s="289" t="s">
        <v>807</v>
      </c>
      <c r="G34" s="289" t="s">
        <v>808</v>
      </c>
      <c r="H34" s="291" t="s">
        <v>495</v>
      </c>
    </row>
    <row r="35" spans="1:8">
      <c r="A35" s="373" t="s">
        <v>1055</v>
      </c>
      <c r="B35" s="380" t="s">
        <v>1056</v>
      </c>
      <c r="C35" s="301" t="s">
        <v>1057</v>
      </c>
      <c r="D35" s="64">
        <v>39995</v>
      </c>
      <c r="E35" s="336"/>
      <c r="F35" s="377"/>
      <c r="G35" s="377"/>
      <c r="H35" s="293" t="s">
        <v>498</v>
      </c>
    </row>
    <row r="36" spans="1:8">
      <c r="A36" s="703"/>
      <c r="B36" s="750" t="s">
        <v>2648</v>
      </c>
      <c r="C36" s="645" t="s">
        <v>1793</v>
      </c>
      <c r="D36" s="54">
        <v>51993.5</v>
      </c>
      <c r="E36" s="331"/>
      <c r="F36" s="317"/>
      <c r="G36" s="317"/>
      <c r="H36" s="294" t="s">
        <v>498</v>
      </c>
    </row>
    <row r="37" spans="1:8">
      <c r="A37" s="703"/>
      <c r="B37" s="810" t="s">
        <v>2748</v>
      </c>
      <c r="C37" s="809" t="s">
        <v>1942</v>
      </c>
      <c r="D37" s="54"/>
      <c r="E37" s="332">
        <f>D35*0.17</f>
        <v>6799.1500000000005</v>
      </c>
      <c r="F37" s="102"/>
      <c r="G37" s="102"/>
      <c r="H37" s="356" t="s">
        <v>498</v>
      </c>
    </row>
    <row r="38" spans="1:8">
      <c r="A38" s="703"/>
      <c r="B38" s="330" t="s">
        <v>2647</v>
      </c>
      <c r="C38" s="561" t="s">
        <v>3823</v>
      </c>
      <c r="D38" s="66"/>
      <c r="E38" s="332">
        <f>D35*0.3</f>
        <v>11998.5</v>
      </c>
      <c r="F38" s="332">
        <f>E38*1.875</f>
        <v>22497.1875</v>
      </c>
      <c r="G38" s="332">
        <f>E38*2.625</f>
        <v>31496.0625</v>
      </c>
      <c r="H38" s="294" t="s">
        <v>499</v>
      </c>
    </row>
    <row r="39" spans="1:8">
      <c r="A39" s="703"/>
      <c r="B39" s="330" t="s">
        <v>2883</v>
      </c>
      <c r="C39" s="561" t="s">
        <v>3824</v>
      </c>
      <c r="D39" s="66"/>
      <c r="E39" s="332">
        <f>D35*0.4</f>
        <v>15998</v>
      </c>
      <c r="F39" s="332">
        <f>E39*1.875</f>
        <v>29996.25</v>
      </c>
      <c r="G39" s="332">
        <f>E39*2.625</f>
        <v>41994.75</v>
      </c>
      <c r="H39" s="294" t="s">
        <v>499</v>
      </c>
    </row>
    <row r="40" spans="1:8">
      <c r="A40" s="703"/>
      <c r="B40" s="330" t="s">
        <v>3395</v>
      </c>
      <c r="C40" s="561" t="s">
        <v>3786</v>
      </c>
      <c r="D40" s="66"/>
      <c r="E40" s="332">
        <f>D35*0.12</f>
        <v>4799.3999999999996</v>
      </c>
      <c r="F40" s="332"/>
      <c r="G40" s="332"/>
      <c r="H40" s="294" t="s">
        <v>496</v>
      </c>
    </row>
    <row r="41" spans="1:8">
      <c r="A41" s="703"/>
      <c r="B41" s="330" t="s">
        <v>2358</v>
      </c>
      <c r="C41" s="102" t="s">
        <v>849</v>
      </c>
      <c r="D41" s="66"/>
      <c r="E41" s="331">
        <v>5999.25</v>
      </c>
      <c r="F41" s="317"/>
      <c r="G41" s="317"/>
      <c r="H41" s="294" t="s">
        <v>496</v>
      </c>
    </row>
    <row r="42" spans="1:8">
      <c r="A42" s="302"/>
      <c r="B42" s="330" t="s">
        <v>1058</v>
      </c>
      <c r="C42" s="303" t="s">
        <v>1054</v>
      </c>
      <c r="D42" s="66"/>
      <c r="E42" s="331">
        <v>7999</v>
      </c>
      <c r="F42" s="331"/>
      <c r="G42" s="331"/>
      <c r="H42" s="296" t="s">
        <v>496</v>
      </c>
    </row>
    <row r="43" spans="1:8">
      <c r="A43" s="37"/>
      <c r="B43" s="304" t="s">
        <v>1059</v>
      </c>
      <c r="C43" s="361" t="s">
        <v>1714</v>
      </c>
      <c r="D43" s="378"/>
      <c r="E43" s="104">
        <v>6000</v>
      </c>
      <c r="F43" s="104">
        <v>11250</v>
      </c>
      <c r="G43" s="104">
        <v>15750</v>
      </c>
      <c r="H43" s="296" t="s">
        <v>499</v>
      </c>
    </row>
    <row r="44" spans="1:8" ht="13.5" thickBot="1">
      <c r="A44" s="38"/>
      <c r="B44" s="306" t="s">
        <v>1060</v>
      </c>
      <c r="C44" s="364" t="s">
        <v>1788</v>
      </c>
      <c r="D44" s="379"/>
      <c r="E44" s="105">
        <v>9999</v>
      </c>
      <c r="F44" s="105">
        <v>18749</v>
      </c>
      <c r="G44" s="105">
        <v>26248</v>
      </c>
      <c r="H44" s="299" t="s">
        <v>499</v>
      </c>
    </row>
    <row r="45" spans="1:8" ht="24.75" thickBot="1">
      <c r="A45" s="36" t="s">
        <v>783</v>
      </c>
      <c r="B45" s="289" t="s">
        <v>163</v>
      </c>
      <c r="C45" s="289" t="s">
        <v>162</v>
      </c>
      <c r="D45" s="290" t="s">
        <v>805</v>
      </c>
      <c r="E45" s="290" t="s">
        <v>806</v>
      </c>
      <c r="F45" s="289" t="s">
        <v>807</v>
      </c>
      <c r="G45" s="289" t="s">
        <v>808</v>
      </c>
      <c r="H45" s="505" t="s">
        <v>495</v>
      </c>
    </row>
    <row r="46" spans="1:8" ht="24">
      <c r="A46" s="373" t="s">
        <v>2107</v>
      </c>
      <c r="B46" s="380" t="s">
        <v>2108</v>
      </c>
      <c r="C46" s="301" t="s">
        <v>3460</v>
      </c>
      <c r="D46" s="51">
        <v>44995</v>
      </c>
      <c r="E46" s="336"/>
      <c r="F46" s="377"/>
      <c r="G46" s="377"/>
      <c r="H46" s="293" t="s">
        <v>498</v>
      </c>
    </row>
    <row r="47" spans="1:8">
      <c r="A47" s="703"/>
      <c r="B47" s="750" t="s">
        <v>2650</v>
      </c>
      <c r="C47" s="645" t="s">
        <v>1793</v>
      </c>
      <c r="D47" s="54">
        <v>58493.5</v>
      </c>
      <c r="E47" s="331"/>
      <c r="F47" s="317"/>
      <c r="G47" s="317"/>
      <c r="H47" s="294" t="s">
        <v>498</v>
      </c>
    </row>
    <row r="48" spans="1:8">
      <c r="A48" s="703"/>
      <c r="B48" s="810" t="s">
        <v>2749</v>
      </c>
      <c r="C48" s="809" t="s">
        <v>1942</v>
      </c>
      <c r="D48" s="54"/>
      <c r="E48" s="332">
        <f>D46*0.17</f>
        <v>7649.1500000000005</v>
      </c>
      <c r="F48" s="317"/>
      <c r="G48" s="317"/>
      <c r="H48" s="294" t="s">
        <v>498</v>
      </c>
    </row>
    <row r="49" spans="1:8">
      <c r="A49" s="703"/>
      <c r="B49" s="330" t="s">
        <v>2649</v>
      </c>
      <c r="C49" s="561" t="s">
        <v>3823</v>
      </c>
      <c r="D49" s="54"/>
      <c r="E49" s="332">
        <f>D46*0.3</f>
        <v>13498.5</v>
      </c>
      <c r="F49" s="332">
        <f>E49*1.875</f>
        <v>25309.6875</v>
      </c>
      <c r="G49" s="332">
        <f>E49*2.625</f>
        <v>35433.5625</v>
      </c>
      <c r="H49" s="294" t="s">
        <v>499</v>
      </c>
    </row>
    <row r="50" spans="1:8">
      <c r="A50" s="703"/>
      <c r="B50" s="330" t="s">
        <v>2884</v>
      </c>
      <c r="C50" s="561" t="s">
        <v>3824</v>
      </c>
      <c r="D50" s="54"/>
      <c r="E50" s="332">
        <f>D46*0.4</f>
        <v>17998</v>
      </c>
      <c r="F50" s="332">
        <f>E50*1.875</f>
        <v>33746.25</v>
      </c>
      <c r="G50" s="332">
        <f>E50*2.625</f>
        <v>47244.75</v>
      </c>
      <c r="H50" s="294" t="s">
        <v>499</v>
      </c>
    </row>
    <row r="51" spans="1:8">
      <c r="A51" s="703"/>
      <c r="B51" s="330" t="s">
        <v>3397</v>
      </c>
      <c r="C51" s="561" t="s">
        <v>3787</v>
      </c>
      <c r="D51" s="54"/>
      <c r="E51" s="332">
        <f>D46*0.12</f>
        <v>5399.4</v>
      </c>
      <c r="F51" s="332"/>
      <c r="G51" s="332"/>
      <c r="H51" s="294" t="s">
        <v>496</v>
      </c>
    </row>
    <row r="52" spans="1:8">
      <c r="A52" s="703"/>
      <c r="B52" s="330" t="s">
        <v>2359</v>
      </c>
      <c r="C52" s="102" t="s">
        <v>849</v>
      </c>
      <c r="D52" s="54"/>
      <c r="E52" s="331">
        <v>6749.25</v>
      </c>
      <c r="F52" s="317"/>
      <c r="G52" s="317"/>
      <c r="H52" s="294" t="s">
        <v>496</v>
      </c>
    </row>
    <row r="53" spans="1:8">
      <c r="A53" s="302"/>
      <c r="B53" s="330" t="s">
        <v>2111</v>
      </c>
      <c r="C53" s="303" t="s">
        <v>2106</v>
      </c>
      <c r="D53" s="66"/>
      <c r="E53" s="331">
        <v>8999</v>
      </c>
      <c r="F53" s="331"/>
      <c r="G53" s="331"/>
      <c r="H53" s="296" t="s">
        <v>496</v>
      </c>
    </row>
    <row r="54" spans="1:8">
      <c r="A54" s="37"/>
      <c r="B54" s="304" t="s">
        <v>2112</v>
      </c>
      <c r="C54" s="361" t="s">
        <v>1714</v>
      </c>
      <c r="D54" s="378"/>
      <c r="E54" s="104">
        <v>6749.25</v>
      </c>
      <c r="F54" s="104">
        <v>12654.84</v>
      </c>
      <c r="G54" s="104">
        <v>17716.78</v>
      </c>
      <c r="H54" s="296" t="s">
        <v>499</v>
      </c>
    </row>
    <row r="55" spans="1:8" ht="13.5" thickBot="1">
      <c r="A55" s="38"/>
      <c r="B55" s="306" t="s">
        <v>2198</v>
      </c>
      <c r="C55" s="364" t="s">
        <v>1788</v>
      </c>
      <c r="D55" s="379"/>
      <c r="E55" s="105">
        <v>11248.75</v>
      </c>
      <c r="F55" s="105">
        <v>21091.41</v>
      </c>
      <c r="G55" s="105">
        <v>29527.97</v>
      </c>
      <c r="H55" s="299" t="s">
        <v>499</v>
      </c>
    </row>
    <row r="56" spans="1:8" ht="24.75" thickBot="1">
      <c r="A56" s="36" t="s">
        <v>783</v>
      </c>
      <c r="B56" s="289" t="s">
        <v>163</v>
      </c>
      <c r="C56" s="289" t="s">
        <v>162</v>
      </c>
      <c r="D56" s="290" t="s">
        <v>805</v>
      </c>
      <c r="E56" s="290" t="s">
        <v>806</v>
      </c>
      <c r="F56" s="289" t="s">
        <v>807</v>
      </c>
      <c r="G56" s="289" t="s">
        <v>808</v>
      </c>
      <c r="H56" s="838" t="s">
        <v>495</v>
      </c>
    </row>
    <row r="57" spans="1:8" ht="24">
      <c r="A57" s="373" t="s">
        <v>3352</v>
      </c>
      <c r="B57" s="380" t="s">
        <v>3356</v>
      </c>
      <c r="C57" s="301" t="s">
        <v>3358</v>
      </c>
      <c r="D57" s="51">
        <v>39995</v>
      </c>
      <c r="E57" s="336"/>
      <c r="F57" s="377"/>
      <c r="G57" s="377"/>
      <c r="H57" s="293" t="s">
        <v>498</v>
      </c>
    </row>
    <row r="58" spans="1:8">
      <c r="A58" s="703"/>
      <c r="B58" s="750" t="s">
        <v>3357</v>
      </c>
      <c r="C58" s="766" t="s">
        <v>1793</v>
      </c>
      <c r="D58" s="54">
        <v>51995</v>
      </c>
      <c r="E58" s="331"/>
      <c r="F58" s="317"/>
      <c r="G58" s="317"/>
      <c r="H58" s="294" t="s">
        <v>498</v>
      </c>
    </row>
    <row r="59" spans="1:8">
      <c r="A59" s="703"/>
      <c r="B59" s="810" t="s">
        <v>3355</v>
      </c>
      <c r="C59" s="809" t="s">
        <v>1942</v>
      </c>
      <c r="D59" s="54"/>
      <c r="E59" s="332">
        <f>D57*0.17</f>
        <v>6799.1500000000005</v>
      </c>
      <c r="F59" s="317"/>
      <c r="G59" s="317"/>
      <c r="H59" s="294" t="s">
        <v>498</v>
      </c>
    </row>
    <row r="60" spans="1:8">
      <c r="A60" s="703"/>
      <c r="B60" s="102" t="s">
        <v>3353</v>
      </c>
      <c r="C60" s="561" t="s">
        <v>3823</v>
      </c>
      <c r="D60" s="54"/>
      <c r="E60" s="332">
        <f>D57*0.3</f>
        <v>11998.5</v>
      </c>
      <c r="F60" s="332">
        <f>E60*1.875</f>
        <v>22497.1875</v>
      </c>
      <c r="G60" s="332">
        <f>E60*2.625</f>
        <v>31496.0625</v>
      </c>
      <c r="H60" s="294" t="s">
        <v>499</v>
      </c>
    </row>
    <row r="61" spans="1:8">
      <c r="A61" s="703"/>
      <c r="B61" s="102" t="s">
        <v>3354</v>
      </c>
      <c r="C61" s="561" t="s">
        <v>3824</v>
      </c>
      <c r="D61" s="54"/>
      <c r="E61" s="332">
        <f>D57*0.4</f>
        <v>15998</v>
      </c>
      <c r="F61" s="332">
        <f>E61*1.875</f>
        <v>29996.25</v>
      </c>
      <c r="G61" s="332">
        <f>E61*2.625</f>
        <v>41994.75</v>
      </c>
      <c r="H61" s="294" t="s">
        <v>499</v>
      </c>
    </row>
    <row r="62" spans="1:8">
      <c r="A62" s="703"/>
      <c r="B62" s="102" t="s">
        <v>3396</v>
      </c>
      <c r="C62" s="944" t="s">
        <v>3788</v>
      </c>
      <c r="D62" s="54"/>
      <c r="E62" s="332">
        <f>D57*0.12</f>
        <v>4799.3999999999996</v>
      </c>
      <c r="F62" s="332"/>
      <c r="G62" s="332"/>
      <c r="H62" s="294" t="s">
        <v>496</v>
      </c>
    </row>
    <row r="63" spans="1:8">
      <c r="A63" s="703"/>
      <c r="B63" s="330" t="s">
        <v>3359</v>
      </c>
      <c r="C63" s="102" t="s">
        <v>849</v>
      </c>
      <c r="D63" s="54"/>
      <c r="E63" s="331">
        <v>6000</v>
      </c>
      <c r="F63" s="317"/>
      <c r="G63" s="317"/>
      <c r="H63" s="294" t="s">
        <v>496</v>
      </c>
    </row>
    <row r="64" spans="1:8">
      <c r="A64" s="302"/>
      <c r="B64" s="330" t="s">
        <v>3360</v>
      </c>
      <c r="C64" s="303" t="s">
        <v>3558</v>
      </c>
      <c r="D64" s="66"/>
      <c r="E64" s="331">
        <v>7999</v>
      </c>
      <c r="F64" s="331"/>
      <c r="G64" s="331"/>
      <c r="H64" s="296" t="s">
        <v>496</v>
      </c>
    </row>
    <row r="65" spans="1:8">
      <c r="A65" s="37"/>
      <c r="B65" s="304" t="s">
        <v>3361</v>
      </c>
      <c r="C65" s="361" t="s">
        <v>1714</v>
      </c>
      <c r="D65" s="378"/>
      <c r="E65" s="104">
        <v>6000</v>
      </c>
      <c r="F65" s="104">
        <v>11250</v>
      </c>
      <c r="G65" s="104">
        <v>15750</v>
      </c>
      <c r="H65" s="296" t="s">
        <v>499</v>
      </c>
    </row>
    <row r="66" spans="1:8" ht="13.5" thickBot="1">
      <c r="A66" s="38"/>
      <c r="B66" s="306" t="s">
        <v>3362</v>
      </c>
      <c r="C66" s="364" t="s">
        <v>1788</v>
      </c>
      <c r="D66" s="379"/>
      <c r="E66" s="105">
        <v>9999</v>
      </c>
      <c r="F66" s="105">
        <v>18749</v>
      </c>
      <c r="G66" s="105">
        <v>26248</v>
      </c>
      <c r="H66" s="299" t="s">
        <v>499</v>
      </c>
    </row>
    <row r="67" spans="1:8" ht="24.75" thickBot="1">
      <c r="A67" s="36" t="s">
        <v>783</v>
      </c>
      <c r="B67" s="289" t="s">
        <v>163</v>
      </c>
      <c r="C67" s="289" t="s">
        <v>162</v>
      </c>
      <c r="D67" s="290" t="s">
        <v>805</v>
      </c>
      <c r="E67" s="290" t="s">
        <v>806</v>
      </c>
      <c r="F67" s="289" t="s">
        <v>807</v>
      </c>
      <c r="G67" s="289" t="s">
        <v>808</v>
      </c>
      <c r="H67" s="838" t="s">
        <v>495</v>
      </c>
    </row>
    <row r="68" spans="1:8" ht="24">
      <c r="A68" s="373" t="s">
        <v>3365</v>
      </c>
      <c r="B68" s="380" t="s">
        <v>3366</v>
      </c>
      <c r="C68" s="301" t="s">
        <v>3459</v>
      </c>
      <c r="D68" s="51">
        <v>44995</v>
      </c>
      <c r="E68" s="336"/>
      <c r="F68" s="377"/>
      <c r="G68" s="377"/>
      <c r="H68" s="293" t="s">
        <v>498</v>
      </c>
    </row>
    <row r="69" spans="1:8">
      <c r="A69" s="703"/>
      <c r="B69" s="750" t="s">
        <v>3367</v>
      </c>
      <c r="C69" s="766" t="s">
        <v>1793</v>
      </c>
      <c r="D69" s="54">
        <v>58495</v>
      </c>
      <c r="E69" s="331"/>
      <c r="F69" s="317"/>
      <c r="G69" s="317"/>
      <c r="H69" s="294" t="s">
        <v>498</v>
      </c>
    </row>
    <row r="70" spans="1:8">
      <c r="A70" s="703"/>
      <c r="B70" s="810" t="s">
        <v>3368</v>
      </c>
      <c r="C70" s="809" t="s">
        <v>1942</v>
      </c>
      <c r="D70" s="54"/>
      <c r="E70" s="332">
        <f>D68*0.17</f>
        <v>7649.1500000000005</v>
      </c>
      <c r="F70" s="317"/>
      <c r="G70" s="317"/>
      <c r="H70" s="294" t="s">
        <v>498</v>
      </c>
    </row>
    <row r="71" spans="1:8">
      <c r="A71" s="703"/>
      <c r="B71" s="102" t="s">
        <v>3369</v>
      </c>
      <c r="C71" s="561" t="s">
        <v>3823</v>
      </c>
      <c r="D71" s="54"/>
      <c r="E71" s="332">
        <f>D68*0.3</f>
        <v>13498.5</v>
      </c>
      <c r="F71" s="332">
        <f>E71*1.875</f>
        <v>25309.6875</v>
      </c>
      <c r="G71" s="332">
        <f>E71*2.625</f>
        <v>35433.5625</v>
      </c>
      <c r="H71" s="294" t="s">
        <v>499</v>
      </c>
    </row>
    <row r="72" spans="1:8">
      <c r="A72" s="703"/>
      <c r="B72" s="102" t="s">
        <v>3370</v>
      </c>
      <c r="C72" s="561" t="s">
        <v>3824</v>
      </c>
      <c r="D72" s="54"/>
      <c r="E72" s="332">
        <f>D68*0.4</f>
        <v>17998</v>
      </c>
      <c r="F72" s="332">
        <f>E72*1.875</f>
        <v>33746.25</v>
      </c>
      <c r="G72" s="332">
        <f>E72*2.625</f>
        <v>47244.75</v>
      </c>
      <c r="H72" s="294" t="s">
        <v>499</v>
      </c>
    </row>
    <row r="73" spans="1:8">
      <c r="A73" s="703"/>
      <c r="B73" s="102" t="s">
        <v>3398</v>
      </c>
      <c r="C73" s="944" t="s">
        <v>3789</v>
      </c>
      <c r="D73" s="54"/>
      <c r="E73" s="332">
        <f>D68*0.12</f>
        <v>5399.4</v>
      </c>
      <c r="F73" s="332"/>
      <c r="G73" s="332"/>
      <c r="H73" s="294" t="s">
        <v>496</v>
      </c>
    </row>
    <row r="74" spans="1:8">
      <c r="A74" s="703"/>
      <c r="B74" s="330" t="s">
        <v>3371</v>
      </c>
      <c r="C74" s="102" t="s">
        <v>849</v>
      </c>
      <c r="D74" s="54"/>
      <c r="E74" s="331">
        <v>6750</v>
      </c>
      <c r="F74" s="317"/>
      <c r="G74" s="317"/>
      <c r="H74" s="294" t="s">
        <v>496</v>
      </c>
    </row>
    <row r="75" spans="1:8">
      <c r="A75" s="302"/>
      <c r="B75" s="330" t="s">
        <v>3372</v>
      </c>
      <c r="C75" s="303" t="s">
        <v>3559</v>
      </c>
      <c r="D75" s="66"/>
      <c r="E75" s="331">
        <v>8999</v>
      </c>
      <c r="F75" s="331"/>
      <c r="G75" s="331"/>
      <c r="H75" s="296" t="s">
        <v>496</v>
      </c>
    </row>
    <row r="76" spans="1:8">
      <c r="A76" s="37"/>
      <c r="B76" s="304" t="s">
        <v>3373</v>
      </c>
      <c r="C76" s="361" t="s">
        <v>1714</v>
      </c>
      <c r="D76" s="378"/>
      <c r="E76" s="104">
        <v>6750</v>
      </c>
      <c r="F76" s="104">
        <v>12657</v>
      </c>
      <c r="G76" s="104">
        <v>17719</v>
      </c>
      <c r="H76" s="296" t="s">
        <v>499</v>
      </c>
    </row>
    <row r="77" spans="1:8" ht="13.5" thickBot="1">
      <c r="A77" s="38"/>
      <c r="B77" s="306" t="s">
        <v>3374</v>
      </c>
      <c r="C77" s="364" t="s">
        <v>1788</v>
      </c>
      <c r="D77" s="379"/>
      <c r="E77" s="105">
        <v>11249</v>
      </c>
      <c r="F77" s="105">
        <v>21092</v>
      </c>
      <c r="G77" s="105">
        <v>29529</v>
      </c>
      <c r="H77" s="299" t="s">
        <v>499</v>
      </c>
    </row>
    <row r="78" spans="1:8" ht="24.75" thickBot="1">
      <c r="A78" s="36" t="s">
        <v>783</v>
      </c>
      <c r="B78" s="289" t="s">
        <v>163</v>
      </c>
      <c r="C78" s="289" t="s">
        <v>162</v>
      </c>
      <c r="D78" s="290" t="s">
        <v>805</v>
      </c>
      <c r="E78" s="290" t="s">
        <v>806</v>
      </c>
      <c r="F78" s="289" t="s">
        <v>807</v>
      </c>
      <c r="G78" s="289" t="s">
        <v>808</v>
      </c>
      <c r="H78" s="924" t="s">
        <v>495</v>
      </c>
    </row>
    <row r="79" spans="1:8" ht="24">
      <c r="A79" s="373" t="s">
        <v>3554</v>
      </c>
      <c r="B79" s="380" t="s">
        <v>3552</v>
      </c>
      <c r="C79" s="301" t="s">
        <v>3556</v>
      </c>
      <c r="D79" s="51">
        <v>79995</v>
      </c>
      <c r="E79" s="336"/>
      <c r="F79" s="377"/>
      <c r="G79" s="377"/>
      <c r="H79" s="293" t="s">
        <v>498</v>
      </c>
    </row>
    <row r="80" spans="1:8">
      <c r="A80" s="703"/>
      <c r="B80" s="750" t="s">
        <v>3553</v>
      </c>
      <c r="C80" s="766" t="s">
        <v>1793</v>
      </c>
      <c r="D80" s="54">
        <v>103995</v>
      </c>
      <c r="E80" s="331"/>
      <c r="F80" s="317"/>
      <c r="G80" s="317"/>
      <c r="H80" s="294" t="s">
        <v>498</v>
      </c>
    </row>
    <row r="81" spans="1:8">
      <c r="A81" s="703"/>
      <c r="B81" s="810" t="s">
        <v>3593</v>
      </c>
      <c r="C81" s="809" t="s">
        <v>1942</v>
      </c>
      <c r="D81" s="54"/>
      <c r="E81" s="332">
        <f>D79*0.17</f>
        <v>13599.150000000001</v>
      </c>
      <c r="F81" s="317"/>
      <c r="G81" s="317"/>
      <c r="H81" s="294" t="s">
        <v>498</v>
      </c>
    </row>
    <row r="82" spans="1:8">
      <c r="A82" s="703"/>
      <c r="B82" s="330" t="s">
        <v>3594</v>
      </c>
      <c r="C82" s="561" t="s">
        <v>3823</v>
      </c>
      <c r="D82" s="54"/>
      <c r="E82" s="332">
        <f>D79*0.3</f>
        <v>23998.5</v>
      </c>
      <c r="F82" s="332">
        <f>E82*1.875</f>
        <v>44997.1875</v>
      </c>
      <c r="G82" s="332">
        <f>E82*2.625</f>
        <v>62996.0625</v>
      </c>
      <c r="H82" s="294" t="s">
        <v>499</v>
      </c>
    </row>
    <row r="83" spans="1:8">
      <c r="A83" s="703"/>
      <c r="B83" s="330" t="s">
        <v>3595</v>
      </c>
      <c r="C83" s="561" t="s">
        <v>3824</v>
      </c>
      <c r="D83" s="54"/>
      <c r="E83" s="332">
        <f>D79*0.4</f>
        <v>31998</v>
      </c>
      <c r="F83" s="332">
        <f>E83*1.875</f>
        <v>59996.25</v>
      </c>
      <c r="G83" s="332">
        <f>E83*2.625</f>
        <v>83994.75</v>
      </c>
      <c r="H83" s="294" t="s">
        <v>499</v>
      </c>
    </row>
    <row r="84" spans="1:8">
      <c r="A84" s="703"/>
      <c r="B84" s="330" t="s">
        <v>3596</v>
      </c>
      <c r="C84" s="561" t="s">
        <v>3791</v>
      </c>
      <c r="D84" s="54"/>
      <c r="E84" s="332">
        <f>D79*0.12</f>
        <v>9599.4</v>
      </c>
      <c r="F84" s="332"/>
      <c r="G84" s="332"/>
      <c r="H84" s="294" t="s">
        <v>496</v>
      </c>
    </row>
    <row r="85" spans="1:8">
      <c r="A85" s="703"/>
      <c r="B85" s="330" t="s">
        <v>3597</v>
      </c>
      <c r="C85" s="102" t="s">
        <v>849</v>
      </c>
      <c r="D85" s="54"/>
      <c r="E85" s="331">
        <v>11999.25</v>
      </c>
      <c r="F85" s="317"/>
      <c r="G85" s="317"/>
      <c r="H85" s="294" t="s">
        <v>496</v>
      </c>
    </row>
    <row r="86" spans="1:8">
      <c r="A86" s="302"/>
      <c r="B86" s="330" t="s">
        <v>3598</v>
      </c>
      <c r="C86" s="303" t="s">
        <v>3557</v>
      </c>
      <c r="D86" s="66"/>
      <c r="E86" s="331">
        <v>15999</v>
      </c>
      <c r="F86" s="331"/>
      <c r="G86" s="331"/>
      <c r="H86" s="296" t="s">
        <v>496</v>
      </c>
    </row>
    <row r="87" spans="1:8">
      <c r="A87" s="37"/>
      <c r="B87" s="304" t="s">
        <v>3599</v>
      </c>
      <c r="C87" s="361" t="s">
        <v>1714</v>
      </c>
      <c r="D87" s="378"/>
      <c r="E87" s="104">
        <v>11999.25</v>
      </c>
      <c r="F87" s="104">
        <v>22498.59</v>
      </c>
      <c r="G87" s="104">
        <v>31498.59</v>
      </c>
      <c r="H87" s="296" t="s">
        <v>499</v>
      </c>
    </row>
    <row r="88" spans="1:8" ht="13.5" thickBot="1">
      <c r="A88" s="38"/>
      <c r="B88" s="306" t="s">
        <v>3555</v>
      </c>
      <c r="C88" s="364" t="s">
        <v>1788</v>
      </c>
      <c r="D88" s="379"/>
      <c r="E88" s="105">
        <v>19998.75</v>
      </c>
      <c r="F88" s="105">
        <v>37497.660000000003</v>
      </c>
      <c r="G88" s="105">
        <v>52496.72</v>
      </c>
      <c r="H88" s="299" t="s">
        <v>499</v>
      </c>
    </row>
    <row r="89" spans="1:8">
      <c r="A89" s="39"/>
      <c r="B89" s="516"/>
      <c r="C89" s="384"/>
      <c r="D89" s="517"/>
      <c r="E89" s="518"/>
      <c r="F89" s="518"/>
      <c r="G89" s="518"/>
      <c r="H89" s="388"/>
    </row>
    <row r="90" spans="1:8" ht="13.5" thickBot="1">
      <c r="A90" s="39"/>
      <c r="B90" s="516"/>
      <c r="C90" s="384"/>
      <c r="D90" s="517"/>
      <c r="E90" s="518"/>
      <c r="F90" s="518"/>
      <c r="G90" s="518"/>
      <c r="H90" s="388"/>
    </row>
    <row r="91" spans="1:8" ht="16.5" thickBot="1">
      <c r="A91" s="432" t="s">
        <v>1962</v>
      </c>
      <c r="B91" s="516"/>
      <c r="C91" s="384"/>
      <c r="D91" s="517"/>
      <c r="E91" s="518"/>
      <c r="F91" s="518"/>
      <c r="G91" s="518"/>
      <c r="H91" s="388"/>
    </row>
    <row r="92" spans="1:8" ht="24.75" thickBot="1">
      <c r="A92" s="36" t="s">
        <v>783</v>
      </c>
      <c r="B92" s="289" t="s">
        <v>163</v>
      </c>
      <c r="C92" s="289" t="s">
        <v>162</v>
      </c>
      <c r="D92" s="290" t="s">
        <v>805</v>
      </c>
      <c r="E92" s="290" t="s">
        <v>806</v>
      </c>
      <c r="F92" s="289" t="s">
        <v>807</v>
      </c>
      <c r="G92" s="289" t="s">
        <v>808</v>
      </c>
      <c r="H92" s="444" t="s">
        <v>495</v>
      </c>
    </row>
    <row r="93" spans="1:8" ht="27" customHeight="1">
      <c r="A93" s="373" t="s">
        <v>1963</v>
      </c>
      <c r="B93" s="380" t="s">
        <v>1964</v>
      </c>
      <c r="C93" s="301" t="s">
        <v>3525</v>
      </c>
      <c r="D93" s="51">
        <v>6995</v>
      </c>
      <c r="E93" s="336"/>
      <c r="F93" s="377"/>
      <c r="G93" s="377"/>
      <c r="H93" s="293" t="s">
        <v>498</v>
      </c>
    </row>
    <row r="94" spans="1:8">
      <c r="A94" s="703"/>
      <c r="B94" s="330" t="s">
        <v>3800</v>
      </c>
      <c r="C94" s="561" t="s">
        <v>3823</v>
      </c>
      <c r="D94" s="54"/>
      <c r="E94" s="332">
        <f>D93*0.3</f>
        <v>2098.5</v>
      </c>
      <c r="F94" s="332">
        <f>E94*1.875</f>
        <v>3934.6875</v>
      </c>
      <c r="G94" s="332">
        <f>E94*2.625</f>
        <v>5508.5625</v>
      </c>
      <c r="H94" s="294" t="s">
        <v>499</v>
      </c>
    </row>
    <row r="95" spans="1:8">
      <c r="A95" s="703"/>
      <c r="B95" s="330" t="s">
        <v>3803</v>
      </c>
      <c r="C95" s="561" t="s">
        <v>3824</v>
      </c>
      <c r="D95" s="54"/>
      <c r="E95" s="332">
        <f>D93*0.4</f>
        <v>2798</v>
      </c>
      <c r="F95" s="332">
        <f>E95*1.875</f>
        <v>5246.25</v>
      </c>
      <c r="G95" s="332">
        <f>E95*2.625</f>
        <v>7344.75</v>
      </c>
      <c r="H95" s="294" t="s">
        <v>499</v>
      </c>
    </row>
    <row r="96" spans="1:8">
      <c r="A96" s="703"/>
      <c r="B96" s="330" t="s">
        <v>3400</v>
      </c>
      <c r="C96" s="561" t="s">
        <v>3792</v>
      </c>
      <c r="D96" s="54"/>
      <c r="E96" s="331">
        <f>D93*0.12</f>
        <v>839.4</v>
      </c>
      <c r="F96" s="317"/>
      <c r="G96" s="317"/>
      <c r="H96" s="294" t="s">
        <v>496</v>
      </c>
    </row>
    <row r="97" spans="1:8">
      <c r="A97" s="703"/>
      <c r="B97" s="330" t="s">
        <v>2361</v>
      </c>
      <c r="C97" s="102" t="s">
        <v>849</v>
      </c>
      <c r="D97" s="54"/>
      <c r="E97" s="331">
        <f>D93*0.15</f>
        <v>1049.25</v>
      </c>
      <c r="F97" s="317"/>
      <c r="G97" s="317"/>
      <c r="H97" s="294" t="s">
        <v>496</v>
      </c>
    </row>
    <row r="98" spans="1:8">
      <c r="A98" s="302"/>
      <c r="B98" s="330" t="s">
        <v>1965</v>
      </c>
      <c r="C98" s="303" t="s">
        <v>1966</v>
      </c>
      <c r="D98" s="66"/>
      <c r="E98" s="331">
        <v>1399</v>
      </c>
      <c r="F98" s="331"/>
      <c r="G98" s="331"/>
      <c r="H98" s="296" t="s">
        <v>496</v>
      </c>
    </row>
    <row r="99" spans="1:8">
      <c r="A99" s="37"/>
      <c r="B99" s="304" t="s">
        <v>1967</v>
      </c>
      <c r="C99" s="361" t="s">
        <v>1714</v>
      </c>
      <c r="D99" s="378"/>
      <c r="E99" s="104">
        <v>1050</v>
      </c>
      <c r="F99" s="104">
        <v>1969</v>
      </c>
      <c r="G99" s="104">
        <v>2757</v>
      </c>
      <c r="H99" s="296" t="s">
        <v>499</v>
      </c>
    </row>
    <row r="100" spans="1:8" ht="13.5" thickBot="1">
      <c r="A100" s="38"/>
      <c r="B100" s="306" t="s">
        <v>1968</v>
      </c>
      <c r="C100" s="364" t="s">
        <v>1788</v>
      </c>
      <c r="D100" s="379"/>
      <c r="E100" s="105">
        <v>1749</v>
      </c>
      <c r="F100" s="105">
        <v>3280</v>
      </c>
      <c r="G100" s="105">
        <v>4592</v>
      </c>
      <c r="H100" s="299" t="s">
        <v>499</v>
      </c>
    </row>
    <row r="101" spans="1:8" ht="24.75" thickBot="1">
      <c r="A101" s="36" t="s">
        <v>783</v>
      </c>
      <c r="B101" s="289" t="s">
        <v>163</v>
      </c>
      <c r="C101" s="289" t="s">
        <v>162</v>
      </c>
      <c r="D101" s="290" t="s">
        <v>805</v>
      </c>
      <c r="E101" s="290" t="s">
        <v>806</v>
      </c>
      <c r="F101" s="289" t="s">
        <v>807</v>
      </c>
      <c r="G101" s="289" t="s">
        <v>808</v>
      </c>
      <c r="H101" s="444" t="s">
        <v>495</v>
      </c>
    </row>
    <row r="102" spans="1:8" ht="28.5" customHeight="1">
      <c r="A102" s="373" t="s">
        <v>1969</v>
      </c>
      <c r="B102" s="380" t="s">
        <v>1970</v>
      </c>
      <c r="C102" s="301" t="s">
        <v>3526</v>
      </c>
      <c r="D102" s="51">
        <v>16995</v>
      </c>
      <c r="E102" s="336"/>
      <c r="F102" s="377"/>
      <c r="G102" s="377"/>
      <c r="H102" s="293" t="s">
        <v>498</v>
      </c>
    </row>
    <row r="103" spans="1:8">
      <c r="A103" s="703"/>
      <c r="B103" s="330" t="s">
        <v>3801</v>
      </c>
      <c r="C103" s="561" t="s">
        <v>3823</v>
      </c>
      <c r="D103" s="54"/>
      <c r="E103" s="332">
        <f>D102*0.3</f>
        <v>5098.5</v>
      </c>
      <c r="F103" s="332">
        <f>E103*1.875</f>
        <v>9559.6875</v>
      </c>
      <c r="G103" s="332">
        <f>E103*2.625</f>
        <v>13383.5625</v>
      </c>
      <c r="H103" s="294" t="s">
        <v>499</v>
      </c>
    </row>
    <row r="104" spans="1:8">
      <c r="A104" s="703"/>
      <c r="B104" s="330" t="s">
        <v>3804</v>
      </c>
      <c r="C104" s="561" t="s">
        <v>3824</v>
      </c>
      <c r="D104" s="54"/>
      <c r="E104" s="332">
        <f>D102*0.4</f>
        <v>6798</v>
      </c>
      <c r="F104" s="332">
        <f>E104*1.875</f>
        <v>12746.25</v>
      </c>
      <c r="G104" s="332">
        <f>E104*2.625</f>
        <v>17844.75</v>
      </c>
      <c r="H104" s="294" t="s">
        <v>499</v>
      </c>
    </row>
    <row r="105" spans="1:8">
      <c r="A105" s="703"/>
      <c r="B105" s="330" t="s">
        <v>3401</v>
      </c>
      <c r="C105" s="561" t="s">
        <v>3793</v>
      </c>
      <c r="D105" s="54"/>
      <c r="E105" s="331">
        <f>D102*0.12</f>
        <v>2039.3999999999999</v>
      </c>
      <c r="F105" s="317"/>
      <c r="G105" s="317"/>
      <c r="H105" s="294" t="s">
        <v>496</v>
      </c>
    </row>
    <row r="106" spans="1:8">
      <c r="A106" s="703"/>
      <c r="B106" s="330" t="s">
        <v>2362</v>
      </c>
      <c r="C106" s="102" t="s">
        <v>849</v>
      </c>
      <c r="D106" s="54"/>
      <c r="E106" s="331">
        <f>D102*0.15</f>
        <v>2549.25</v>
      </c>
      <c r="F106" s="317"/>
      <c r="G106" s="317"/>
      <c r="H106" s="294" t="s">
        <v>496</v>
      </c>
    </row>
    <row r="107" spans="1:8">
      <c r="A107" s="302"/>
      <c r="B107" s="330" t="s">
        <v>1971</v>
      </c>
      <c r="C107" s="303" t="s">
        <v>1966</v>
      </c>
      <c r="D107" s="66"/>
      <c r="E107" s="331">
        <v>3399</v>
      </c>
      <c r="F107" s="331"/>
      <c r="G107" s="331"/>
      <c r="H107" s="296" t="s">
        <v>496</v>
      </c>
    </row>
    <row r="108" spans="1:8">
      <c r="A108" s="37"/>
      <c r="B108" s="304" t="s">
        <v>1972</v>
      </c>
      <c r="C108" s="361" t="s">
        <v>1714</v>
      </c>
      <c r="D108" s="378"/>
      <c r="E108" s="104">
        <v>2550</v>
      </c>
      <c r="F108" s="104">
        <v>4782</v>
      </c>
      <c r="G108" s="104">
        <v>6694</v>
      </c>
      <c r="H108" s="296" t="s">
        <v>499</v>
      </c>
    </row>
    <row r="109" spans="1:8" ht="13.5" thickBot="1">
      <c r="A109" s="38"/>
      <c r="B109" s="306" t="s">
        <v>1973</v>
      </c>
      <c r="C109" s="364" t="s">
        <v>1788</v>
      </c>
      <c r="D109" s="379"/>
      <c r="E109" s="105">
        <v>4249</v>
      </c>
      <c r="F109" s="105">
        <v>7967</v>
      </c>
      <c r="G109" s="105">
        <v>11154</v>
      </c>
      <c r="H109" s="299" t="s">
        <v>499</v>
      </c>
    </row>
    <row r="110" spans="1:8" ht="24.75" thickBot="1">
      <c r="A110" s="36" t="s">
        <v>783</v>
      </c>
      <c r="B110" s="289" t="s">
        <v>163</v>
      </c>
      <c r="C110" s="289" t="s">
        <v>162</v>
      </c>
      <c r="D110" s="290" t="s">
        <v>805</v>
      </c>
      <c r="E110" s="290" t="s">
        <v>806</v>
      </c>
      <c r="F110" s="289" t="s">
        <v>807</v>
      </c>
      <c r="G110" s="289" t="s">
        <v>808</v>
      </c>
      <c r="H110" s="444" t="s">
        <v>495</v>
      </c>
    </row>
    <row r="111" spans="1:8" ht="31.5" customHeight="1">
      <c r="A111" s="373" t="s">
        <v>1974</v>
      </c>
      <c r="B111" s="380" t="s">
        <v>1975</v>
      </c>
      <c r="C111" s="301" t="s">
        <v>3527</v>
      </c>
      <c r="D111" s="51">
        <v>29995</v>
      </c>
      <c r="E111" s="336"/>
      <c r="F111" s="377"/>
      <c r="G111" s="377"/>
      <c r="H111" s="293" t="s">
        <v>498</v>
      </c>
    </row>
    <row r="112" spans="1:8">
      <c r="A112" s="703"/>
      <c r="B112" s="330" t="s">
        <v>3802</v>
      </c>
      <c r="C112" s="561" t="s">
        <v>3823</v>
      </c>
      <c r="D112" s="54"/>
      <c r="E112" s="332">
        <f>D111*0.3</f>
        <v>8998.5</v>
      </c>
      <c r="F112" s="332">
        <f>E112*1.875</f>
        <v>16872.1875</v>
      </c>
      <c r="G112" s="332">
        <f>E112*2.625</f>
        <v>23621.0625</v>
      </c>
      <c r="H112" s="294" t="s">
        <v>499</v>
      </c>
    </row>
    <row r="113" spans="1:8">
      <c r="A113" s="703"/>
      <c r="B113" s="330" t="s">
        <v>3805</v>
      </c>
      <c r="C113" s="561" t="s">
        <v>3824</v>
      </c>
      <c r="D113" s="54"/>
      <c r="E113" s="332">
        <f>D111*0.4</f>
        <v>11998</v>
      </c>
      <c r="F113" s="332">
        <f>E113*1.875</f>
        <v>22496.25</v>
      </c>
      <c r="G113" s="332">
        <f>E113*2.625</f>
        <v>31494.75</v>
      </c>
      <c r="H113" s="294" t="s">
        <v>499</v>
      </c>
    </row>
    <row r="114" spans="1:8">
      <c r="A114" s="703"/>
      <c r="B114" s="330" t="s">
        <v>3402</v>
      </c>
      <c r="C114" s="561" t="s">
        <v>3794</v>
      </c>
      <c r="D114" s="54"/>
      <c r="E114" s="331">
        <f>D111*0.12</f>
        <v>3599.4</v>
      </c>
      <c r="F114" s="317"/>
      <c r="G114" s="317"/>
      <c r="H114" s="294" t="s">
        <v>496</v>
      </c>
    </row>
    <row r="115" spans="1:8">
      <c r="A115" s="703"/>
      <c r="B115" s="330" t="s">
        <v>2363</v>
      </c>
      <c r="C115" s="102" t="s">
        <v>849</v>
      </c>
      <c r="D115" s="54"/>
      <c r="E115" s="331">
        <f>D111*0.15</f>
        <v>4499.25</v>
      </c>
      <c r="F115" s="317"/>
      <c r="G115" s="317"/>
      <c r="H115" s="294" t="s">
        <v>496</v>
      </c>
    </row>
    <row r="116" spans="1:8">
      <c r="A116" s="302"/>
      <c r="B116" s="330" t="s">
        <v>1976</v>
      </c>
      <c r="C116" s="303" t="s">
        <v>1966</v>
      </c>
      <c r="D116" s="66"/>
      <c r="E116" s="331">
        <v>5999</v>
      </c>
      <c r="F116" s="331"/>
      <c r="G116" s="331"/>
      <c r="H116" s="296" t="s">
        <v>496</v>
      </c>
    </row>
    <row r="117" spans="1:8">
      <c r="A117" s="37"/>
      <c r="B117" s="304" t="s">
        <v>1977</v>
      </c>
      <c r="C117" s="361" t="s">
        <v>1849</v>
      </c>
      <c r="D117" s="378"/>
      <c r="E117" s="104">
        <v>4500</v>
      </c>
      <c r="F117" s="104">
        <v>8438</v>
      </c>
      <c r="G117" s="104">
        <v>11813</v>
      </c>
      <c r="H117" s="296" t="s">
        <v>499</v>
      </c>
    </row>
    <row r="118" spans="1:8" ht="13.5" thickBot="1">
      <c r="A118" s="38"/>
      <c r="B118" s="306" t="s">
        <v>1978</v>
      </c>
      <c r="C118" s="364" t="s">
        <v>1851</v>
      </c>
      <c r="D118" s="379"/>
      <c r="E118" s="105">
        <v>7499</v>
      </c>
      <c r="F118" s="105">
        <v>14061</v>
      </c>
      <c r="G118" s="105">
        <v>19685</v>
      </c>
      <c r="H118" s="299" t="s">
        <v>499</v>
      </c>
    </row>
    <row r="119" spans="1:8">
      <c r="A119" s="39"/>
      <c r="B119" s="516"/>
      <c r="C119" s="384"/>
      <c r="D119" s="517"/>
      <c r="E119" s="518"/>
      <c r="F119" s="518"/>
      <c r="G119" s="518"/>
      <c r="H119" s="388"/>
    </row>
    <row r="120" spans="1:8">
      <c r="A120" s="39"/>
      <c r="B120" s="516"/>
      <c r="C120" s="384"/>
      <c r="D120" s="517"/>
      <c r="E120" s="518"/>
      <c r="F120" s="518"/>
      <c r="G120" s="518"/>
      <c r="H120" s="388"/>
    </row>
    <row r="121" spans="1:8">
      <c r="A121" s="39"/>
      <c r="B121" s="516"/>
      <c r="C121" s="384"/>
      <c r="D121" s="517"/>
      <c r="E121" s="518"/>
      <c r="F121" s="518"/>
      <c r="G121" s="518"/>
      <c r="H121" s="388"/>
    </row>
    <row r="122" spans="1:8" ht="13.5" thickBot="1"/>
    <row r="123" spans="1:8" ht="18" customHeight="1" thickBot="1">
      <c r="A123" s="432" t="s">
        <v>1672</v>
      </c>
      <c r="C123" s="276"/>
    </row>
    <row r="124" spans="1:8" ht="24.75" thickBot="1">
      <c r="A124" s="36" t="s">
        <v>783</v>
      </c>
      <c r="B124" s="6" t="s">
        <v>163</v>
      </c>
      <c r="C124" s="6" t="s">
        <v>162</v>
      </c>
      <c r="D124" s="90" t="s">
        <v>805</v>
      </c>
      <c r="E124" s="90" t="s">
        <v>806</v>
      </c>
      <c r="F124" s="6" t="s">
        <v>807</v>
      </c>
      <c r="G124" s="6" t="s">
        <v>808</v>
      </c>
      <c r="H124" s="130" t="s">
        <v>495</v>
      </c>
    </row>
    <row r="125" spans="1:8">
      <c r="A125" s="114" t="s">
        <v>1011</v>
      </c>
      <c r="B125" s="253" t="s">
        <v>2572</v>
      </c>
      <c r="C125" s="561" t="s">
        <v>2646</v>
      </c>
      <c r="D125" s="54"/>
      <c r="E125" s="332">
        <v>2398.5</v>
      </c>
      <c r="F125" s="102"/>
      <c r="G125" s="102"/>
      <c r="H125" s="356" t="s">
        <v>499</v>
      </c>
    </row>
    <row r="126" spans="1:8">
      <c r="A126" s="204"/>
      <c r="B126" s="253" t="s">
        <v>2356</v>
      </c>
      <c r="C126" s="102" t="s">
        <v>849</v>
      </c>
      <c r="D126" s="54"/>
      <c r="E126" s="332">
        <v>1199.25</v>
      </c>
      <c r="F126" s="102"/>
      <c r="G126" s="102"/>
      <c r="H126" s="356" t="s">
        <v>496</v>
      </c>
    </row>
    <row r="127" spans="1:8">
      <c r="A127" s="204"/>
      <c r="B127" s="253" t="s">
        <v>1041</v>
      </c>
      <c r="C127" s="102" t="s">
        <v>1042</v>
      </c>
      <c r="D127" s="54"/>
      <c r="E127" s="332">
        <v>1599</v>
      </c>
      <c r="F127" s="263"/>
      <c r="G127" s="263"/>
      <c r="H127" s="356" t="s">
        <v>496</v>
      </c>
    </row>
    <row r="128" spans="1:8">
      <c r="A128" s="110"/>
      <c r="B128" s="71" t="s">
        <v>1043</v>
      </c>
      <c r="C128" s="85" t="s">
        <v>1714</v>
      </c>
      <c r="D128" s="102"/>
      <c r="E128" s="332">
        <v>1200</v>
      </c>
      <c r="F128" s="263"/>
      <c r="G128" s="263"/>
      <c r="H128" s="206" t="s">
        <v>499</v>
      </c>
    </row>
    <row r="129" spans="1:8" ht="13.5" thickBot="1">
      <c r="A129" s="111"/>
      <c r="B129" s="73" t="s">
        <v>1044</v>
      </c>
      <c r="C129" s="86" t="s">
        <v>1788</v>
      </c>
      <c r="D129" s="103"/>
      <c r="E129" s="335">
        <v>1999</v>
      </c>
      <c r="F129" s="264"/>
      <c r="G129" s="264"/>
      <c r="H129" s="207" t="s">
        <v>499</v>
      </c>
    </row>
    <row r="130" spans="1:8" ht="12.75" customHeight="1" thickBot="1">
      <c r="A130" s="36" t="s">
        <v>783</v>
      </c>
      <c r="B130" s="6" t="s">
        <v>163</v>
      </c>
      <c r="C130" s="6" t="s">
        <v>162</v>
      </c>
      <c r="D130" s="90" t="s">
        <v>805</v>
      </c>
      <c r="E130" s="6" t="s">
        <v>806</v>
      </c>
      <c r="F130" s="6" t="s">
        <v>807</v>
      </c>
      <c r="G130" s="6" t="s">
        <v>808</v>
      </c>
      <c r="H130" s="130" t="s">
        <v>495</v>
      </c>
    </row>
    <row r="131" spans="1:8">
      <c r="A131" s="114" t="s">
        <v>518</v>
      </c>
      <c r="B131" s="387" t="s">
        <v>947</v>
      </c>
      <c r="C131" s="292" t="s">
        <v>948</v>
      </c>
      <c r="D131" s="387"/>
      <c r="E131" s="387">
        <v>3999</v>
      </c>
      <c r="F131" s="292"/>
      <c r="G131" s="387"/>
      <c r="H131" s="1031" t="s">
        <v>496</v>
      </c>
    </row>
    <row r="132" spans="1:8">
      <c r="A132" s="16"/>
      <c r="B132" s="387" t="s">
        <v>30</v>
      </c>
      <c r="C132" s="330" t="s">
        <v>1714</v>
      </c>
      <c r="D132" s="387"/>
      <c r="E132" s="387">
        <v>2999.25</v>
      </c>
      <c r="F132" s="330"/>
      <c r="G132" s="387"/>
      <c r="H132" s="1031" t="s">
        <v>499</v>
      </c>
    </row>
    <row r="133" spans="1:8" ht="13.5" thickBot="1">
      <c r="A133" s="22"/>
      <c r="B133" s="532" t="s">
        <v>31</v>
      </c>
      <c r="C133" s="334" t="s">
        <v>1788</v>
      </c>
      <c r="D133" s="532"/>
      <c r="E133" s="532">
        <v>4998.75</v>
      </c>
      <c r="F133" s="334"/>
      <c r="G133" s="532"/>
      <c r="H133" s="1036" t="s">
        <v>499</v>
      </c>
    </row>
    <row r="134" spans="1:8" ht="24.75" thickBot="1">
      <c r="A134" s="36" t="s">
        <v>783</v>
      </c>
      <c r="B134" s="289" t="s">
        <v>163</v>
      </c>
      <c r="C134" s="289" t="s">
        <v>162</v>
      </c>
      <c r="D134" s="290" t="s">
        <v>805</v>
      </c>
      <c r="E134" s="290" t="s">
        <v>806</v>
      </c>
      <c r="F134" s="289" t="s">
        <v>807</v>
      </c>
      <c r="G134" s="289" t="s">
        <v>808</v>
      </c>
      <c r="H134" s="924" t="s">
        <v>495</v>
      </c>
    </row>
    <row r="135" spans="1:8" s="587" customFormat="1">
      <c r="A135" s="373" t="s">
        <v>2109</v>
      </c>
      <c r="B135" s="380" t="s">
        <v>2750</v>
      </c>
      <c r="C135" s="1108" t="s">
        <v>1942</v>
      </c>
      <c r="D135" s="51"/>
      <c r="E135" s="83">
        <v>13599.150000000001</v>
      </c>
      <c r="F135" s="316"/>
      <c r="G135" s="316"/>
      <c r="H135" s="1109" t="s">
        <v>498</v>
      </c>
    </row>
    <row r="136" spans="1:8" s="587" customFormat="1">
      <c r="A136" s="703"/>
      <c r="B136" s="750" t="s">
        <v>2651</v>
      </c>
      <c r="C136" s="1110" t="s">
        <v>3823</v>
      </c>
      <c r="D136" s="54"/>
      <c r="E136" s="332">
        <v>23998.5</v>
      </c>
      <c r="F136" s="312"/>
      <c r="G136" s="312"/>
      <c r="H136" s="1111" t="s">
        <v>499</v>
      </c>
    </row>
    <row r="137" spans="1:8" s="587" customFormat="1">
      <c r="A137" s="703"/>
      <c r="B137" s="810" t="s">
        <v>2885</v>
      </c>
      <c r="C137" s="809" t="s">
        <v>3824</v>
      </c>
      <c r="D137" s="54"/>
      <c r="E137" s="332">
        <v>31998</v>
      </c>
      <c r="F137" s="312"/>
      <c r="G137" s="312"/>
      <c r="H137" s="1111" t="s">
        <v>499</v>
      </c>
    </row>
    <row r="138" spans="1:8" s="587" customFormat="1">
      <c r="A138" s="703"/>
      <c r="B138" s="102" t="s">
        <v>3399</v>
      </c>
      <c r="C138" s="944" t="s">
        <v>3790</v>
      </c>
      <c r="D138" s="54"/>
      <c r="E138" s="332">
        <v>9599.4</v>
      </c>
      <c r="F138" s="332"/>
      <c r="G138" s="332"/>
      <c r="H138" s="1111" t="s">
        <v>496</v>
      </c>
    </row>
    <row r="139" spans="1:8" s="587" customFormat="1">
      <c r="A139" s="703"/>
      <c r="B139" s="102" t="s">
        <v>2360</v>
      </c>
      <c r="C139" s="944" t="s">
        <v>849</v>
      </c>
      <c r="D139" s="54"/>
      <c r="E139" s="332">
        <v>11999.25</v>
      </c>
      <c r="F139" s="332"/>
      <c r="G139" s="332"/>
      <c r="H139" s="1111" t="s">
        <v>496</v>
      </c>
    </row>
    <row r="140" spans="1:8" s="587" customFormat="1">
      <c r="A140" s="703"/>
      <c r="B140" s="102" t="s">
        <v>2114</v>
      </c>
      <c r="C140" s="944" t="s">
        <v>2194</v>
      </c>
      <c r="D140" s="54"/>
      <c r="E140" s="332">
        <v>15999</v>
      </c>
      <c r="F140" s="332"/>
      <c r="G140" s="332"/>
      <c r="H140" s="1111" t="s">
        <v>496</v>
      </c>
    </row>
    <row r="141" spans="1:8" s="587" customFormat="1">
      <c r="A141" s="703"/>
      <c r="B141" s="102" t="s">
        <v>2115</v>
      </c>
      <c r="C141" s="102" t="s">
        <v>1714</v>
      </c>
      <c r="D141" s="54"/>
      <c r="E141" s="332">
        <v>11999.25</v>
      </c>
      <c r="F141" s="312"/>
      <c r="G141" s="312"/>
      <c r="H141" s="1111" t="s">
        <v>499</v>
      </c>
    </row>
    <row r="142" spans="1:8" s="587" customFormat="1" ht="13.5" thickBot="1">
      <c r="A142" s="1112"/>
      <c r="B142" s="103" t="s">
        <v>2113</v>
      </c>
      <c r="C142" s="1113" t="s">
        <v>1788</v>
      </c>
      <c r="D142" s="539"/>
      <c r="E142" s="335">
        <v>19998.75</v>
      </c>
      <c r="F142" s="335"/>
      <c r="G142" s="335"/>
      <c r="H142" s="1114" t="s">
        <v>499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40"/>
  <sheetViews>
    <sheetView zoomScale="80" zoomScaleNormal="80" workbookViewId="0">
      <selection activeCell="D2" sqref="D2"/>
    </sheetView>
  </sheetViews>
  <sheetFormatPr defaultRowHeight="12.75"/>
  <cols>
    <col min="1" max="1" width="22.7109375" customWidth="1"/>
    <col min="2" max="2" width="32.5703125" customWidth="1"/>
    <col min="3" max="3" width="66.7109375" customWidth="1"/>
    <col min="4" max="4" width="10.85546875" bestFit="1" customWidth="1"/>
    <col min="5" max="5" width="11" customWidth="1"/>
    <col min="6" max="6" width="13.7109375" customWidth="1"/>
  </cols>
  <sheetData>
    <row r="1" spans="1:6" ht="24.75" thickBot="1">
      <c r="A1" s="36" t="s">
        <v>783</v>
      </c>
      <c r="B1" s="6" t="s">
        <v>163</v>
      </c>
      <c r="C1" s="6" t="s">
        <v>162</v>
      </c>
      <c r="D1" s="90" t="s">
        <v>805</v>
      </c>
      <c r="E1" s="90" t="s">
        <v>806</v>
      </c>
      <c r="F1" s="130" t="s">
        <v>495</v>
      </c>
    </row>
    <row r="2" spans="1:6" ht="24">
      <c r="A2" s="114" t="s">
        <v>3045</v>
      </c>
      <c r="B2" s="59" t="s">
        <v>3046</v>
      </c>
      <c r="C2" s="67" t="s">
        <v>3048</v>
      </c>
      <c r="D2" s="51">
        <v>8995</v>
      </c>
      <c r="E2" s="83"/>
      <c r="F2" s="205" t="s">
        <v>498</v>
      </c>
    </row>
    <row r="3" spans="1:6">
      <c r="A3" s="56"/>
      <c r="B3" s="253" t="s">
        <v>3047</v>
      </c>
      <c r="C3" s="766" t="s">
        <v>1793</v>
      </c>
      <c r="D3" s="54">
        <v>11245</v>
      </c>
      <c r="E3" s="332"/>
      <c r="F3" s="206" t="s">
        <v>498</v>
      </c>
    </row>
    <row r="4" spans="1:6">
      <c r="A4" s="65"/>
      <c r="B4" s="71" t="s">
        <v>3049</v>
      </c>
      <c r="C4" s="60" t="s">
        <v>1942</v>
      </c>
      <c r="D4" s="353"/>
      <c r="E4" s="332">
        <v>1539</v>
      </c>
      <c r="F4" s="206" t="s">
        <v>498</v>
      </c>
    </row>
    <row r="5" spans="1:6">
      <c r="A5" s="110"/>
      <c r="B5" s="113" t="s">
        <v>3050</v>
      </c>
      <c r="C5" s="102" t="s">
        <v>1716</v>
      </c>
      <c r="D5" s="102"/>
      <c r="E5" s="120">
        <v>2250</v>
      </c>
      <c r="F5" s="206" t="s">
        <v>499</v>
      </c>
    </row>
    <row r="6" spans="1:6">
      <c r="A6" s="110"/>
      <c r="B6" s="85" t="s">
        <v>3051</v>
      </c>
      <c r="C6" s="102" t="s">
        <v>1717</v>
      </c>
      <c r="D6" s="102"/>
      <c r="E6" s="332">
        <v>3330</v>
      </c>
      <c r="F6" s="206" t="s">
        <v>499</v>
      </c>
    </row>
    <row r="7" spans="1:6">
      <c r="A7" s="110"/>
      <c r="B7" s="71" t="s">
        <v>3052</v>
      </c>
      <c r="C7" s="71" t="s">
        <v>812</v>
      </c>
      <c r="D7" s="102"/>
      <c r="E7" s="332">
        <v>2698.5</v>
      </c>
      <c r="F7" s="206" t="s">
        <v>496</v>
      </c>
    </row>
    <row r="8" spans="1:6">
      <c r="A8" s="110"/>
      <c r="B8" s="85" t="s">
        <v>3053</v>
      </c>
      <c r="C8" s="268" t="s">
        <v>1714</v>
      </c>
      <c r="D8" s="102"/>
      <c r="E8" s="332">
        <v>1350</v>
      </c>
      <c r="F8" s="206" t="s">
        <v>499</v>
      </c>
    </row>
    <row r="9" spans="1:6" ht="13.5" thickBot="1">
      <c r="A9" s="111"/>
      <c r="B9" s="86" t="s">
        <v>3054</v>
      </c>
      <c r="C9" s="270" t="s">
        <v>1788</v>
      </c>
      <c r="D9" s="103"/>
      <c r="E9" s="335">
        <v>2249</v>
      </c>
      <c r="F9" s="207" t="s">
        <v>499</v>
      </c>
    </row>
    <row r="10" spans="1:6" ht="24.75" thickBot="1">
      <c r="A10" s="35" t="s">
        <v>783</v>
      </c>
      <c r="B10" s="1088" t="s">
        <v>163</v>
      </c>
      <c r="C10" s="1088" t="s">
        <v>162</v>
      </c>
      <c r="D10" s="1089" t="s">
        <v>805</v>
      </c>
      <c r="E10" s="1089" t="s">
        <v>806</v>
      </c>
      <c r="F10" s="208" t="s">
        <v>495</v>
      </c>
    </row>
    <row r="11" spans="1:6" ht="24">
      <c r="A11" s="114" t="s">
        <v>1168</v>
      </c>
      <c r="B11" s="59" t="s">
        <v>1160</v>
      </c>
      <c r="C11" s="67" t="s">
        <v>1161</v>
      </c>
      <c r="D11" s="51">
        <v>19995</v>
      </c>
      <c r="E11" s="83"/>
      <c r="F11" s="205" t="s">
        <v>498</v>
      </c>
    </row>
    <row r="12" spans="1:6">
      <c r="A12" s="56"/>
      <c r="B12" s="253" t="s">
        <v>1162</v>
      </c>
      <c r="C12" s="766" t="s">
        <v>1793</v>
      </c>
      <c r="D12" s="54">
        <v>24995</v>
      </c>
      <c r="E12" s="332"/>
      <c r="F12" s="206" t="s">
        <v>498</v>
      </c>
    </row>
    <row r="13" spans="1:6">
      <c r="A13" s="65"/>
      <c r="B13" s="71" t="s">
        <v>1954</v>
      </c>
      <c r="C13" s="60" t="s">
        <v>1942</v>
      </c>
      <c r="D13" s="353"/>
      <c r="E13" s="332">
        <v>3420</v>
      </c>
      <c r="F13" s="206" t="s">
        <v>498</v>
      </c>
    </row>
    <row r="14" spans="1:6">
      <c r="A14" s="110"/>
      <c r="B14" s="113" t="s">
        <v>1163</v>
      </c>
      <c r="C14" s="102" t="s">
        <v>1716</v>
      </c>
      <c r="D14" s="102"/>
      <c r="E14" s="120">
        <v>5000</v>
      </c>
      <c r="F14" s="206" t="s">
        <v>499</v>
      </c>
    </row>
    <row r="15" spans="1:6">
      <c r="A15" s="110"/>
      <c r="B15" s="85" t="s">
        <v>1164</v>
      </c>
      <c r="C15" s="102" t="s">
        <v>1717</v>
      </c>
      <c r="D15" s="102"/>
      <c r="E15" s="332">
        <v>7400</v>
      </c>
      <c r="F15" s="206" t="s">
        <v>499</v>
      </c>
    </row>
    <row r="16" spans="1:6">
      <c r="A16" s="110"/>
      <c r="B16" s="71" t="s">
        <v>1165</v>
      </c>
      <c r="C16" s="71" t="s">
        <v>812</v>
      </c>
      <c r="D16" s="102"/>
      <c r="E16" s="332">
        <v>5998.5</v>
      </c>
      <c r="F16" s="206" t="s">
        <v>496</v>
      </c>
    </row>
    <row r="17" spans="1:6">
      <c r="A17" s="110"/>
      <c r="B17" s="85" t="s">
        <v>1166</v>
      </c>
      <c r="C17" s="268" t="s">
        <v>1714</v>
      </c>
      <c r="D17" s="102"/>
      <c r="E17" s="332">
        <v>3000</v>
      </c>
      <c r="F17" s="206" t="s">
        <v>499</v>
      </c>
    </row>
    <row r="18" spans="1:6" ht="13.5" thickBot="1">
      <c r="A18" s="111"/>
      <c r="B18" s="86" t="s">
        <v>1167</v>
      </c>
      <c r="C18" s="270" t="s">
        <v>1788</v>
      </c>
      <c r="D18" s="103"/>
      <c r="E18" s="335">
        <v>4999</v>
      </c>
      <c r="F18" s="207" t="s">
        <v>499</v>
      </c>
    </row>
    <row r="19" spans="1:6" ht="13.5" thickBot="1">
      <c r="A19" s="115"/>
      <c r="B19" s="46"/>
      <c r="C19" s="74"/>
      <c r="D19" s="74"/>
      <c r="E19" s="353"/>
    </row>
    <row r="20" spans="1:6" ht="18" customHeight="1" thickBot="1">
      <c r="A20" s="432" t="s">
        <v>1768</v>
      </c>
      <c r="B20" s="353"/>
      <c r="C20" s="1021"/>
      <c r="D20" s="353"/>
      <c r="E20" s="353"/>
    </row>
    <row r="21" spans="1:6" ht="24.75" thickBot="1">
      <c r="A21" s="36" t="s">
        <v>783</v>
      </c>
      <c r="B21" s="289" t="s">
        <v>163</v>
      </c>
      <c r="C21" s="289" t="s">
        <v>162</v>
      </c>
      <c r="D21" s="290" t="s">
        <v>805</v>
      </c>
      <c r="E21" s="290" t="s">
        <v>806</v>
      </c>
      <c r="F21" s="130" t="s">
        <v>495</v>
      </c>
    </row>
    <row r="22" spans="1:6">
      <c r="A22" s="1107" t="s">
        <v>825</v>
      </c>
      <c r="B22" s="71" t="s">
        <v>1953</v>
      </c>
      <c r="C22" s="60" t="s">
        <v>1942</v>
      </c>
      <c r="D22" s="353"/>
      <c r="E22" s="332">
        <v>1538</v>
      </c>
      <c r="F22" s="206" t="s">
        <v>498</v>
      </c>
    </row>
    <row r="23" spans="1:6">
      <c r="A23" s="110"/>
      <c r="B23" s="113" t="s">
        <v>579</v>
      </c>
      <c r="C23" s="102" t="s">
        <v>1716</v>
      </c>
      <c r="D23" s="102"/>
      <c r="E23" s="120">
        <v>2250</v>
      </c>
      <c r="F23" s="206" t="s">
        <v>499</v>
      </c>
    </row>
    <row r="24" spans="1:6">
      <c r="A24" s="110"/>
      <c r="B24" s="85" t="s">
        <v>490</v>
      </c>
      <c r="C24" s="102" t="s">
        <v>1717</v>
      </c>
      <c r="D24" s="102"/>
      <c r="E24" s="332">
        <v>2925</v>
      </c>
      <c r="F24" s="206" t="s">
        <v>499</v>
      </c>
    </row>
    <row r="25" spans="1:6">
      <c r="A25" s="110"/>
      <c r="B25" s="71" t="s">
        <v>169</v>
      </c>
      <c r="C25" s="71" t="s">
        <v>812</v>
      </c>
      <c r="D25" s="102"/>
      <c r="E25" s="332">
        <v>1799</v>
      </c>
      <c r="F25" s="206" t="s">
        <v>496</v>
      </c>
    </row>
    <row r="26" spans="1:6">
      <c r="A26" s="110"/>
      <c r="B26" s="71" t="s">
        <v>134</v>
      </c>
      <c r="C26" s="268" t="s">
        <v>1714</v>
      </c>
      <c r="D26" s="102"/>
      <c r="E26" s="104">
        <v>1349.25</v>
      </c>
      <c r="F26" s="206" t="s">
        <v>499</v>
      </c>
    </row>
    <row r="27" spans="1:6" ht="13.5" thickBot="1">
      <c r="A27" s="111"/>
      <c r="B27" s="73" t="s">
        <v>135</v>
      </c>
      <c r="C27" s="270" t="s">
        <v>1788</v>
      </c>
      <c r="D27" s="103"/>
      <c r="E27" s="105">
        <v>2248.75</v>
      </c>
      <c r="F27" s="207" t="s">
        <v>499</v>
      </c>
    </row>
    <row r="28" spans="1:6" ht="12.75" customHeight="1" thickBot="1">
      <c r="A28" s="36" t="s">
        <v>783</v>
      </c>
      <c r="B28" s="289" t="s">
        <v>163</v>
      </c>
      <c r="C28" s="289" t="s">
        <v>162</v>
      </c>
      <c r="D28" s="290" t="s">
        <v>805</v>
      </c>
      <c r="E28" s="289" t="s">
        <v>806</v>
      </c>
      <c r="F28" s="130" t="s">
        <v>495</v>
      </c>
    </row>
    <row r="29" spans="1:6">
      <c r="A29" s="1107" t="s">
        <v>826</v>
      </c>
      <c r="B29" s="531" t="s">
        <v>580</v>
      </c>
      <c r="C29" s="292" t="s">
        <v>1716</v>
      </c>
      <c r="D29" s="531"/>
      <c r="E29" s="531">
        <v>5000</v>
      </c>
      <c r="F29" s="398" t="s">
        <v>499</v>
      </c>
    </row>
    <row r="30" spans="1:6">
      <c r="A30" s="1090"/>
      <c r="B30" s="387" t="s">
        <v>491</v>
      </c>
      <c r="C30" s="330" t="s">
        <v>1717</v>
      </c>
      <c r="D30" s="387"/>
      <c r="E30" s="387">
        <v>6500</v>
      </c>
      <c r="F30" s="397" t="s">
        <v>499</v>
      </c>
    </row>
    <row r="31" spans="1:6">
      <c r="A31" s="1090"/>
      <c r="B31" s="387" t="s">
        <v>170</v>
      </c>
      <c r="C31" s="330" t="s">
        <v>812</v>
      </c>
      <c r="D31" s="387"/>
      <c r="E31" s="387">
        <v>3999</v>
      </c>
      <c r="F31" s="397" t="s">
        <v>496</v>
      </c>
    </row>
    <row r="32" spans="1:6">
      <c r="A32" s="1090"/>
      <c r="B32" s="387" t="s">
        <v>669</v>
      </c>
      <c r="C32" s="330" t="s">
        <v>1714</v>
      </c>
      <c r="D32" s="387"/>
      <c r="E32" s="387">
        <v>2999.25</v>
      </c>
      <c r="F32" s="397" t="s">
        <v>499</v>
      </c>
    </row>
    <row r="33" spans="1:6" ht="13.5" thickBot="1">
      <c r="A33" s="22"/>
      <c r="B33" s="532" t="s">
        <v>133</v>
      </c>
      <c r="C33" s="334" t="s">
        <v>1788</v>
      </c>
      <c r="D33" s="532"/>
      <c r="E33" s="532">
        <v>4998.75</v>
      </c>
      <c r="F33" s="831" t="s">
        <v>499</v>
      </c>
    </row>
    <row r="34" spans="1:6" ht="12.75" customHeight="1" thickBot="1">
      <c r="A34" s="36" t="s">
        <v>783</v>
      </c>
      <c r="B34" s="289" t="s">
        <v>163</v>
      </c>
      <c r="C34" s="289" t="s">
        <v>162</v>
      </c>
      <c r="D34" s="290" t="s">
        <v>805</v>
      </c>
      <c r="E34" s="289" t="s">
        <v>806</v>
      </c>
      <c r="F34" s="130" t="s">
        <v>495</v>
      </c>
    </row>
    <row r="35" spans="1:6">
      <c r="A35" s="1107" t="s">
        <v>827</v>
      </c>
      <c r="B35" s="71" t="s">
        <v>1955</v>
      </c>
      <c r="C35" s="60" t="s">
        <v>1942</v>
      </c>
      <c r="D35" s="353"/>
      <c r="E35" s="332">
        <v>5129</v>
      </c>
      <c r="F35" s="206" t="s">
        <v>498</v>
      </c>
    </row>
    <row r="36" spans="1:6">
      <c r="A36" s="110"/>
      <c r="B36" s="113" t="s">
        <v>581</v>
      </c>
      <c r="C36" s="102" t="s">
        <v>1716</v>
      </c>
      <c r="D36" s="102"/>
      <c r="E36" s="120">
        <v>7500</v>
      </c>
      <c r="F36" s="206" t="s">
        <v>499</v>
      </c>
    </row>
    <row r="37" spans="1:6">
      <c r="A37" s="110"/>
      <c r="B37" s="85" t="s">
        <v>492</v>
      </c>
      <c r="C37" s="102" t="s">
        <v>1717</v>
      </c>
      <c r="D37" s="102"/>
      <c r="E37" s="332">
        <v>9750</v>
      </c>
      <c r="F37" s="206" t="s">
        <v>499</v>
      </c>
    </row>
    <row r="38" spans="1:6">
      <c r="A38" s="110"/>
      <c r="B38" s="71" t="s">
        <v>171</v>
      </c>
      <c r="C38" s="71" t="s">
        <v>812</v>
      </c>
      <c r="D38" s="102"/>
      <c r="E38" s="332">
        <v>5999</v>
      </c>
      <c r="F38" s="206" t="s">
        <v>496</v>
      </c>
    </row>
    <row r="39" spans="1:6">
      <c r="A39" s="110"/>
      <c r="B39" s="71" t="s">
        <v>136</v>
      </c>
      <c r="C39" s="268" t="s">
        <v>1714</v>
      </c>
      <c r="D39" s="102"/>
      <c r="E39" s="104">
        <v>4499.25</v>
      </c>
      <c r="F39" s="206" t="s">
        <v>499</v>
      </c>
    </row>
    <row r="40" spans="1:6" ht="13.5" thickBot="1">
      <c r="A40" s="111"/>
      <c r="B40" s="73" t="s">
        <v>137</v>
      </c>
      <c r="C40" s="270" t="s">
        <v>1788</v>
      </c>
      <c r="D40" s="103"/>
      <c r="E40" s="105">
        <v>7498.75</v>
      </c>
      <c r="F40" s="207" t="s">
        <v>499</v>
      </c>
    </row>
  </sheetData>
  <phoneticPr fontId="13" type="noConversion"/>
  <pageMargins left="0.1" right="0.1" top="0.3" bottom="0.3" header="0.25" footer="0.25"/>
  <pageSetup scale="7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75" zoomScaleNormal="75" workbookViewId="0">
      <selection activeCell="E1" sqref="E1:E1048576"/>
    </sheetView>
  </sheetViews>
  <sheetFormatPr defaultColWidth="9.140625" defaultRowHeight="12.75"/>
  <cols>
    <col min="1" max="1" width="32.5703125" style="657" customWidth="1"/>
    <col min="2" max="2" width="25" style="657" customWidth="1"/>
    <col min="3" max="3" width="75.42578125" style="657" customWidth="1"/>
    <col min="4" max="4" width="10" style="657" customWidth="1"/>
    <col min="5" max="5" width="10.7109375" style="657" customWidth="1"/>
    <col min="6" max="7" width="12.5703125" style="657" customWidth="1"/>
    <col min="8" max="8" width="11.7109375" style="657" customWidth="1"/>
    <col min="9" max="16384" width="9.140625" style="657"/>
  </cols>
  <sheetData>
    <row r="1" spans="1:8" ht="24.75" thickBot="1">
      <c r="A1" s="664" t="s">
        <v>783</v>
      </c>
      <c r="B1" s="665" t="s">
        <v>163</v>
      </c>
      <c r="C1" s="665" t="s">
        <v>162</v>
      </c>
      <c r="D1" s="290" t="s">
        <v>805</v>
      </c>
      <c r="E1" s="494" t="s">
        <v>806</v>
      </c>
      <c r="F1" s="494" t="s">
        <v>807</v>
      </c>
      <c r="G1" s="494" t="s">
        <v>808</v>
      </c>
      <c r="H1" s="665" t="s">
        <v>495</v>
      </c>
    </row>
    <row r="2" spans="1:8" ht="25.5">
      <c r="A2" s="666" t="s">
        <v>2843</v>
      </c>
      <c r="B2" s="496" t="s">
        <v>2842</v>
      </c>
      <c r="C2" s="497" t="s">
        <v>2835</v>
      </c>
      <c r="D2" s="51">
        <v>24998</v>
      </c>
      <c r="E2" s="51"/>
      <c r="F2" s="83"/>
      <c r="G2" s="83"/>
      <c r="H2" s="667" t="s">
        <v>498</v>
      </c>
    </row>
    <row r="3" spans="1:8">
      <c r="A3" s="866"/>
      <c r="B3" s="549" t="s">
        <v>3403</v>
      </c>
      <c r="C3" s="550" t="s">
        <v>3795</v>
      </c>
      <c r="D3" s="54"/>
      <c r="E3" s="54">
        <f>D2*0.08</f>
        <v>1999.8400000000001</v>
      </c>
      <c r="F3" s="332"/>
      <c r="G3" s="332"/>
      <c r="H3" s="869" t="s">
        <v>496</v>
      </c>
    </row>
    <row r="4" spans="1:8">
      <c r="A4" s="672"/>
      <c r="B4" s="549" t="s">
        <v>2836</v>
      </c>
      <c r="C4" s="550" t="s">
        <v>1789</v>
      </c>
      <c r="D4" s="54"/>
      <c r="E4" s="54">
        <f>D2*0.15</f>
        <v>3749.7</v>
      </c>
      <c r="F4" s="332">
        <f>E4*1.875</f>
        <v>7030.6875</v>
      </c>
      <c r="G4" s="332">
        <f>E4*2.625</f>
        <v>9842.9624999999996</v>
      </c>
      <c r="H4" s="673" t="s">
        <v>499</v>
      </c>
    </row>
    <row r="5" spans="1:8" ht="13.5" thickBot="1">
      <c r="A5" s="668"/>
      <c r="B5" s="500" t="s">
        <v>2837</v>
      </c>
      <c r="C5" s="669" t="s">
        <v>1788</v>
      </c>
      <c r="D5" s="748"/>
      <c r="E5" s="748">
        <f>D2*0.25</f>
        <v>6249.5</v>
      </c>
      <c r="F5" s="335">
        <f>E5*1.875</f>
        <v>11717.8125</v>
      </c>
      <c r="G5" s="335">
        <f>E5*2.625</f>
        <v>16404.9375</v>
      </c>
      <c r="H5" s="671" t="s">
        <v>499</v>
      </c>
    </row>
    <row r="6" spans="1:8" ht="24.75" thickBot="1">
      <c r="A6" s="664" t="s">
        <v>783</v>
      </c>
      <c r="B6" s="665" t="s">
        <v>163</v>
      </c>
      <c r="C6" s="665" t="s">
        <v>162</v>
      </c>
      <c r="D6" s="290" t="s">
        <v>805</v>
      </c>
      <c r="E6" s="494" t="s">
        <v>806</v>
      </c>
      <c r="F6" s="494" t="s">
        <v>807</v>
      </c>
      <c r="G6" s="494" t="s">
        <v>808</v>
      </c>
      <c r="H6" s="665" t="s">
        <v>495</v>
      </c>
    </row>
    <row r="7" spans="1:8" ht="25.5">
      <c r="A7" s="666" t="s">
        <v>2844</v>
      </c>
      <c r="B7" s="496" t="s">
        <v>2870</v>
      </c>
      <c r="C7" s="497" t="s">
        <v>2874</v>
      </c>
      <c r="D7" s="51">
        <v>49998</v>
      </c>
      <c r="E7" s="51"/>
      <c r="F7" s="83"/>
      <c r="G7" s="83"/>
      <c r="H7" s="667" t="s">
        <v>498</v>
      </c>
    </row>
    <row r="8" spans="1:8">
      <c r="A8" s="866"/>
      <c r="B8" s="549" t="s">
        <v>3404</v>
      </c>
      <c r="C8" s="550" t="s">
        <v>3796</v>
      </c>
      <c r="D8" s="54"/>
      <c r="E8" s="54">
        <f>D7*0.08</f>
        <v>3999.84</v>
      </c>
      <c r="F8" s="332"/>
      <c r="G8" s="332"/>
      <c r="H8" s="869" t="s">
        <v>496</v>
      </c>
    </row>
    <row r="9" spans="1:8">
      <c r="A9" s="672"/>
      <c r="B9" s="549" t="s">
        <v>2871</v>
      </c>
      <c r="C9" s="550" t="s">
        <v>1789</v>
      </c>
      <c r="D9" s="54"/>
      <c r="E9" s="54">
        <f>D7*0.15</f>
        <v>7499.7</v>
      </c>
      <c r="F9" s="332">
        <f>E9*1.875</f>
        <v>14061.9375</v>
      </c>
      <c r="G9" s="332">
        <f>E9*2.625</f>
        <v>19686.712499999998</v>
      </c>
      <c r="H9" s="673" t="s">
        <v>499</v>
      </c>
    </row>
    <row r="10" spans="1:8" ht="13.5" thickBot="1">
      <c r="A10" s="668"/>
      <c r="B10" s="500" t="s">
        <v>2872</v>
      </c>
      <c r="C10" s="669" t="s">
        <v>1788</v>
      </c>
      <c r="D10" s="748"/>
      <c r="E10" s="748">
        <f>D7*0.25</f>
        <v>12499.5</v>
      </c>
      <c r="F10" s="335">
        <f>E10*1.875</f>
        <v>23436.5625</v>
      </c>
      <c r="G10" s="335">
        <f>E10*2.625</f>
        <v>32811.1875</v>
      </c>
      <c r="H10" s="671" t="s">
        <v>499</v>
      </c>
    </row>
    <row r="11" spans="1:8" ht="24.75" thickBot="1">
      <c r="A11" s="664" t="s">
        <v>783</v>
      </c>
      <c r="B11" s="665" t="s">
        <v>163</v>
      </c>
      <c r="C11" s="665" t="s">
        <v>162</v>
      </c>
      <c r="D11" s="290" t="s">
        <v>805</v>
      </c>
      <c r="E11" s="494" t="s">
        <v>806</v>
      </c>
      <c r="F11" s="494" t="s">
        <v>807</v>
      </c>
      <c r="G11" s="494" t="s">
        <v>808</v>
      </c>
      <c r="H11" s="665" t="s">
        <v>495</v>
      </c>
    </row>
    <row r="12" spans="1:8" ht="25.5">
      <c r="A12" s="666" t="s">
        <v>2877</v>
      </c>
      <c r="B12" s="496" t="s">
        <v>2878</v>
      </c>
      <c r="C12" s="497" t="s">
        <v>2897</v>
      </c>
      <c r="D12" s="51">
        <v>69998</v>
      </c>
      <c r="E12" s="51"/>
      <c r="F12" s="83"/>
      <c r="G12" s="83"/>
      <c r="H12" s="667" t="s">
        <v>498</v>
      </c>
    </row>
    <row r="13" spans="1:8">
      <c r="A13" s="866"/>
      <c r="B13" s="549" t="s">
        <v>3405</v>
      </c>
      <c r="C13" s="550" t="s">
        <v>3797</v>
      </c>
      <c r="D13" s="54"/>
      <c r="E13" s="54">
        <f>D12*0.08</f>
        <v>5599.84</v>
      </c>
      <c r="F13" s="332"/>
      <c r="G13" s="332"/>
      <c r="H13" s="869" t="s">
        <v>496</v>
      </c>
    </row>
    <row r="14" spans="1:8">
      <c r="A14" s="672"/>
      <c r="B14" s="549" t="s">
        <v>2879</v>
      </c>
      <c r="C14" s="550" t="s">
        <v>1789</v>
      </c>
      <c r="D14" s="54"/>
      <c r="E14" s="54">
        <f>D12*0.15</f>
        <v>10499.699999999999</v>
      </c>
      <c r="F14" s="332">
        <f>E14*1.875</f>
        <v>19686.937499999996</v>
      </c>
      <c r="G14" s="332">
        <f>E14*2.625</f>
        <v>27561.712499999998</v>
      </c>
      <c r="H14" s="673" t="s">
        <v>499</v>
      </c>
    </row>
    <row r="15" spans="1:8" ht="13.5" thickBot="1">
      <c r="A15" s="668"/>
      <c r="B15" s="500" t="s">
        <v>2880</v>
      </c>
      <c r="C15" s="669" t="s">
        <v>1788</v>
      </c>
      <c r="D15" s="748"/>
      <c r="E15" s="748">
        <f>D12*0.25</f>
        <v>17499.5</v>
      </c>
      <c r="F15" s="335">
        <f>E15*1.875</f>
        <v>32811.5625</v>
      </c>
      <c r="G15" s="335">
        <f>E15*2.625</f>
        <v>45936.1875</v>
      </c>
      <c r="H15" s="671" t="s">
        <v>499</v>
      </c>
    </row>
    <row r="21" ht="12" customHeight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="75" zoomScaleNormal="75" workbookViewId="0">
      <selection activeCell="H49" sqref="H49"/>
    </sheetView>
  </sheetViews>
  <sheetFormatPr defaultRowHeight="12.75"/>
  <cols>
    <col min="1" max="1" width="54.5703125" customWidth="1"/>
    <col min="2" max="2" width="30.140625" customWidth="1"/>
    <col min="3" max="3" width="49.7109375" customWidth="1"/>
    <col min="4" max="4" width="28.7109375" customWidth="1"/>
    <col min="5" max="5" width="17.5703125" customWidth="1"/>
    <col min="6" max="6" width="10.42578125" bestFit="1" customWidth="1"/>
  </cols>
  <sheetData>
    <row r="1" spans="1:9" s="861" customFormat="1" ht="13.5" thickBot="1">
      <c r="A1" s="858" t="s">
        <v>783</v>
      </c>
      <c r="B1" s="859" t="s">
        <v>163</v>
      </c>
      <c r="C1" s="859" t="s">
        <v>162</v>
      </c>
      <c r="D1" s="290" t="s">
        <v>805</v>
      </c>
      <c r="E1" s="860" t="s">
        <v>806</v>
      </c>
      <c r="F1" s="859" t="s">
        <v>495</v>
      </c>
    </row>
    <row r="2" spans="1:9" s="861" customFormat="1" ht="25.5">
      <c r="A2" s="862" t="s">
        <v>3075</v>
      </c>
      <c r="B2" s="863" t="s">
        <v>3076</v>
      </c>
      <c r="C2" s="864" t="s">
        <v>3077</v>
      </c>
      <c r="D2" s="51">
        <v>695</v>
      </c>
      <c r="E2" s="51"/>
      <c r="F2" s="865" t="s">
        <v>519</v>
      </c>
    </row>
    <row r="3" spans="1:9" s="861" customFormat="1">
      <c r="A3" s="866"/>
      <c r="B3" s="867" t="s">
        <v>3078</v>
      </c>
      <c r="C3" s="868" t="s">
        <v>3079</v>
      </c>
      <c r="D3" s="54">
        <v>799.24999999999989</v>
      </c>
      <c r="E3" s="54"/>
      <c r="F3" s="869" t="s">
        <v>519</v>
      </c>
    </row>
    <row r="4" spans="1:9" s="861" customFormat="1" ht="13.5" thickBot="1">
      <c r="A4" s="866"/>
      <c r="B4" s="867" t="s">
        <v>3080</v>
      </c>
      <c r="C4" s="868" t="s">
        <v>1789</v>
      </c>
      <c r="D4" s="54"/>
      <c r="E4" s="54">
        <f>D2*0.15</f>
        <v>104.25</v>
      </c>
      <c r="F4" s="869" t="s">
        <v>499</v>
      </c>
    </row>
    <row r="5" spans="1:9" s="861" customFormat="1" ht="13.5" thickBot="1">
      <c r="A5" s="858" t="s">
        <v>783</v>
      </c>
      <c r="B5" s="859" t="s">
        <v>163</v>
      </c>
      <c r="C5" s="859" t="s">
        <v>162</v>
      </c>
      <c r="D5" s="290" t="s">
        <v>805</v>
      </c>
      <c r="E5" s="860" t="s">
        <v>806</v>
      </c>
      <c r="F5" s="859" t="s">
        <v>495</v>
      </c>
    </row>
    <row r="6" spans="1:9" s="861" customFormat="1">
      <c r="A6" s="862" t="s">
        <v>3566</v>
      </c>
      <c r="B6" s="863" t="s">
        <v>3567</v>
      </c>
      <c r="C6" s="864" t="s">
        <v>3568</v>
      </c>
      <c r="D6" s="51">
        <v>545</v>
      </c>
      <c r="E6" s="51"/>
      <c r="F6" s="865" t="s">
        <v>519</v>
      </c>
    </row>
    <row r="7" spans="1:9" s="861" customFormat="1">
      <c r="A7" s="866"/>
      <c r="B7" s="867" t="s">
        <v>3570</v>
      </c>
      <c r="C7" s="868" t="s">
        <v>3079</v>
      </c>
      <c r="D7" s="54">
        <v>626.75</v>
      </c>
      <c r="E7" s="54"/>
      <c r="F7" s="869" t="s">
        <v>519</v>
      </c>
    </row>
    <row r="8" spans="1:9" s="861" customFormat="1" ht="13.5" thickBot="1">
      <c r="A8" s="866"/>
      <c r="B8" s="867" t="s">
        <v>3569</v>
      </c>
      <c r="C8" s="868" t="s">
        <v>1789</v>
      </c>
      <c r="D8" s="54"/>
      <c r="E8" s="54">
        <f>D6*0.15</f>
        <v>81.75</v>
      </c>
      <c r="F8" s="869" t="s">
        <v>499</v>
      </c>
    </row>
    <row r="9" spans="1:9" s="861" customFormat="1" ht="13.5" thickBot="1">
      <c r="A9" s="858" t="s">
        <v>783</v>
      </c>
      <c r="B9" s="859" t="s">
        <v>163</v>
      </c>
      <c r="C9" s="859" t="s">
        <v>162</v>
      </c>
      <c r="D9" s="290" t="s">
        <v>805</v>
      </c>
      <c r="E9" s="860" t="s">
        <v>806</v>
      </c>
      <c r="F9" s="859" t="s">
        <v>495</v>
      </c>
    </row>
    <row r="10" spans="1:9" s="861" customFormat="1" ht="25.5">
      <c r="A10" s="862" t="s">
        <v>3081</v>
      </c>
      <c r="B10" s="863" t="s">
        <v>3082</v>
      </c>
      <c r="C10" s="864" t="s">
        <v>3083</v>
      </c>
      <c r="D10" s="51">
        <v>1295</v>
      </c>
      <c r="E10" s="51"/>
      <c r="F10" s="865" t="s">
        <v>519</v>
      </c>
    </row>
    <row r="11" spans="1:9" s="861" customFormat="1">
      <c r="A11" s="866"/>
      <c r="B11" s="867" t="s">
        <v>3084</v>
      </c>
      <c r="C11" s="868" t="s">
        <v>3079</v>
      </c>
      <c r="D11" s="54">
        <v>1489.25</v>
      </c>
      <c r="E11" s="54"/>
      <c r="F11" s="869" t="s">
        <v>519</v>
      </c>
    </row>
    <row r="12" spans="1:9" s="861" customFormat="1" ht="13.5" thickBot="1">
      <c r="A12" s="866"/>
      <c r="B12" s="867" t="s">
        <v>3085</v>
      </c>
      <c r="C12" s="868" t="s">
        <v>1789</v>
      </c>
      <c r="D12" s="54"/>
      <c r="E12" s="54">
        <f>D10*0.15</f>
        <v>194.25</v>
      </c>
      <c r="F12" s="869" t="s">
        <v>499</v>
      </c>
    </row>
    <row r="13" spans="1:9" s="861" customFormat="1" ht="13.5" thickBot="1">
      <c r="A13" s="858" t="s">
        <v>783</v>
      </c>
      <c r="B13" s="859" t="s">
        <v>163</v>
      </c>
      <c r="C13" s="859" t="s">
        <v>162</v>
      </c>
      <c r="D13" s="290" t="s">
        <v>805</v>
      </c>
      <c r="E13" s="860" t="s">
        <v>806</v>
      </c>
      <c r="F13" s="859" t="s">
        <v>495</v>
      </c>
    </row>
    <row r="14" spans="1:9" s="861" customFormat="1" ht="25.5">
      <c r="A14" s="862" t="s">
        <v>3086</v>
      </c>
      <c r="B14" s="863" t="s">
        <v>3087</v>
      </c>
      <c r="C14" s="864" t="s">
        <v>3088</v>
      </c>
      <c r="D14" s="51">
        <v>1495</v>
      </c>
      <c r="E14" s="51"/>
      <c r="F14" s="865" t="s">
        <v>519</v>
      </c>
      <c r="I14" s="870"/>
    </row>
    <row r="15" spans="1:9" s="861" customFormat="1" ht="13.5" customHeight="1">
      <c r="A15" s="866"/>
      <c r="B15" s="867" t="s">
        <v>3089</v>
      </c>
      <c r="C15" s="868" t="s">
        <v>3079</v>
      </c>
      <c r="D15" s="54">
        <v>1719.2499999999998</v>
      </c>
      <c r="E15" s="54"/>
      <c r="F15" s="869" t="s">
        <v>519</v>
      </c>
    </row>
    <row r="16" spans="1:9" s="861" customFormat="1" ht="13.5" thickBot="1">
      <c r="A16" s="871"/>
      <c r="B16" s="871" t="s">
        <v>3090</v>
      </c>
      <c r="C16" s="872" t="s">
        <v>1789</v>
      </c>
      <c r="D16" s="62"/>
      <c r="E16" s="62">
        <f>D14*0.15</f>
        <v>224.25</v>
      </c>
      <c r="F16" s="873" t="s">
        <v>499</v>
      </c>
    </row>
    <row r="17" spans="1:9" s="861" customFormat="1" ht="13.5" thickBot="1">
      <c r="A17" s="858" t="s">
        <v>783</v>
      </c>
      <c r="B17" s="859" t="s">
        <v>163</v>
      </c>
      <c r="C17" s="859" t="s">
        <v>162</v>
      </c>
      <c r="D17" s="290" t="s">
        <v>805</v>
      </c>
      <c r="E17" s="860" t="s">
        <v>806</v>
      </c>
      <c r="F17" s="859" t="s">
        <v>495</v>
      </c>
    </row>
    <row r="18" spans="1:9" s="861" customFormat="1" ht="27" customHeight="1">
      <c r="A18" s="862" t="s">
        <v>3677</v>
      </c>
      <c r="B18" s="863" t="s">
        <v>3678</v>
      </c>
      <c r="C18" s="864" t="s">
        <v>3681</v>
      </c>
      <c r="D18" s="51">
        <v>1995</v>
      </c>
      <c r="E18" s="51"/>
      <c r="F18" s="865" t="s">
        <v>519</v>
      </c>
      <c r="I18" s="870"/>
    </row>
    <row r="19" spans="1:9" s="861" customFormat="1" ht="13.5" customHeight="1">
      <c r="A19" s="866"/>
      <c r="B19" s="867" t="s">
        <v>3679</v>
      </c>
      <c r="C19" s="868" t="s">
        <v>3079</v>
      </c>
      <c r="D19" s="54">
        <v>2294</v>
      </c>
      <c r="E19" s="54"/>
      <c r="F19" s="869" t="s">
        <v>519</v>
      </c>
    </row>
    <row r="20" spans="1:9" s="861" customFormat="1" ht="13.5" thickBot="1">
      <c r="A20" s="871"/>
      <c r="B20" s="871" t="s">
        <v>3680</v>
      </c>
      <c r="C20" s="872" t="s">
        <v>1789</v>
      </c>
      <c r="D20" s="62"/>
      <c r="E20" s="62">
        <v>300</v>
      </c>
      <c r="F20" s="873" t="s">
        <v>499</v>
      </c>
    </row>
    <row r="21" spans="1:9" s="861" customFormat="1" ht="13.5" thickBot="1">
      <c r="A21" s="858" t="s">
        <v>783</v>
      </c>
      <c r="B21" s="859" t="s">
        <v>163</v>
      </c>
      <c r="C21" s="859" t="s">
        <v>162</v>
      </c>
      <c r="D21" s="290" t="s">
        <v>805</v>
      </c>
      <c r="E21" s="860" t="s">
        <v>806</v>
      </c>
      <c r="F21" s="859" t="s">
        <v>495</v>
      </c>
    </row>
    <row r="22" spans="1:9" s="861" customFormat="1" ht="25.5">
      <c r="A22" s="862" t="s">
        <v>3106</v>
      </c>
      <c r="B22" s="863" t="s">
        <v>3107</v>
      </c>
      <c r="C22" s="864" t="s">
        <v>3120</v>
      </c>
      <c r="D22" s="51">
        <v>2995</v>
      </c>
      <c r="E22" s="51"/>
      <c r="F22" s="865" t="s">
        <v>519</v>
      </c>
      <c r="I22" s="870"/>
    </row>
    <row r="23" spans="1:9" s="861" customFormat="1" ht="13.5" customHeight="1">
      <c r="A23" s="866"/>
      <c r="B23" s="867" t="s">
        <v>3108</v>
      </c>
      <c r="C23" s="868" t="s">
        <v>3079</v>
      </c>
      <c r="D23" s="54">
        <v>3444.25</v>
      </c>
      <c r="E23" s="54"/>
      <c r="F23" s="869" t="s">
        <v>519</v>
      </c>
    </row>
    <row r="24" spans="1:9" s="861" customFormat="1" ht="13.5" thickBot="1">
      <c r="A24" s="871"/>
      <c r="B24" s="871" t="s">
        <v>3113</v>
      </c>
      <c r="C24" s="872" t="s">
        <v>1789</v>
      </c>
      <c r="D24" s="62"/>
      <c r="E24" s="62">
        <f>D22*0.15</f>
        <v>449.25</v>
      </c>
      <c r="F24" s="873" t="s">
        <v>499</v>
      </c>
    </row>
    <row r="25" spans="1:9" s="861" customFormat="1" ht="13.5" thickBot="1">
      <c r="A25" s="858" t="s">
        <v>783</v>
      </c>
      <c r="B25" s="859" t="s">
        <v>163</v>
      </c>
      <c r="C25" s="859" t="s">
        <v>162</v>
      </c>
      <c r="D25" s="290" t="s">
        <v>805</v>
      </c>
      <c r="E25" s="860" t="s">
        <v>806</v>
      </c>
      <c r="F25" s="859" t="s">
        <v>495</v>
      </c>
    </row>
    <row r="26" spans="1:9" s="861" customFormat="1" ht="41.25" customHeight="1">
      <c r="A26" s="862" t="s">
        <v>3109</v>
      </c>
      <c r="B26" s="863" t="s">
        <v>3110</v>
      </c>
      <c r="C26" s="864" t="s">
        <v>3114</v>
      </c>
      <c r="D26" s="51">
        <v>5995</v>
      </c>
      <c r="E26" s="51"/>
      <c r="F26" s="865" t="s">
        <v>519</v>
      </c>
      <c r="I26" s="870"/>
    </row>
    <row r="27" spans="1:9" s="861" customFormat="1" ht="13.5" customHeight="1">
      <c r="A27" s="866"/>
      <c r="B27" s="867" t="s">
        <v>3111</v>
      </c>
      <c r="C27" s="868" t="s">
        <v>3079</v>
      </c>
      <c r="D27" s="54">
        <v>6894.25</v>
      </c>
      <c r="E27" s="54"/>
      <c r="F27" s="869" t="s">
        <v>519</v>
      </c>
    </row>
    <row r="28" spans="1:9" s="861" customFormat="1" ht="13.5" thickBot="1">
      <c r="A28" s="871"/>
      <c r="B28" s="871" t="s">
        <v>3112</v>
      </c>
      <c r="C28" s="872" t="s">
        <v>1789</v>
      </c>
      <c r="D28" s="62"/>
      <c r="E28" s="62">
        <f>D26*0.15</f>
        <v>899.25</v>
      </c>
      <c r="F28" s="873" t="s">
        <v>499</v>
      </c>
    </row>
    <row r="29" spans="1:9" ht="13.5" thickBot="1"/>
    <row r="30" spans="1:9" ht="13.5" thickBot="1">
      <c r="A30" s="744" t="s">
        <v>1787</v>
      </c>
    </row>
    <row r="31" spans="1:9" ht="13.5" thickBot="1">
      <c r="A31" s="664" t="s">
        <v>783</v>
      </c>
      <c r="B31" s="665" t="s">
        <v>163</v>
      </c>
      <c r="C31" s="665" t="s">
        <v>162</v>
      </c>
      <c r="D31" s="290" t="s">
        <v>805</v>
      </c>
      <c r="E31" s="494" t="s">
        <v>806</v>
      </c>
      <c r="F31" s="665" t="s">
        <v>495</v>
      </c>
    </row>
    <row r="32" spans="1:9" ht="13.5" thickBot="1">
      <c r="A32" s="745" t="s">
        <v>2548</v>
      </c>
      <c r="B32" s="697" t="s">
        <v>2544</v>
      </c>
      <c r="C32" s="697" t="s">
        <v>2546</v>
      </c>
      <c r="D32" s="408">
        <v>399</v>
      </c>
      <c r="E32" s="408"/>
      <c r="F32" s="743" t="s">
        <v>519</v>
      </c>
    </row>
    <row r="33" spans="1:6" ht="13.5" thickBot="1">
      <c r="A33" s="745" t="s">
        <v>2549</v>
      </c>
      <c r="B33" s="697" t="s">
        <v>2545</v>
      </c>
      <c r="C33" s="697" t="s">
        <v>2547</v>
      </c>
      <c r="D33" s="62">
        <v>499</v>
      </c>
      <c r="E33" s="408"/>
      <c r="F33" s="743" t="s">
        <v>519</v>
      </c>
    </row>
    <row r="34" spans="1:6" ht="13.5" thickBot="1">
      <c r="A34" s="932"/>
      <c r="B34" s="456"/>
      <c r="C34" s="115"/>
      <c r="D34" s="194"/>
      <c r="E34" s="194"/>
      <c r="F34" s="931"/>
    </row>
    <row r="35" spans="1:6" ht="13.5" thickBot="1">
      <c r="A35" s="286" t="s">
        <v>3274</v>
      </c>
    </row>
    <row r="36" spans="1:6" ht="13.5" thickBot="1">
      <c r="A36" s="664" t="s">
        <v>783</v>
      </c>
      <c r="B36" s="665" t="s">
        <v>163</v>
      </c>
      <c r="C36" s="665" t="s">
        <v>162</v>
      </c>
      <c r="D36" s="290" t="s">
        <v>805</v>
      </c>
      <c r="E36" s="494" t="s">
        <v>806</v>
      </c>
      <c r="F36" s="665" t="s">
        <v>495</v>
      </c>
    </row>
    <row r="37" spans="1:6">
      <c r="A37" s="862" t="s">
        <v>2573</v>
      </c>
      <c r="B37" s="496" t="s">
        <v>2576</v>
      </c>
      <c r="C37" s="497" t="s">
        <v>1789</v>
      </c>
      <c r="D37" s="51"/>
      <c r="E37" s="51">
        <v>104.25</v>
      </c>
      <c r="F37" s="865" t="s">
        <v>499</v>
      </c>
    </row>
    <row r="38" spans="1:6">
      <c r="A38" s="866" t="s">
        <v>2574</v>
      </c>
      <c r="B38" s="549" t="s">
        <v>2577</v>
      </c>
      <c r="C38" s="550" t="s">
        <v>1789</v>
      </c>
      <c r="D38" s="54"/>
      <c r="E38" s="54">
        <v>194.25</v>
      </c>
      <c r="F38" s="869" t="s">
        <v>499</v>
      </c>
    </row>
    <row r="39" spans="1:6" ht="13.5" thickBot="1">
      <c r="A39" s="707" t="s">
        <v>2575</v>
      </c>
      <c r="B39" s="500" t="s">
        <v>2578</v>
      </c>
      <c r="C39" s="708" t="s">
        <v>1789</v>
      </c>
      <c r="D39" s="62"/>
      <c r="E39" s="62">
        <v>224.25</v>
      </c>
      <c r="F39" s="671" t="s">
        <v>499</v>
      </c>
    </row>
    <row r="40" spans="1:6" ht="13.5" thickBot="1"/>
    <row r="41" spans="1:6" s="147" customFormat="1" ht="15.75" customHeight="1" thickBot="1">
      <c r="A41" s="286" t="s">
        <v>3770</v>
      </c>
      <c r="B41" s="1080"/>
      <c r="C41" s="1080"/>
      <c r="D41" s="1080"/>
    </row>
    <row r="42" spans="1:6" ht="13.5" thickBot="1">
      <c r="A42" s="469" t="s">
        <v>3771</v>
      </c>
      <c r="B42" s="469" t="s">
        <v>163</v>
      </c>
      <c r="C42" s="469" t="s">
        <v>364</v>
      </c>
      <c r="D42" s="164" t="s">
        <v>805</v>
      </c>
      <c r="E42" s="859" t="s">
        <v>780</v>
      </c>
      <c r="F42" s="859" t="s">
        <v>495</v>
      </c>
    </row>
    <row r="43" spans="1:6" ht="26.25" thickBot="1">
      <c r="A43" s="1093" t="s">
        <v>3708</v>
      </c>
      <c r="B43" s="1082" t="s">
        <v>3710</v>
      </c>
      <c r="C43" s="1094" t="s">
        <v>3709</v>
      </c>
      <c r="D43" s="51">
        <v>129</v>
      </c>
      <c r="E43" s="1083" t="s">
        <v>3769</v>
      </c>
      <c r="F43" s="865" t="s">
        <v>37</v>
      </c>
    </row>
    <row r="44" spans="1:6" ht="26.25" thickBot="1">
      <c r="A44" s="856" t="s">
        <v>2311</v>
      </c>
      <c r="B44" s="1055" t="s">
        <v>2309</v>
      </c>
      <c r="C44" s="1081" t="s">
        <v>2310</v>
      </c>
      <c r="D44" s="54">
        <v>175</v>
      </c>
      <c r="E44" s="608"/>
      <c r="F44" s="865" t="s">
        <v>37</v>
      </c>
    </row>
    <row r="45" spans="1:6" ht="26.25" thickBot="1">
      <c r="A45" s="856" t="s">
        <v>3711</v>
      </c>
      <c r="B45" s="1055" t="s">
        <v>3712</v>
      </c>
      <c r="C45" s="1081" t="s">
        <v>3713</v>
      </c>
      <c r="D45" s="54">
        <v>175</v>
      </c>
      <c r="E45" s="1084" t="s">
        <v>3769</v>
      </c>
      <c r="F45" s="865" t="s">
        <v>37</v>
      </c>
    </row>
    <row r="46" spans="1:6" s="147" customFormat="1" ht="39" thickBot="1">
      <c r="A46" s="856" t="s">
        <v>2315</v>
      </c>
      <c r="B46" s="1055" t="s">
        <v>2312</v>
      </c>
      <c r="C46" s="1081" t="s">
        <v>2744</v>
      </c>
      <c r="D46" s="54">
        <v>215</v>
      </c>
      <c r="E46" s="815"/>
      <c r="F46" s="865" t="s">
        <v>37</v>
      </c>
    </row>
    <row r="47" spans="1:6" s="147" customFormat="1" ht="26.25" thickBot="1">
      <c r="A47" s="856" t="s">
        <v>3714</v>
      </c>
      <c r="B47" s="1055" t="s">
        <v>3715</v>
      </c>
      <c r="C47" s="1081" t="s">
        <v>3716</v>
      </c>
      <c r="D47" s="54">
        <v>215</v>
      </c>
      <c r="E47" s="1084" t="s">
        <v>3769</v>
      </c>
      <c r="F47" s="865" t="s">
        <v>37</v>
      </c>
    </row>
    <row r="48" spans="1:6" s="147" customFormat="1" ht="39" thickBot="1">
      <c r="A48" s="856" t="s">
        <v>2314</v>
      </c>
      <c r="B48" s="1055" t="s">
        <v>2313</v>
      </c>
      <c r="C48" s="1081" t="s">
        <v>2745</v>
      </c>
      <c r="D48" s="54">
        <v>265</v>
      </c>
      <c r="E48" s="815"/>
      <c r="F48" s="865" t="s">
        <v>37</v>
      </c>
    </row>
    <row r="49" spans="1:6" s="147" customFormat="1" ht="26.25" thickBot="1">
      <c r="A49" s="856" t="s">
        <v>3717</v>
      </c>
      <c r="B49" s="1055" t="s">
        <v>3718</v>
      </c>
      <c r="C49" s="1081" t="s">
        <v>3719</v>
      </c>
      <c r="D49" s="54">
        <v>265</v>
      </c>
      <c r="E49" s="1084" t="s">
        <v>3769</v>
      </c>
      <c r="F49" s="865" t="s">
        <v>37</v>
      </c>
    </row>
    <row r="50" spans="1:6" s="147" customFormat="1" ht="13.5" thickBot="1">
      <c r="A50" s="856" t="s">
        <v>3063</v>
      </c>
      <c r="B50" s="549" t="s">
        <v>3057</v>
      </c>
      <c r="C50" s="855" t="s">
        <v>3060</v>
      </c>
      <c r="D50" s="54">
        <v>189</v>
      </c>
      <c r="E50" s="225"/>
      <c r="F50" s="865" t="s">
        <v>37</v>
      </c>
    </row>
    <row r="51" spans="1:6" s="147" customFormat="1" ht="13.5" thickBot="1">
      <c r="A51" s="856" t="s">
        <v>3064</v>
      </c>
      <c r="B51" s="225" t="s">
        <v>3058</v>
      </c>
      <c r="C51" s="716" t="s">
        <v>3061</v>
      </c>
      <c r="D51" s="78">
        <v>249</v>
      </c>
      <c r="E51" s="225"/>
      <c r="F51" s="865" t="s">
        <v>37</v>
      </c>
    </row>
    <row r="52" spans="1:6" s="147" customFormat="1" ht="13.5" thickBot="1">
      <c r="A52" s="857" t="s">
        <v>3065</v>
      </c>
      <c r="B52" s="229" t="s">
        <v>3059</v>
      </c>
      <c r="C52" s="1095" t="s">
        <v>3062</v>
      </c>
      <c r="D52" s="79">
        <v>129</v>
      </c>
      <c r="E52" s="229"/>
      <c r="F52" s="865" t="s">
        <v>37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8"/>
  <sheetViews>
    <sheetView zoomScale="75" zoomScaleNormal="75" workbookViewId="0">
      <selection activeCell="H1" sqref="H1:H1048576"/>
    </sheetView>
  </sheetViews>
  <sheetFormatPr defaultColWidth="9.140625" defaultRowHeight="12.75"/>
  <cols>
    <col min="1" max="1" width="32.5703125" style="485" customWidth="1"/>
    <col min="2" max="2" width="26.140625" style="485" customWidth="1"/>
    <col min="3" max="3" width="75.42578125" style="485" customWidth="1"/>
    <col min="4" max="4" width="10" style="485" customWidth="1"/>
    <col min="5" max="5" width="10.7109375" style="485" customWidth="1"/>
    <col min="6" max="7" width="12.5703125" style="485" customWidth="1"/>
    <col min="8" max="8" width="11.7109375" style="485" customWidth="1"/>
    <col min="9" max="16384" width="9.140625" style="485"/>
  </cols>
  <sheetData>
    <row r="1" spans="1:8" ht="24.75" thickBot="1">
      <c r="A1" s="492" t="s">
        <v>783</v>
      </c>
      <c r="B1" s="493" t="s">
        <v>163</v>
      </c>
      <c r="C1" s="493" t="s">
        <v>162</v>
      </c>
      <c r="D1" s="290" t="s">
        <v>805</v>
      </c>
      <c r="E1" s="494" t="s">
        <v>806</v>
      </c>
      <c r="F1" s="494" t="s">
        <v>807</v>
      </c>
      <c r="G1" s="494" t="s">
        <v>808</v>
      </c>
      <c r="H1" s="493" t="s">
        <v>495</v>
      </c>
    </row>
    <row r="2" spans="1:8">
      <c r="A2" s="495" t="s">
        <v>1997</v>
      </c>
      <c r="B2" s="496" t="s">
        <v>1998</v>
      </c>
      <c r="C2" s="546" t="s">
        <v>1999</v>
      </c>
      <c r="D2" s="51">
        <v>11995</v>
      </c>
      <c r="E2" s="51"/>
      <c r="F2" s="83"/>
      <c r="G2" s="83"/>
      <c r="H2" s="498" t="s">
        <v>498</v>
      </c>
    </row>
    <row r="3" spans="1:8" ht="13.5" thickBot="1">
      <c r="A3" s="499"/>
      <c r="B3" s="547" t="s">
        <v>2000</v>
      </c>
      <c r="C3" s="545" t="s">
        <v>1788</v>
      </c>
      <c r="D3" s="501"/>
      <c r="E3" s="501">
        <v>2999</v>
      </c>
      <c r="F3" s="335">
        <v>5624</v>
      </c>
      <c r="G3" s="335">
        <v>7873</v>
      </c>
      <c r="H3" s="502" t="s">
        <v>499</v>
      </c>
    </row>
    <row r="4" spans="1:8" ht="24.75" thickBot="1">
      <c r="A4" s="492" t="s">
        <v>783</v>
      </c>
      <c r="B4" s="493" t="s">
        <v>163</v>
      </c>
      <c r="C4" s="493" t="s">
        <v>162</v>
      </c>
      <c r="D4" s="290" t="s">
        <v>805</v>
      </c>
      <c r="E4" s="494" t="s">
        <v>806</v>
      </c>
      <c r="F4" s="494" t="s">
        <v>807</v>
      </c>
      <c r="G4" s="494" t="s">
        <v>808</v>
      </c>
      <c r="H4" s="493" t="s">
        <v>495</v>
      </c>
    </row>
    <row r="5" spans="1:8">
      <c r="A5" s="495" t="s">
        <v>2001</v>
      </c>
      <c r="B5" s="496" t="s">
        <v>2002</v>
      </c>
      <c r="C5" s="546" t="s">
        <v>2167</v>
      </c>
      <c r="D5" s="51">
        <v>21995</v>
      </c>
      <c r="E5" s="51"/>
      <c r="F5" s="83"/>
      <c r="G5" s="83"/>
      <c r="H5" s="498" t="s">
        <v>498</v>
      </c>
    </row>
    <row r="6" spans="1:8" ht="13.5" thickBot="1">
      <c r="A6" s="499"/>
      <c r="B6" s="547" t="s">
        <v>2003</v>
      </c>
      <c r="C6" s="545" t="s">
        <v>1788</v>
      </c>
      <c r="D6" s="501"/>
      <c r="E6" s="501">
        <v>5499</v>
      </c>
      <c r="F6" s="335">
        <v>10311</v>
      </c>
      <c r="G6" s="335">
        <v>14435</v>
      </c>
      <c r="H6" s="502" t="s">
        <v>499</v>
      </c>
    </row>
    <row r="7" spans="1:8" ht="24.75" thickBot="1">
      <c r="A7" s="492" t="s">
        <v>783</v>
      </c>
      <c r="B7" s="493" t="s">
        <v>163</v>
      </c>
      <c r="C7" s="493" t="s">
        <v>162</v>
      </c>
      <c r="D7" s="290" t="s">
        <v>805</v>
      </c>
      <c r="E7" s="494" t="s">
        <v>806</v>
      </c>
      <c r="F7" s="494" t="s">
        <v>807</v>
      </c>
      <c r="G7" s="494" t="s">
        <v>808</v>
      </c>
      <c r="H7" s="493" t="s">
        <v>495</v>
      </c>
    </row>
    <row r="8" spans="1:8" ht="25.5">
      <c r="A8" s="495" t="s">
        <v>2004</v>
      </c>
      <c r="B8" s="496" t="s">
        <v>2005</v>
      </c>
      <c r="C8" s="546" t="s">
        <v>3457</v>
      </c>
      <c r="D8" s="51">
        <v>56995</v>
      </c>
      <c r="E8" s="51"/>
      <c r="F8" s="83"/>
      <c r="G8" s="83"/>
      <c r="H8" s="498" t="s">
        <v>498</v>
      </c>
    </row>
    <row r="9" spans="1:8" ht="13.5" thickBot="1">
      <c r="A9" s="499"/>
      <c r="B9" s="547" t="s">
        <v>2006</v>
      </c>
      <c r="C9" s="545" t="s">
        <v>1788</v>
      </c>
      <c r="D9" s="501"/>
      <c r="E9" s="501">
        <v>14249</v>
      </c>
      <c r="F9" s="335">
        <v>26717</v>
      </c>
      <c r="G9" s="335">
        <v>37404</v>
      </c>
      <c r="H9" s="502" t="s">
        <v>499</v>
      </c>
    </row>
    <row r="10" spans="1:8" ht="24.75" thickBot="1">
      <c r="A10" s="492" t="s">
        <v>783</v>
      </c>
      <c r="B10" s="493" t="s">
        <v>163</v>
      </c>
      <c r="C10" s="493" t="s">
        <v>162</v>
      </c>
      <c r="D10" s="290" t="s">
        <v>805</v>
      </c>
      <c r="E10" s="494" t="s">
        <v>806</v>
      </c>
      <c r="F10" s="494" t="s">
        <v>807</v>
      </c>
      <c r="G10" s="494" t="s">
        <v>808</v>
      </c>
      <c r="H10" s="493" t="s">
        <v>495</v>
      </c>
    </row>
    <row r="11" spans="1:8" ht="25.5">
      <c r="A11" s="495" t="s">
        <v>2364</v>
      </c>
      <c r="B11" s="496" t="s">
        <v>2365</v>
      </c>
      <c r="C11" s="546" t="s">
        <v>2366</v>
      </c>
      <c r="D11" s="51">
        <v>95995</v>
      </c>
      <c r="E11" s="51"/>
      <c r="F11" s="83"/>
      <c r="G11" s="83"/>
      <c r="H11" s="498" t="s">
        <v>498</v>
      </c>
    </row>
    <row r="12" spans="1:8" ht="13.5" thickBot="1">
      <c r="A12" s="499"/>
      <c r="B12" s="547" t="s">
        <v>2367</v>
      </c>
      <c r="C12" s="545" t="s">
        <v>1788</v>
      </c>
      <c r="D12" s="501"/>
      <c r="E12" s="501">
        <v>23999</v>
      </c>
      <c r="F12" s="335">
        <v>44999</v>
      </c>
      <c r="G12" s="335">
        <v>62998</v>
      </c>
      <c r="H12" s="502" t="s">
        <v>499</v>
      </c>
    </row>
    <row r="13" spans="1:8" s="836" customFormat="1" ht="13.5" thickBot="1">
      <c r="A13" s="499"/>
      <c r="B13" s="555"/>
      <c r="C13" s="555"/>
      <c r="D13" s="1078"/>
      <c r="E13" s="1078"/>
      <c r="F13" s="790"/>
      <c r="G13" s="790"/>
      <c r="H13" s="1079"/>
    </row>
    <row r="14" spans="1:8" ht="29.25" customHeight="1" thickBot="1">
      <c r="A14" s="1211" t="s">
        <v>2134</v>
      </c>
      <c r="B14" s="1212"/>
      <c r="C14" s="1212"/>
      <c r="D14" s="1212"/>
      <c r="E14" s="1212"/>
      <c r="F14" s="1212"/>
      <c r="G14" s="1212"/>
      <c r="H14" s="1213"/>
    </row>
    <row r="15" spans="1:8" ht="13.5" thickBot="1">
      <c r="A15" s="612" t="s">
        <v>783</v>
      </c>
      <c r="B15" s="613" t="s">
        <v>163</v>
      </c>
      <c r="C15" s="613" t="s">
        <v>162</v>
      </c>
      <c r="D15" s="290" t="s">
        <v>805</v>
      </c>
      <c r="E15" s="494"/>
      <c r="F15" s="494"/>
      <c r="G15" s="494"/>
      <c r="H15" s="613" t="s">
        <v>495</v>
      </c>
    </row>
    <row r="16" spans="1:8">
      <c r="A16" s="1077" t="s">
        <v>1997</v>
      </c>
      <c r="B16" s="614" t="s">
        <v>2135</v>
      </c>
      <c r="C16" s="615" t="s">
        <v>2136</v>
      </c>
      <c r="D16" s="627">
        <v>3995</v>
      </c>
      <c r="E16" s="630"/>
      <c r="F16" s="616"/>
      <c r="G16" s="617"/>
      <c r="H16" s="617" t="s">
        <v>498</v>
      </c>
    </row>
    <row r="17" spans="1:8">
      <c r="A17" s="618"/>
      <c r="B17" s="619" t="s">
        <v>2137</v>
      </c>
      <c r="C17" s="620" t="s">
        <v>2138</v>
      </c>
      <c r="D17" s="627">
        <v>3995</v>
      </c>
      <c r="E17" s="631"/>
      <c r="F17" s="618"/>
      <c r="G17" s="621"/>
      <c r="H17" s="621" t="s">
        <v>498</v>
      </c>
    </row>
    <row r="18" spans="1:8">
      <c r="A18" s="618"/>
      <c r="B18" s="619" t="s">
        <v>2139</v>
      </c>
      <c r="C18" s="622" t="s">
        <v>2140</v>
      </c>
      <c r="D18" s="627">
        <v>2995</v>
      </c>
      <c r="E18" s="631"/>
      <c r="F18" s="618"/>
      <c r="G18" s="621"/>
      <c r="H18" s="621" t="s">
        <v>498</v>
      </c>
    </row>
    <row r="19" spans="1:8">
      <c r="A19" s="618"/>
      <c r="B19" s="553" t="s">
        <v>2141</v>
      </c>
      <c r="C19" s="622" t="s">
        <v>2142</v>
      </c>
      <c r="D19" s="627">
        <v>2995</v>
      </c>
      <c r="E19" s="631"/>
      <c r="F19" s="618"/>
      <c r="G19" s="621"/>
      <c r="H19" s="621" t="s">
        <v>498</v>
      </c>
    </row>
    <row r="20" spans="1:8" ht="13.5" thickBot="1">
      <c r="A20" s="618"/>
      <c r="B20" s="623" t="s">
        <v>3067</v>
      </c>
      <c r="C20" s="624" t="s">
        <v>3066</v>
      </c>
      <c r="D20" s="627">
        <v>3995</v>
      </c>
      <c r="E20" s="626"/>
      <c r="F20" s="625"/>
      <c r="G20" s="626"/>
      <c r="H20" s="626" t="s">
        <v>498</v>
      </c>
    </row>
    <row r="21" spans="1:8" ht="13.5" thickBot="1">
      <c r="A21" s="492" t="s">
        <v>783</v>
      </c>
      <c r="B21" s="493" t="s">
        <v>163</v>
      </c>
      <c r="C21" s="493" t="s">
        <v>162</v>
      </c>
      <c r="D21" s="290" t="s">
        <v>805</v>
      </c>
      <c r="E21" s="494"/>
      <c r="F21" s="494"/>
      <c r="G21" s="494"/>
      <c r="H21" s="493" t="s">
        <v>495</v>
      </c>
    </row>
    <row r="22" spans="1:8">
      <c r="A22" s="1077" t="s">
        <v>2001</v>
      </c>
      <c r="B22" s="614" t="s">
        <v>2143</v>
      </c>
      <c r="C22" s="615" t="s">
        <v>2144</v>
      </c>
      <c r="D22" s="628">
        <v>5995</v>
      </c>
      <c r="E22" s="630"/>
      <c r="F22" s="616"/>
      <c r="G22" s="617"/>
      <c r="H22" s="617" t="s">
        <v>498</v>
      </c>
    </row>
    <row r="23" spans="1:8">
      <c r="A23" s="618"/>
      <c r="B23" s="619" t="s">
        <v>2145</v>
      </c>
      <c r="C23" s="620" t="s">
        <v>2146</v>
      </c>
      <c r="D23" s="627">
        <v>5995</v>
      </c>
      <c r="E23" s="631"/>
      <c r="F23" s="618"/>
      <c r="G23" s="621"/>
      <c r="H23" s="621" t="s">
        <v>498</v>
      </c>
    </row>
    <row r="24" spans="1:8">
      <c r="A24" s="618"/>
      <c r="B24" s="619" t="s">
        <v>2147</v>
      </c>
      <c r="C24" s="622" t="s">
        <v>2148</v>
      </c>
      <c r="D24" s="627">
        <v>4661.666666666667</v>
      </c>
      <c r="E24" s="631"/>
      <c r="F24" s="618"/>
      <c r="G24" s="621"/>
      <c r="H24" s="621" t="s">
        <v>498</v>
      </c>
    </row>
    <row r="25" spans="1:8" ht="12" customHeight="1">
      <c r="A25" s="618"/>
      <c r="B25" s="553" t="s">
        <v>2149</v>
      </c>
      <c r="C25" s="622" t="s">
        <v>2150</v>
      </c>
      <c r="D25" s="66">
        <v>4661.666666666667</v>
      </c>
      <c r="E25" s="631"/>
      <c r="F25" s="618"/>
      <c r="G25" s="621"/>
      <c r="H25" s="621" t="s">
        <v>498</v>
      </c>
    </row>
    <row r="26" spans="1:8" ht="12" customHeight="1" thickBot="1">
      <c r="A26" s="618"/>
      <c r="B26" s="623" t="s">
        <v>3068</v>
      </c>
      <c r="C26" s="624" t="s">
        <v>3071</v>
      </c>
      <c r="D26" s="629">
        <v>5995</v>
      </c>
      <c r="E26" s="626"/>
      <c r="F26" s="625"/>
      <c r="G26" s="626"/>
      <c r="H26" s="626" t="s">
        <v>498</v>
      </c>
    </row>
    <row r="27" spans="1:8" ht="13.5" thickBot="1">
      <c r="A27" s="492" t="s">
        <v>783</v>
      </c>
      <c r="B27" s="493" t="s">
        <v>163</v>
      </c>
      <c r="C27" s="493" t="s">
        <v>162</v>
      </c>
      <c r="D27" s="290" t="s">
        <v>805</v>
      </c>
      <c r="E27" s="494"/>
      <c r="F27" s="494"/>
      <c r="G27" s="494"/>
      <c r="H27" s="493" t="s">
        <v>495</v>
      </c>
    </row>
    <row r="28" spans="1:8">
      <c r="A28" s="1077" t="s">
        <v>2004</v>
      </c>
      <c r="B28" s="619" t="s">
        <v>2151</v>
      </c>
      <c r="C28" s="615" t="s">
        <v>2152</v>
      </c>
      <c r="D28" s="628">
        <v>9995</v>
      </c>
      <c r="E28" s="630"/>
      <c r="F28" s="616"/>
      <c r="G28" s="617"/>
      <c r="H28" s="617" t="s">
        <v>498</v>
      </c>
    </row>
    <row r="29" spans="1:8">
      <c r="A29" s="618"/>
      <c r="B29" s="619" t="s">
        <v>2153</v>
      </c>
      <c r="C29" s="620" t="s">
        <v>2154</v>
      </c>
      <c r="D29" s="627">
        <v>9995</v>
      </c>
      <c r="E29" s="631"/>
      <c r="F29" s="618"/>
      <c r="G29" s="621"/>
      <c r="H29" s="621" t="s">
        <v>498</v>
      </c>
    </row>
    <row r="30" spans="1:8">
      <c r="A30" s="618"/>
      <c r="B30" s="619" t="s">
        <v>2155</v>
      </c>
      <c r="C30" s="622" t="s">
        <v>2156</v>
      </c>
      <c r="D30" s="627">
        <v>7995</v>
      </c>
      <c r="E30" s="631"/>
      <c r="F30" s="618"/>
      <c r="G30" s="621"/>
      <c r="H30" s="621" t="s">
        <v>498</v>
      </c>
    </row>
    <row r="31" spans="1:8">
      <c r="A31" s="618"/>
      <c r="B31" s="553" t="s">
        <v>2157</v>
      </c>
      <c r="C31" s="622" t="s">
        <v>2158</v>
      </c>
      <c r="D31" s="627">
        <v>7995</v>
      </c>
      <c r="E31" s="621"/>
      <c r="F31" s="618"/>
      <c r="G31" s="621"/>
      <c r="H31" s="621" t="s">
        <v>498</v>
      </c>
    </row>
    <row r="32" spans="1:8" ht="13.5" thickBot="1">
      <c r="A32" s="625"/>
      <c r="B32" s="623" t="s">
        <v>3069</v>
      </c>
      <c r="C32" s="624" t="s">
        <v>3072</v>
      </c>
      <c r="D32" s="539">
        <v>7995</v>
      </c>
      <c r="E32" s="632"/>
      <c r="F32" s="625"/>
      <c r="G32" s="626"/>
      <c r="H32" s="626" t="s">
        <v>498</v>
      </c>
    </row>
    <row r="33" spans="1:8" ht="13.5" thickBot="1">
      <c r="A33" s="492" t="s">
        <v>783</v>
      </c>
      <c r="B33" s="493" t="s">
        <v>163</v>
      </c>
      <c r="C33" s="493" t="s">
        <v>162</v>
      </c>
      <c r="D33" s="290" t="s">
        <v>805</v>
      </c>
      <c r="E33" s="494"/>
      <c r="F33" s="494"/>
      <c r="G33" s="494"/>
      <c r="H33" s="493" t="s">
        <v>495</v>
      </c>
    </row>
    <row r="34" spans="1:8">
      <c r="A34" s="1077" t="s">
        <v>2364</v>
      </c>
      <c r="B34" s="614" t="s">
        <v>2368</v>
      </c>
      <c r="C34" s="615" t="s">
        <v>2372</v>
      </c>
      <c r="D34" s="628">
        <v>12995</v>
      </c>
      <c r="E34" s="630"/>
      <c r="F34" s="616"/>
      <c r="G34" s="617"/>
      <c r="H34" s="617" t="s">
        <v>498</v>
      </c>
    </row>
    <row r="35" spans="1:8">
      <c r="A35" s="618"/>
      <c r="B35" s="619" t="s">
        <v>2369</v>
      </c>
      <c r="C35" s="620" t="s">
        <v>2373</v>
      </c>
      <c r="D35" s="627">
        <v>12995</v>
      </c>
      <c r="E35" s="631"/>
      <c r="F35" s="618"/>
      <c r="G35" s="621"/>
      <c r="H35" s="621" t="s">
        <v>498</v>
      </c>
    </row>
    <row r="36" spans="1:8">
      <c r="A36" s="618"/>
      <c r="B36" s="619" t="s">
        <v>2370</v>
      </c>
      <c r="C36" s="622" t="s">
        <v>2374</v>
      </c>
      <c r="D36" s="627">
        <v>9995</v>
      </c>
      <c r="E36" s="631"/>
      <c r="F36" s="618"/>
      <c r="G36" s="621"/>
      <c r="H36" s="621" t="s">
        <v>498</v>
      </c>
    </row>
    <row r="37" spans="1:8">
      <c r="A37" s="618"/>
      <c r="B37" s="553" t="s">
        <v>2371</v>
      </c>
      <c r="C37" s="622" t="s">
        <v>2375</v>
      </c>
      <c r="D37" s="627">
        <v>9995</v>
      </c>
      <c r="E37" s="631"/>
      <c r="F37" s="618"/>
      <c r="G37" s="621"/>
      <c r="H37" s="621" t="s">
        <v>498</v>
      </c>
    </row>
    <row r="38" spans="1:8" ht="13.5" thickBot="1">
      <c r="A38" s="625"/>
      <c r="B38" s="623" t="s">
        <v>3070</v>
      </c>
      <c r="C38" s="624" t="s">
        <v>3073</v>
      </c>
      <c r="D38" s="629">
        <v>9995</v>
      </c>
      <c r="E38" s="632"/>
      <c r="F38" s="625"/>
      <c r="G38" s="626"/>
      <c r="H38" s="626" t="s">
        <v>498</v>
      </c>
    </row>
  </sheetData>
  <mergeCells count="1">
    <mergeCell ref="A14:H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75" zoomScaleNormal="75" workbookViewId="0">
      <selection activeCell="H2" sqref="H1:H1048576"/>
    </sheetView>
  </sheetViews>
  <sheetFormatPr defaultColWidth="9.140625" defaultRowHeight="12.75"/>
  <cols>
    <col min="1" max="1" width="32.5703125" style="836" customWidth="1"/>
    <col min="2" max="2" width="26.140625" style="836" customWidth="1"/>
    <col min="3" max="3" width="75.42578125" style="836" customWidth="1"/>
    <col min="4" max="4" width="10" style="836" customWidth="1"/>
    <col min="5" max="5" width="10.7109375" style="836" customWidth="1"/>
    <col min="6" max="7" width="12.5703125" style="836" customWidth="1"/>
    <col min="8" max="8" width="11.7109375" style="836" customWidth="1"/>
    <col min="9" max="16384" width="9.140625" style="836"/>
  </cols>
  <sheetData>
    <row r="1" spans="1:8" s="886" customFormat="1" ht="27.75" thickBot="1">
      <c r="A1" s="1211" t="s">
        <v>3975</v>
      </c>
      <c r="B1" s="1214"/>
      <c r="C1" s="1214"/>
      <c r="D1" s="1214"/>
      <c r="E1" s="1214"/>
      <c r="F1" s="1214"/>
      <c r="G1" s="1214"/>
      <c r="H1" s="1215"/>
    </row>
    <row r="2" spans="1:8" s="886" customFormat="1" ht="24.75" thickBot="1">
      <c r="A2" s="887" t="s">
        <v>783</v>
      </c>
      <c r="B2" s="888" t="s">
        <v>163</v>
      </c>
      <c r="C2" s="888" t="s">
        <v>162</v>
      </c>
      <c r="D2" s="290" t="s">
        <v>805</v>
      </c>
      <c r="E2" s="889" t="s">
        <v>806</v>
      </c>
      <c r="F2" s="889" t="s">
        <v>807</v>
      </c>
      <c r="G2" s="889" t="s">
        <v>808</v>
      </c>
      <c r="H2" s="888" t="s">
        <v>495</v>
      </c>
    </row>
    <row r="3" spans="1:8" s="886" customFormat="1">
      <c r="A3" s="1138" t="s">
        <v>3982</v>
      </c>
      <c r="B3" s="1142" t="s">
        <v>3983</v>
      </c>
      <c r="C3" s="1143" t="s">
        <v>3984</v>
      </c>
      <c r="D3" s="51">
        <v>3995</v>
      </c>
      <c r="E3" s="1144"/>
      <c r="F3" s="1128"/>
      <c r="G3" s="1128"/>
      <c r="H3" s="1130" t="s">
        <v>519</v>
      </c>
    </row>
    <row r="4" spans="1:8" s="886" customFormat="1">
      <c r="A4" s="1139"/>
      <c r="B4" s="1131" t="s">
        <v>3976</v>
      </c>
      <c r="C4" s="1127" t="s">
        <v>1849</v>
      </c>
      <c r="D4" s="332"/>
      <c r="E4" s="200">
        <v>600</v>
      </c>
      <c r="F4" s="1129">
        <v>1125</v>
      </c>
      <c r="G4" s="1129">
        <v>1575</v>
      </c>
      <c r="H4" s="1132" t="s">
        <v>499</v>
      </c>
    </row>
    <row r="5" spans="1:8" s="886" customFormat="1" ht="13.5" thickBot="1">
      <c r="A5" s="1140"/>
      <c r="B5" s="1134" t="s">
        <v>3977</v>
      </c>
      <c r="C5" s="1135" t="s">
        <v>1851</v>
      </c>
      <c r="D5" s="1134"/>
      <c r="E5" s="287">
        <v>999</v>
      </c>
      <c r="F5" s="1136">
        <v>1874</v>
      </c>
      <c r="G5" s="1136">
        <v>2623</v>
      </c>
      <c r="H5" s="1137" t="s">
        <v>499</v>
      </c>
    </row>
    <row r="6" spans="1:8" s="886" customFormat="1" ht="30.75" customHeight="1" thickBot="1">
      <c r="A6" s="1211" t="s">
        <v>3958</v>
      </c>
      <c r="B6" s="1212"/>
      <c r="C6" s="1212"/>
      <c r="D6" s="1212"/>
      <c r="E6" s="1212"/>
      <c r="F6" s="1212"/>
      <c r="G6" s="1212"/>
      <c r="H6" s="1213"/>
    </row>
    <row r="7" spans="1:8" s="1125" customFormat="1" ht="24.75" thickBot="1">
      <c r="A7" s="1121" t="s">
        <v>783</v>
      </c>
      <c r="B7" s="1122" t="s">
        <v>163</v>
      </c>
      <c r="C7" s="1122" t="s">
        <v>162</v>
      </c>
      <c r="D7" s="290" t="s">
        <v>805</v>
      </c>
      <c r="E7" s="290" t="s">
        <v>806</v>
      </c>
      <c r="F7" s="1123" t="s">
        <v>807</v>
      </c>
      <c r="G7" s="1124" t="s">
        <v>808</v>
      </c>
      <c r="H7" s="1122" t="s">
        <v>495</v>
      </c>
    </row>
    <row r="8" spans="1:8" s="1125" customFormat="1" ht="25.5">
      <c r="A8" s="1138" t="s">
        <v>3967</v>
      </c>
      <c r="B8" s="1126" t="s">
        <v>3971</v>
      </c>
      <c r="C8" s="1127" t="s">
        <v>3978</v>
      </c>
      <c r="D8" s="51">
        <v>1995</v>
      </c>
      <c r="E8" s="200"/>
      <c r="F8" s="1128"/>
      <c r="G8" s="1129"/>
      <c r="H8" s="1130" t="s">
        <v>519</v>
      </c>
    </row>
    <row r="9" spans="1:8" s="1125" customFormat="1">
      <c r="A9" s="1139"/>
      <c r="B9" s="1131" t="s">
        <v>3959</v>
      </c>
      <c r="C9" s="1127" t="s">
        <v>1849</v>
      </c>
      <c r="D9" s="332"/>
      <c r="E9" s="200">
        <v>300</v>
      </c>
      <c r="F9" s="1129">
        <v>563</v>
      </c>
      <c r="G9" s="1129">
        <v>788</v>
      </c>
      <c r="H9" s="1132" t="s">
        <v>499</v>
      </c>
    </row>
    <row r="10" spans="1:8" s="1125" customFormat="1" ht="13.5" thickBot="1">
      <c r="A10" s="1141"/>
      <c r="B10" s="1131" t="s">
        <v>3960</v>
      </c>
      <c r="C10" s="1133" t="s">
        <v>1851</v>
      </c>
      <c r="D10" s="1131"/>
      <c r="E10" s="200">
        <v>499</v>
      </c>
      <c r="F10" s="1129">
        <v>936</v>
      </c>
      <c r="G10" s="1129">
        <v>1310</v>
      </c>
      <c r="H10" s="1132" t="s">
        <v>499</v>
      </c>
    </row>
    <row r="11" spans="1:8" s="1125" customFormat="1" ht="24.75" thickBot="1">
      <c r="A11" s="1121" t="s">
        <v>783</v>
      </c>
      <c r="B11" s="1122" t="s">
        <v>163</v>
      </c>
      <c r="C11" s="1122" t="s">
        <v>162</v>
      </c>
      <c r="D11" s="290" t="s">
        <v>805</v>
      </c>
      <c r="E11" s="290" t="s">
        <v>806</v>
      </c>
      <c r="F11" s="1123" t="s">
        <v>807</v>
      </c>
      <c r="G11" s="1124" t="s">
        <v>808</v>
      </c>
      <c r="H11" s="1122" t="s">
        <v>495</v>
      </c>
    </row>
    <row r="12" spans="1:8" s="1125" customFormat="1" ht="25.5">
      <c r="A12" s="1138" t="s">
        <v>3968</v>
      </c>
      <c r="B12" s="1126" t="s">
        <v>3972</v>
      </c>
      <c r="C12" s="1127" t="s">
        <v>3979</v>
      </c>
      <c r="D12" s="51">
        <v>3995</v>
      </c>
      <c r="E12" s="200"/>
      <c r="F12" s="1128"/>
      <c r="G12" s="1129"/>
      <c r="H12" s="1130" t="s">
        <v>498</v>
      </c>
    </row>
    <row r="13" spans="1:8" s="1125" customFormat="1">
      <c r="A13" s="1139"/>
      <c r="B13" s="1126" t="s">
        <v>3961</v>
      </c>
      <c r="C13" s="1127" t="s">
        <v>1849</v>
      </c>
      <c r="D13" s="332"/>
      <c r="E13" s="200">
        <v>600</v>
      </c>
      <c r="F13" s="1129">
        <v>1125</v>
      </c>
      <c r="G13" s="1129">
        <v>1575</v>
      </c>
      <c r="H13" s="1132" t="s">
        <v>499</v>
      </c>
    </row>
    <row r="14" spans="1:8" s="1125" customFormat="1" ht="13.5" thickBot="1">
      <c r="A14" s="1141"/>
      <c r="B14" s="1131" t="s">
        <v>3962</v>
      </c>
      <c r="C14" s="1133" t="s">
        <v>1851</v>
      </c>
      <c r="D14" s="1131"/>
      <c r="E14" s="200">
        <v>999</v>
      </c>
      <c r="F14" s="1129">
        <v>1874</v>
      </c>
      <c r="G14" s="1129">
        <v>2623</v>
      </c>
      <c r="H14" s="1132" t="s">
        <v>499</v>
      </c>
    </row>
    <row r="15" spans="1:8" s="1125" customFormat="1" ht="24.75" thickBot="1">
      <c r="A15" s="1121" t="s">
        <v>783</v>
      </c>
      <c r="B15" s="1122" t="s">
        <v>163</v>
      </c>
      <c r="C15" s="1122" t="s">
        <v>162</v>
      </c>
      <c r="D15" s="290" t="s">
        <v>805</v>
      </c>
      <c r="E15" s="290" t="s">
        <v>806</v>
      </c>
      <c r="F15" s="1123" t="s">
        <v>807</v>
      </c>
      <c r="G15" s="1124" t="s">
        <v>808</v>
      </c>
      <c r="H15" s="1122" t="s">
        <v>495</v>
      </c>
    </row>
    <row r="16" spans="1:8" s="1125" customFormat="1" ht="25.5">
      <c r="A16" s="1138" t="s">
        <v>3969</v>
      </c>
      <c r="B16" s="1126" t="s">
        <v>3973</v>
      </c>
      <c r="C16" s="1127" t="s">
        <v>3980</v>
      </c>
      <c r="D16" s="51">
        <v>6995</v>
      </c>
      <c r="E16" s="200"/>
      <c r="F16" s="1128"/>
      <c r="G16" s="1129"/>
      <c r="H16" s="1130" t="s">
        <v>498</v>
      </c>
    </row>
    <row r="17" spans="1:8" s="1125" customFormat="1">
      <c r="A17" s="1139"/>
      <c r="B17" s="1126" t="s">
        <v>3963</v>
      </c>
      <c r="C17" s="1127" t="s">
        <v>1849</v>
      </c>
      <c r="D17" s="332"/>
      <c r="E17" s="200">
        <v>1050</v>
      </c>
      <c r="F17" s="1129">
        <v>1969</v>
      </c>
      <c r="G17" s="1129">
        <v>2757</v>
      </c>
      <c r="H17" s="1132" t="s">
        <v>499</v>
      </c>
    </row>
    <row r="18" spans="1:8" s="1125" customFormat="1" ht="13.5" thickBot="1">
      <c r="A18" s="1141"/>
      <c r="B18" s="1131" t="s">
        <v>3964</v>
      </c>
      <c r="C18" s="1133" t="s">
        <v>1851</v>
      </c>
      <c r="D18" s="1131"/>
      <c r="E18" s="200">
        <v>1749</v>
      </c>
      <c r="F18" s="1129">
        <v>3280</v>
      </c>
      <c r="G18" s="1129">
        <v>4592</v>
      </c>
      <c r="H18" s="1132" t="s">
        <v>499</v>
      </c>
    </row>
    <row r="19" spans="1:8" s="1125" customFormat="1" ht="24.75" thickBot="1">
      <c r="A19" s="1121" t="s">
        <v>783</v>
      </c>
      <c r="B19" s="1122" t="s">
        <v>163</v>
      </c>
      <c r="C19" s="1122" t="s">
        <v>162</v>
      </c>
      <c r="D19" s="290" t="s">
        <v>805</v>
      </c>
      <c r="E19" s="290" t="s">
        <v>806</v>
      </c>
      <c r="F19" s="1123" t="s">
        <v>807</v>
      </c>
      <c r="G19" s="1124" t="s">
        <v>808</v>
      </c>
      <c r="H19" s="1122" t="s">
        <v>495</v>
      </c>
    </row>
    <row r="20" spans="1:8" s="1125" customFormat="1" ht="25.5">
      <c r="A20" s="1138" t="s">
        <v>3970</v>
      </c>
      <c r="B20" s="1126" t="s">
        <v>3974</v>
      </c>
      <c r="C20" s="1127" t="s">
        <v>3981</v>
      </c>
      <c r="D20" s="51">
        <v>13995</v>
      </c>
      <c r="E20" s="200"/>
      <c r="F20" s="1128"/>
      <c r="G20" s="1129"/>
      <c r="H20" s="1130" t="s">
        <v>498</v>
      </c>
    </row>
    <row r="21" spans="1:8" s="1125" customFormat="1">
      <c r="A21" s="1139"/>
      <c r="B21" s="1126" t="s">
        <v>3965</v>
      </c>
      <c r="C21" s="1127" t="s">
        <v>1849</v>
      </c>
      <c r="D21" s="332"/>
      <c r="E21" s="200">
        <v>2100</v>
      </c>
      <c r="F21" s="1129">
        <v>3938</v>
      </c>
      <c r="G21" s="1129">
        <v>5513</v>
      </c>
      <c r="H21" s="1132" t="s">
        <v>499</v>
      </c>
    </row>
    <row r="22" spans="1:8" s="1125" customFormat="1" ht="13.5" thickBot="1">
      <c r="A22" s="1140"/>
      <c r="B22" s="1134" t="s">
        <v>3966</v>
      </c>
      <c r="C22" s="1135" t="s">
        <v>1851</v>
      </c>
      <c r="D22" s="1134"/>
      <c r="E22" s="287">
        <v>3499</v>
      </c>
      <c r="F22" s="1136">
        <v>6561</v>
      </c>
      <c r="G22" s="1136">
        <v>9185</v>
      </c>
      <c r="H22" s="1137" t="s">
        <v>499</v>
      </c>
    </row>
  </sheetData>
  <mergeCells count="2">
    <mergeCell ref="A1:H1"/>
    <mergeCell ref="A6:H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zoomScale="75" zoomScaleNormal="75" workbookViewId="0">
      <selection activeCell="H2" sqref="H1:H1048576"/>
    </sheetView>
  </sheetViews>
  <sheetFormatPr defaultColWidth="9.140625" defaultRowHeight="12.75"/>
  <cols>
    <col min="1" max="1" width="32.5703125" style="886" customWidth="1"/>
    <col min="2" max="2" width="26.28515625" style="886" customWidth="1"/>
    <col min="3" max="3" width="75.42578125" style="886" customWidth="1"/>
    <col min="4" max="4" width="15" style="886" customWidth="1"/>
    <col min="5" max="5" width="13" style="886" customWidth="1"/>
    <col min="6" max="6" width="15.5703125" style="886" customWidth="1"/>
    <col min="7" max="7" width="17.28515625" style="886" customWidth="1"/>
    <col min="8" max="8" width="11.7109375" style="886" customWidth="1"/>
    <col min="9" max="9" width="9.140625" style="886"/>
    <col min="10" max="11" width="9.85546875" style="886" bestFit="1" customWidth="1"/>
    <col min="12" max="12" width="9.42578125" style="886" bestFit="1" customWidth="1"/>
    <col min="13" max="16384" width="9.140625" style="886"/>
  </cols>
  <sheetData>
    <row r="1" spans="1:8" ht="27.75" thickBot="1">
      <c r="A1" s="1211" t="s">
        <v>2073</v>
      </c>
      <c r="B1" s="1214"/>
      <c r="C1" s="1214"/>
      <c r="D1" s="1214"/>
      <c r="E1" s="1214"/>
      <c r="F1" s="1214"/>
      <c r="G1" s="1214"/>
      <c r="H1" s="1215"/>
    </row>
    <row r="2" spans="1:8" s="485" customFormat="1" ht="13.5" thickBot="1">
      <c r="A2" s="492" t="s">
        <v>783</v>
      </c>
      <c r="B2" s="493" t="s">
        <v>163</v>
      </c>
      <c r="C2" s="493" t="s">
        <v>162</v>
      </c>
      <c r="D2" s="290" t="s">
        <v>805</v>
      </c>
      <c r="E2" s="494" t="s">
        <v>806</v>
      </c>
      <c r="F2" s="494" t="s">
        <v>807</v>
      </c>
      <c r="G2" s="494" t="s">
        <v>808</v>
      </c>
      <c r="H2" s="493" t="s">
        <v>495</v>
      </c>
    </row>
    <row r="3" spans="1:8" s="485" customFormat="1">
      <c r="A3" s="495" t="s">
        <v>2965</v>
      </c>
      <c r="B3" s="496" t="s">
        <v>2966</v>
      </c>
      <c r="C3" s="546" t="s">
        <v>3462</v>
      </c>
      <c r="D3" s="51">
        <v>3998</v>
      </c>
      <c r="E3" s="51"/>
      <c r="F3" s="83"/>
      <c r="G3" s="83"/>
      <c r="H3" s="498" t="s">
        <v>519</v>
      </c>
    </row>
    <row r="4" spans="1:8" s="485" customFormat="1" ht="13.5" thickBot="1">
      <c r="A4" s="499"/>
      <c r="B4" s="547" t="s">
        <v>2967</v>
      </c>
      <c r="C4" s="545" t="s">
        <v>1788</v>
      </c>
      <c r="D4" s="501"/>
      <c r="E4" s="501">
        <v>999</v>
      </c>
      <c r="F4" s="335">
        <v>1874</v>
      </c>
      <c r="G4" s="335">
        <v>2623</v>
      </c>
      <c r="H4" s="502" t="s">
        <v>499</v>
      </c>
    </row>
    <row r="5" spans="1:8" s="485" customFormat="1" ht="13.5" thickBot="1">
      <c r="A5" s="492" t="s">
        <v>783</v>
      </c>
      <c r="B5" s="493" t="s">
        <v>163</v>
      </c>
      <c r="C5" s="493" t="s">
        <v>162</v>
      </c>
      <c r="D5" s="290" t="s">
        <v>805</v>
      </c>
      <c r="E5" s="494" t="s">
        <v>806</v>
      </c>
      <c r="F5" s="494" t="s">
        <v>807</v>
      </c>
      <c r="G5" s="494" t="s">
        <v>808</v>
      </c>
      <c r="H5" s="493" t="s">
        <v>495</v>
      </c>
    </row>
    <row r="6" spans="1:8" s="485" customFormat="1">
      <c r="A6" s="495" t="s">
        <v>2407</v>
      </c>
      <c r="B6" s="496" t="s">
        <v>2408</v>
      </c>
      <c r="C6" s="546" t="s">
        <v>3465</v>
      </c>
      <c r="D6" s="51">
        <v>8495</v>
      </c>
      <c r="E6" s="51"/>
      <c r="F6" s="83"/>
      <c r="G6" s="83"/>
      <c r="H6" s="498" t="s">
        <v>498</v>
      </c>
    </row>
    <row r="7" spans="1:8" s="485" customFormat="1" ht="13.5" thickBot="1">
      <c r="A7" s="499"/>
      <c r="B7" s="547" t="s">
        <v>2409</v>
      </c>
      <c r="C7" s="545" t="s">
        <v>1788</v>
      </c>
      <c r="D7" s="501"/>
      <c r="E7" s="501">
        <v>2124</v>
      </c>
      <c r="F7" s="335">
        <v>3983</v>
      </c>
      <c r="G7" s="335">
        <v>5576</v>
      </c>
      <c r="H7" s="502" t="s">
        <v>499</v>
      </c>
    </row>
    <row r="8" spans="1:8" s="485" customFormat="1" ht="13.5" thickBot="1">
      <c r="A8" s="492" t="s">
        <v>783</v>
      </c>
      <c r="B8" s="493" t="s">
        <v>163</v>
      </c>
      <c r="C8" s="493" t="s">
        <v>162</v>
      </c>
      <c r="D8" s="290" t="s">
        <v>805</v>
      </c>
      <c r="E8" s="494" t="s">
        <v>806</v>
      </c>
      <c r="F8" s="494" t="s">
        <v>807</v>
      </c>
      <c r="G8" s="494" t="s">
        <v>808</v>
      </c>
      <c r="H8" s="493" t="s">
        <v>495</v>
      </c>
    </row>
    <row r="9" spans="1:8" s="485" customFormat="1">
      <c r="A9" s="495" t="s">
        <v>2066</v>
      </c>
      <c r="B9" s="496" t="s">
        <v>2067</v>
      </c>
      <c r="C9" s="546" t="s">
        <v>3464</v>
      </c>
      <c r="D9" s="51">
        <v>14695</v>
      </c>
      <c r="E9" s="51"/>
      <c r="F9" s="83"/>
      <c r="G9" s="83"/>
      <c r="H9" s="498" t="s">
        <v>498</v>
      </c>
    </row>
    <row r="10" spans="1:8" s="485" customFormat="1" ht="13.5" thickBot="1">
      <c r="A10" s="499"/>
      <c r="B10" s="547" t="s">
        <v>2068</v>
      </c>
      <c r="C10" s="545" t="s">
        <v>1788</v>
      </c>
      <c r="D10" s="501"/>
      <c r="E10" s="501">
        <v>3674</v>
      </c>
      <c r="F10" s="335">
        <v>6889</v>
      </c>
      <c r="G10" s="335">
        <v>9645</v>
      </c>
      <c r="H10" s="502" t="s">
        <v>499</v>
      </c>
    </row>
    <row r="11" spans="1:8" s="836" customFormat="1" ht="13.5" thickBot="1">
      <c r="A11" s="492" t="s">
        <v>783</v>
      </c>
      <c r="B11" s="493" t="s">
        <v>163</v>
      </c>
      <c r="C11" s="493" t="s">
        <v>162</v>
      </c>
      <c r="D11" s="290" t="s">
        <v>805</v>
      </c>
      <c r="E11" s="494" t="s">
        <v>806</v>
      </c>
      <c r="F11" s="494" t="s">
        <v>807</v>
      </c>
      <c r="G11" s="494" t="s">
        <v>808</v>
      </c>
      <c r="H11" s="493" t="s">
        <v>495</v>
      </c>
    </row>
    <row r="12" spans="1:8" s="836" customFormat="1" ht="16.5" customHeight="1">
      <c r="A12" s="495" t="s">
        <v>3444</v>
      </c>
      <c r="B12" s="496" t="s">
        <v>3445</v>
      </c>
      <c r="C12" s="546" t="s">
        <v>3463</v>
      </c>
      <c r="D12" s="51">
        <v>29395</v>
      </c>
      <c r="E12" s="51"/>
      <c r="F12" s="83"/>
      <c r="G12" s="83"/>
      <c r="H12" s="498" t="s">
        <v>498</v>
      </c>
    </row>
    <row r="13" spans="1:8" s="836" customFormat="1" ht="13.5" thickBot="1">
      <c r="A13" s="499"/>
      <c r="B13" s="547" t="s">
        <v>3446</v>
      </c>
      <c r="C13" s="545" t="s">
        <v>1788</v>
      </c>
      <c r="D13" s="501"/>
      <c r="E13" s="501">
        <v>7349</v>
      </c>
      <c r="F13" s="335">
        <v>13780</v>
      </c>
      <c r="G13" s="335">
        <v>19292</v>
      </c>
      <c r="H13" s="502" t="s">
        <v>499</v>
      </c>
    </row>
    <row r="14" spans="1:8" customFormat="1" ht="40.5" customHeight="1" thickBot="1">
      <c r="A14" s="286" t="s">
        <v>3821</v>
      </c>
    </row>
    <row r="15" spans="1:8" customFormat="1" ht="13.5" thickBot="1">
      <c r="A15" s="36" t="s">
        <v>783</v>
      </c>
      <c r="B15" s="6" t="s">
        <v>163</v>
      </c>
      <c r="C15" s="6" t="s">
        <v>162</v>
      </c>
      <c r="D15" s="90" t="s">
        <v>805</v>
      </c>
      <c r="E15" s="90" t="s">
        <v>806</v>
      </c>
      <c r="F15" s="6" t="s">
        <v>807</v>
      </c>
      <c r="G15" s="6" t="s">
        <v>808</v>
      </c>
      <c r="H15" s="130" t="s">
        <v>495</v>
      </c>
    </row>
    <row r="16" spans="1:8" s="587" customFormat="1" ht="12" customHeight="1">
      <c r="A16" s="204" t="s">
        <v>2069</v>
      </c>
      <c r="B16" s="85" t="s">
        <v>2071</v>
      </c>
      <c r="C16" s="85" t="s">
        <v>1788</v>
      </c>
      <c r="D16" s="332"/>
      <c r="E16" s="97">
        <v>7349</v>
      </c>
      <c r="F16" s="97"/>
      <c r="G16" s="102"/>
      <c r="H16" s="370" t="s">
        <v>499</v>
      </c>
    </row>
    <row r="17" spans="1:8" customFormat="1" ht="12.75" customHeight="1" thickBot="1">
      <c r="A17" s="409"/>
      <c r="B17" s="86"/>
      <c r="C17" s="86"/>
      <c r="D17" s="876"/>
      <c r="E17" s="98"/>
      <c r="F17" s="98"/>
      <c r="G17" s="103"/>
      <c r="H17" s="1046"/>
    </row>
    <row r="18" spans="1:8" ht="27.75" thickBot="1">
      <c r="A18" s="1211" t="s">
        <v>254</v>
      </c>
      <c r="B18" s="1214"/>
      <c r="C18" s="1214"/>
      <c r="D18" s="1214"/>
      <c r="E18" s="1214"/>
      <c r="F18" s="1214"/>
      <c r="G18" s="1214"/>
      <c r="H18" s="1215"/>
    </row>
    <row r="19" spans="1:8" customFormat="1" ht="13.5" thickBot="1">
      <c r="A19" s="36" t="s">
        <v>783</v>
      </c>
      <c r="B19" s="289" t="s">
        <v>163</v>
      </c>
      <c r="C19" s="289" t="s">
        <v>162</v>
      </c>
      <c r="D19" s="290" t="s">
        <v>805</v>
      </c>
      <c r="E19" s="289" t="s">
        <v>806</v>
      </c>
      <c r="F19" s="289" t="s">
        <v>807</v>
      </c>
      <c r="G19" s="289" t="s">
        <v>808</v>
      </c>
      <c r="H19" s="291" t="s">
        <v>495</v>
      </c>
    </row>
    <row r="20" spans="1:8" customFormat="1" ht="24.75" customHeight="1">
      <c r="A20" s="374" t="s">
        <v>1692</v>
      </c>
      <c r="B20" s="360" t="s">
        <v>1694</v>
      </c>
      <c r="C20" s="382" t="s">
        <v>1786</v>
      </c>
      <c r="D20" s="325">
        <v>1995</v>
      </c>
      <c r="E20" s="336"/>
      <c r="F20" s="336"/>
      <c r="G20" s="336"/>
      <c r="H20" s="293" t="s">
        <v>498</v>
      </c>
    </row>
    <row r="21" spans="1:8" customFormat="1">
      <c r="A21" s="37"/>
      <c r="B21" s="31" t="s">
        <v>1695</v>
      </c>
      <c r="C21" s="361" t="s">
        <v>1714</v>
      </c>
      <c r="D21" s="337"/>
      <c r="E21" s="362">
        <v>299.25</v>
      </c>
      <c r="F21" s="362">
        <v>561.09</v>
      </c>
      <c r="G21" s="362">
        <v>785.53</v>
      </c>
      <c r="H21" s="296" t="s">
        <v>499</v>
      </c>
    </row>
    <row r="22" spans="1:8" customFormat="1" ht="13.5" thickBot="1">
      <c r="A22" s="38"/>
      <c r="B22" s="363" t="s">
        <v>1696</v>
      </c>
      <c r="C22" s="364" t="s">
        <v>1788</v>
      </c>
      <c r="D22" s="365"/>
      <c r="E22" s="366">
        <v>498.75</v>
      </c>
      <c r="F22" s="366">
        <v>935.16</v>
      </c>
      <c r="G22" s="366">
        <v>1309.22</v>
      </c>
      <c r="H22" s="299" t="s">
        <v>499</v>
      </c>
    </row>
    <row r="23" spans="1:8" customFormat="1" ht="13.5" thickBot="1">
      <c r="A23" s="36" t="s">
        <v>783</v>
      </c>
      <c r="B23" s="289" t="s">
        <v>163</v>
      </c>
      <c r="C23" s="289" t="s">
        <v>162</v>
      </c>
      <c r="D23" s="290" t="s">
        <v>805</v>
      </c>
      <c r="E23" s="289" t="s">
        <v>806</v>
      </c>
      <c r="F23" s="289" t="s">
        <v>807</v>
      </c>
      <c r="G23" s="289" t="s">
        <v>808</v>
      </c>
      <c r="H23" s="291" t="s">
        <v>495</v>
      </c>
    </row>
    <row r="24" spans="1:8" customFormat="1" ht="24">
      <c r="A24" s="374" t="s">
        <v>1693</v>
      </c>
      <c r="B24" s="360" t="s">
        <v>1697</v>
      </c>
      <c r="C24" s="382" t="s">
        <v>1797</v>
      </c>
      <c r="D24" s="325">
        <v>3495</v>
      </c>
      <c r="E24" s="336"/>
      <c r="F24" s="336"/>
      <c r="G24" s="336"/>
      <c r="H24" s="293" t="s">
        <v>498</v>
      </c>
    </row>
    <row r="25" spans="1:8" customFormat="1">
      <c r="A25" s="37"/>
      <c r="B25" s="31" t="s">
        <v>1700</v>
      </c>
      <c r="C25" s="361" t="s">
        <v>1714</v>
      </c>
      <c r="D25" s="337"/>
      <c r="E25" s="362">
        <v>524.25</v>
      </c>
      <c r="F25" s="362">
        <v>982.97</v>
      </c>
      <c r="G25" s="362">
        <v>1376.16</v>
      </c>
      <c r="H25" s="296" t="s">
        <v>499</v>
      </c>
    </row>
    <row r="26" spans="1:8" customFormat="1" ht="13.5" thickBot="1">
      <c r="A26" s="38"/>
      <c r="B26" s="363" t="s">
        <v>1701</v>
      </c>
      <c r="C26" s="364" t="s">
        <v>1788</v>
      </c>
      <c r="D26" s="365"/>
      <c r="E26" s="366">
        <v>873.75</v>
      </c>
      <c r="F26" s="366">
        <v>1638.28</v>
      </c>
      <c r="G26" s="366">
        <v>2293.59</v>
      </c>
      <c r="H26" s="299" t="s">
        <v>499</v>
      </c>
    </row>
    <row r="27" spans="1:8" customFormat="1" ht="13.5" thickBot="1">
      <c r="A27" s="36" t="s">
        <v>783</v>
      </c>
      <c r="B27" s="289" t="s">
        <v>163</v>
      </c>
      <c r="C27" s="289" t="s">
        <v>162</v>
      </c>
      <c r="D27" s="290" t="s">
        <v>805</v>
      </c>
      <c r="E27" s="289" t="s">
        <v>806</v>
      </c>
      <c r="F27" s="289" t="s">
        <v>807</v>
      </c>
      <c r="G27" s="289" t="s">
        <v>808</v>
      </c>
      <c r="H27" s="291" t="s">
        <v>495</v>
      </c>
    </row>
    <row r="28" spans="1:8" customFormat="1" ht="24.75" customHeight="1">
      <c r="A28" s="374" t="s">
        <v>1064</v>
      </c>
      <c r="B28" s="360" t="s">
        <v>1065</v>
      </c>
      <c r="C28" s="382" t="s">
        <v>1066</v>
      </c>
      <c r="D28" s="325">
        <v>2995</v>
      </c>
      <c r="E28" s="336"/>
      <c r="F28" s="336"/>
      <c r="G28" s="336"/>
      <c r="H28" s="293" t="s">
        <v>498</v>
      </c>
    </row>
    <row r="29" spans="1:8" customFormat="1">
      <c r="A29" s="37"/>
      <c r="B29" s="31" t="s">
        <v>1067</v>
      </c>
      <c r="C29" s="361" t="s">
        <v>1714</v>
      </c>
      <c r="D29" s="337"/>
      <c r="E29" s="362">
        <v>450</v>
      </c>
      <c r="F29" s="362">
        <v>844</v>
      </c>
      <c r="G29" s="362">
        <v>1182</v>
      </c>
      <c r="H29" s="296" t="s">
        <v>499</v>
      </c>
    </row>
    <row r="30" spans="1:8" customFormat="1" ht="13.5" thickBot="1">
      <c r="A30" s="38"/>
      <c r="B30" s="363" t="s">
        <v>1068</v>
      </c>
      <c r="C30" s="364" t="s">
        <v>1788</v>
      </c>
      <c r="D30" s="365"/>
      <c r="E30" s="366">
        <v>749</v>
      </c>
      <c r="F30" s="366">
        <v>1405</v>
      </c>
      <c r="G30" s="366">
        <v>1967</v>
      </c>
      <c r="H30" s="299" t="s">
        <v>499</v>
      </c>
    </row>
    <row r="31" spans="1:8" customFormat="1" ht="13.5" thickBot="1">
      <c r="A31" s="36" t="s">
        <v>783</v>
      </c>
      <c r="B31" s="289" t="s">
        <v>163</v>
      </c>
      <c r="C31" s="289" t="s">
        <v>162</v>
      </c>
      <c r="D31" s="290" t="s">
        <v>805</v>
      </c>
      <c r="E31" s="289" t="s">
        <v>806</v>
      </c>
      <c r="F31" s="289" t="s">
        <v>807</v>
      </c>
      <c r="G31" s="289" t="s">
        <v>808</v>
      </c>
      <c r="H31" s="291" t="s">
        <v>495</v>
      </c>
    </row>
    <row r="32" spans="1:8" customFormat="1" ht="27.75" customHeight="1">
      <c r="A32" s="374" t="s">
        <v>1069</v>
      </c>
      <c r="B32" s="360" t="s">
        <v>1070</v>
      </c>
      <c r="C32" s="382" t="s">
        <v>1071</v>
      </c>
      <c r="D32" s="325">
        <v>6495</v>
      </c>
      <c r="E32" s="336"/>
      <c r="F32" s="336"/>
      <c r="G32" s="336"/>
      <c r="H32" s="293" t="s">
        <v>498</v>
      </c>
    </row>
    <row r="33" spans="1:8" customFormat="1">
      <c r="A33" s="37"/>
      <c r="B33" s="31" t="s">
        <v>1072</v>
      </c>
      <c r="C33" s="361" t="s">
        <v>1714</v>
      </c>
      <c r="D33" s="337"/>
      <c r="E33" s="362">
        <v>975</v>
      </c>
      <c r="F33" s="362">
        <v>1829</v>
      </c>
      <c r="G33" s="362">
        <v>2560</v>
      </c>
      <c r="H33" s="296" t="s">
        <v>499</v>
      </c>
    </row>
    <row r="34" spans="1:8" customFormat="1" ht="13.5" thickBot="1">
      <c r="A34" s="38"/>
      <c r="B34" s="363" t="s">
        <v>1073</v>
      </c>
      <c r="C34" s="364" t="s">
        <v>1788</v>
      </c>
      <c r="D34" s="365"/>
      <c r="E34" s="366">
        <v>1624</v>
      </c>
      <c r="F34" s="366">
        <v>3045</v>
      </c>
      <c r="G34" s="366">
        <v>4263</v>
      </c>
      <c r="H34" s="299" t="s">
        <v>499</v>
      </c>
    </row>
    <row r="35" spans="1:8" customFormat="1" ht="13.5" thickBot="1">
      <c r="A35" s="36" t="s">
        <v>783</v>
      </c>
      <c r="B35" s="289" t="s">
        <v>163</v>
      </c>
      <c r="C35" s="289" t="s">
        <v>162</v>
      </c>
      <c r="D35" s="290" t="s">
        <v>805</v>
      </c>
      <c r="E35" s="289" t="s">
        <v>806</v>
      </c>
      <c r="F35" s="289" t="s">
        <v>807</v>
      </c>
      <c r="G35" s="289" t="s">
        <v>808</v>
      </c>
      <c r="H35" s="291" t="s">
        <v>495</v>
      </c>
    </row>
    <row r="36" spans="1:8" customFormat="1" ht="36">
      <c r="A36" s="374" t="s">
        <v>1174</v>
      </c>
      <c r="B36" s="360" t="s">
        <v>1175</v>
      </c>
      <c r="C36" s="382" t="s">
        <v>1176</v>
      </c>
      <c r="D36" s="325">
        <v>19995</v>
      </c>
      <c r="E36" s="336"/>
      <c r="F36" s="336"/>
      <c r="G36" s="336"/>
      <c r="H36" s="293" t="s">
        <v>498</v>
      </c>
    </row>
    <row r="37" spans="1:8" customFormat="1">
      <c r="A37" s="37"/>
      <c r="B37" s="31" t="s">
        <v>1177</v>
      </c>
      <c r="C37" s="361" t="s">
        <v>1714</v>
      </c>
      <c r="D37" s="337"/>
      <c r="E37" s="362">
        <v>3000</v>
      </c>
      <c r="F37" s="362">
        <v>5625</v>
      </c>
      <c r="G37" s="362">
        <v>7875</v>
      </c>
      <c r="H37" s="296" t="s">
        <v>499</v>
      </c>
    </row>
    <row r="38" spans="1:8" customFormat="1" ht="13.5" thickBot="1">
      <c r="A38" s="38"/>
      <c r="B38" s="363" t="s">
        <v>1178</v>
      </c>
      <c r="C38" s="364" t="s">
        <v>1788</v>
      </c>
      <c r="D38" s="365"/>
      <c r="E38" s="366">
        <v>4999</v>
      </c>
      <c r="F38" s="366">
        <v>9374</v>
      </c>
      <c r="G38" s="366">
        <v>13123</v>
      </c>
      <c r="H38" s="299" t="s">
        <v>499</v>
      </c>
    </row>
    <row r="39" spans="1:8" customFormat="1" ht="40.5" customHeight="1" thickBot="1">
      <c r="A39" s="7" t="s">
        <v>927</v>
      </c>
    </row>
    <row r="40" spans="1:8" customFormat="1" ht="13.5" thickBot="1">
      <c r="A40" s="36" t="s">
        <v>783</v>
      </c>
      <c r="B40" s="6" t="s">
        <v>163</v>
      </c>
      <c r="C40" s="6" t="s">
        <v>162</v>
      </c>
      <c r="D40" s="90" t="s">
        <v>805</v>
      </c>
      <c r="E40" s="90" t="s">
        <v>806</v>
      </c>
      <c r="F40" s="6" t="s">
        <v>807</v>
      </c>
      <c r="G40" s="6" t="s">
        <v>808</v>
      </c>
      <c r="H40" s="130" t="s">
        <v>495</v>
      </c>
    </row>
    <row r="41" spans="1:8" customFormat="1" ht="12" customHeight="1">
      <c r="A41" s="204"/>
      <c r="B41" s="85"/>
      <c r="C41" s="85"/>
      <c r="D41" s="332"/>
      <c r="E41" s="97"/>
      <c r="F41" s="97"/>
      <c r="G41" s="102"/>
      <c r="H41" s="399"/>
    </row>
    <row r="42" spans="1:8" customFormat="1" ht="12.75" customHeight="1" thickBot="1">
      <c r="A42" s="409"/>
      <c r="B42" s="86"/>
      <c r="C42" s="86"/>
      <c r="D42" s="876"/>
      <c r="E42" s="98"/>
      <c r="F42" s="98"/>
      <c r="G42" s="103"/>
      <c r="H42" s="1046"/>
    </row>
    <row r="43" spans="1:8" ht="27.75" thickBot="1">
      <c r="A43" s="1211" t="s">
        <v>1841</v>
      </c>
      <c r="B43" s="1214"/>
      <c r="C43" s="1214"/>
      <c r="D43" s="1214"/>
      <c r="E43" s="1214"/>
      <c r="F43" s="1214"/>
      <c r="G43" s="1214"/>
      <c r="H43" s="1215"/>
    </row>
    <row r="44" spans="1:8" s="657" customFormat="1" ht="13.5" thickBot="1">
      <c r="A44" s="664" t="s">
        <v>783</v>
      </c>
      <c r="B44" s="665" t="s">
        <v>163</v>
      </c>
      <c r="C44" s="665" t="s">
        <v>162</v>
      </c>
      <c r="D44" s="290" t="s">
        <v>805</v>
      </c>
      <c r="E44" s="494" t="s">
        <v>806</v>
      </c>
      <c r="F44" s="494" t="s">
        <v>807</v>
      </c>
      <c r="G44" s="494" t="s">
        <v>808</v>
      </c>
      <c r="H44" s="665" t="s">
        <v>495</v>
      </c>
    </row>
    <row r="45" spans="1:8" s="657" customFormat="1">
      <c r="A45" s="666" t="s">
        <v>2610</v>
      </c>
      <c r="B45" s="496" t="s">
        <v>2611</v>
      </c>
      <c r="C45" s="497" t="s">
        <v>2633</v>
      </c>
      <c r="D45" s="51">
        <v>7995</v>
      </c>
      <c r="E45" s="51"/>
      <c r="F45" s="83"/>
      <c r="G45" s="83"/>
      <c r="H45" s="667" t="s">
        <v>498</v>
      </c>
    </row>
    <row r="46" spans="1:8" s="657" customFormat="1">
      <c r="A46" s="866"/>
      <c r="B46" s="549" t="s">
        <v>3151</v>
      </c>
      <c r="C46" s="550" t="s">
        <v>809</v>
      </c>
      <c r="D46" s="54"/>
      <c r="E46" s="54">
        <v>1998.75</v>
      </c>
      <c r="F46" s="332"/>
      <c r="G46" s="332"/>
      <c r="H46" s="869" t="s">
        <v>496</v>
      </c>
    </row>
    <row r="47" spans="1:8" s="657" customFormat="1">
      <c r="A47" s="672"/>
      <c r="B47" s="549" t="s">
        <v>2612</v>
      </c>
      <c r="C47" s="550" t="s">
        <v>810</v>
      </c>
      <c r="D47" s="54"/>
      <c r="E47" s="54">
        <v>3198</v>
      </c>
      <c r="F47" s="332"/>
      <c r="G47" s="332"/>
      <c r="H47" s="673" t="s">
        <v>496</v>
      </c>
    </row>
    <row r="48" spans="1:8" s="657" customFormat="1" ht="13.5" thickBot="1">
      <c r="A48" s="668"/>
      <c r="B48" s="500" t="s">
        <v>2613</v>
      </c>
      <c r="C48" s="669" t="s">
        <v>1788</v>
      </c>
      <c r="D48" s="670"/>
      <c r="E48" s="748">
        <v>1999</v>
      </c>
      <c r="F48" s="335">
        <v>3749</v>
      </c>
      <c r="G48" s="335">
        <v>5248</v>
      </c>
      <c r="H48" s="671" t="s">
        <v>499</v>
      </c>
    </row>
    <row r="49" spans="1:12" s="657" customFormat="1" ht="13.5" thickBot="1">
      <c r="A49" s="664" t="s">
        <v>783</v>
      </c>
      <c r="B49" s="665" t="s">
        <v>163</v>
      </c>
      <c r="C49" s="665" t="s">
        <v>162</v>
      </c>
      <c r="D49" s="290" t="s">
        <v>805</v>
      </c>
      <c r="E49" s="494" t="s">
        <v>806</v>
      </c>
      <c r="F49" s="494" t="s">
        <v>807</v>
      </c>
      <c r="G49" s="494" t="s">
        <v>808</v>
      </c>
      <c r="H49" s="665" t="s">
        <v>495</v>
      </c>
    </row>
    <row r="50" spans="1:12" s="657" customFormat="1">
      <c r="A50" s="666" t="s">
        <v>2606</v>
      </c>
      <c r="B50" s="496" t="s">
        <v>2605</v>
      </c>
      <c r="C50" s="497" t="s">
        <v>2607</v>
      </c>
      <c r="D50" s="51">
        <v>17995</v>
      </c>
      <c r="E50" s="51"/>
      <c r="F50" s="83"/>
      <c r="G50" s="83"/>
      <c r="H50" s="667" t="s">
        <v>498</v>
      </c>
    </row>
    <row r="51" spans="1:12" s="657" customFormat="1">
      <c r="A51" s="866"/>
      <c r="B51" s="549" t="s">
        <v>3152</v>
      </c>
      <c r="C51" s="550" t="s">
        <v>809</v>
      </c>
      <c r="D51" s="54"/>
      <c r="E51" s="54">
        <v>4498.75</v>
      </c>
      <c r="F51" s="332"/>
      <c r="G51" s="332"/>
      <c r="H51" s="869" t="s">
        <v>496</v>
      </c>
    </row>
    <row r="52" spans="1:12" s="657" customFormat="1">
      <c r="A52" s="672"/>
      <c r="B52" s="549" t="s">
        <v>2608</v>
      </c>
      <c r="C52" s="550" t="s">
        <v>810</v>
      </c>
      <c r="D52" s="54"/>
      <c r="E52" s="54">
        <v>7198</v>
      </c>
      <c r="F52" s="332"/>
      <c r="G52" s="332"/>
      <c r="H52" s="673" t="s">
        <v>496</v>
      </c>
    </row>
    <row r="53" spans="1:12" s="657" customFormat="1" ht="13.5" thickBot="1">
      <c r="A53" s="668"/>
      <c r="B53" s="500" t="s">
        <v>2609</v>
      </c>
      <c r="C53" s="669" t="s">
        <v>1788</v>
      </c>
      <c r="D53" s="670"/>
      <c r="E53" s="748">
        <v>4499</v>
      </c>
      <c r="F53" s="335">
        <v>8436</v>
      </c>
      <c r="G53" s="335">
        <v>11810</v>
      </c>
      <c r="H53" s="671" t="s">
        <v>499</v>
      </c>
    </row>
    <row r="54" spans="1:12" s="657" customFormat="1" ht="13.5" thickBot="1">
      <c r="A54" s="664" t="s">
        <v>783</v>
      </c>
      <c r="B54" s="665" t="s">
        <v>163</v>
      </c>
      <c r="C54" s="665" t="s">
        <v>162</v>
      </c>
      <c r="D54" s="290" t="s">
        <v>805</v>
      </c>
      <c r="E54" s="494" t="s">
        <v>806</v>
      </c>
      <c r="F54" s="494" t="s">
        <v>807</v>
      </c>
      <c r="G54" s="494" t="s">
        <v>808</v>
      </c>
      <c r="H54" s="665" t="s">
        <v>495</v>
      </c>
    </row>
    <row r="55" spans="1:12" s="657" customFormat="1">
      <c r="A55" s="666" t="s">
        <v>1838</v>
      </c>
      <c r="B55" s="496" t="s">
        <v>1839</v>
      </c>
      <c r="C55" s="497" t="s">
        <v>1840</v>
      </c>
      <c r="D55" s="51">
        <v>39995</v>
      </c>
      <c r="E55" s="51"/>
      <c r="F55" s="83"/>
      <c r="G55" s="83"/>
      <c r="H55" s="667" t="s">
        <v>498</v>
      </c>
    </row>
    <row r="56" spans="1:12" s="657" customFormat="1">
      <c r="A56" s="866"/>
      <c r="B56" s="549" t="s">
        <v>3153</v>
      </c>
      <c r="C56" s="550" t="s">
        <v>809</v>
      </c>
      <c r="D56" s="54"/>
      <c r="E56" s="54">
        <v>9998.75</v>
      </c>
      <c r="F56" s="332"/>
      <c r="G56" s="332"/>
      <c r="H56" s="869" t="s">
        <v>496</v>
      </c>
    </row>
    <row r="57" spans="1:12" s="657" customFormat="1">
      <c r="A57" s="672"/>
      <c r="B57" s="549" t="s">
        <v>2178</v>
      </c>
      <c r="C57" s="550" t="s">
        <v>810</v>
      </c>
      <c r="D57" s="54"/>
      <c r="E57" s="54">
        <v>15998</v>
      </c>
      <c r="F57" s="332"/>
      <c r="G57" s="332"/>
      <c r="H57" s="673" t="s">
        <v>496</v>
      </c>
      <c r="L57" s="1003"/>
    </row>
    <row r="58" spans="1:12" s="657" customFormat="1" ht="13.5" thickBot="1">
      <c r="A58" s="668"/>
      <c r="B58" s="500" t="s">
        <v>2177</v>
      </c>
      <c r="C58" s="669" t="s">
        <v>1788</v>
      </c>
      <c r="D58" s="670"/>
      <c r="E58" s="748">
        <v>9999</v>
      </c>
      <c r="F58" s="335">
        <v>18749</v>
      </c>
      <c r="G58" s="335">
        <v>26248</v>
      </c>
      <c r="H58" s="671" t="s">
        <v>499</v>
      </c>
    </row>
    <row r="59" spans="1:12" s="657" customFormat="1" ht="13.5" thickBot="1">
      <c r="A59" s="858" t="s">
        <v>783</v>
      </c>
      <c r="B59" s="859" t="s">
        <v>163</v>
      </c>
      <c r="C59" s="859" t="s">
        <v>162</v>
      </c>
      <c r="D59" s="290" t="s">
        <v>805</v>
      </c>
      <c r="E59" s="494" t="s">
        <v>806</v>
      </c>
      <c r="F59" s="494" t="s">
        <v>807</v>
      </c>
      <c r="G59" s="494" t="s">
        <v>808</v>
      </c>
      <c r="H59" s="859" t="s">
        <v>495</v>
      </c>
    </row>
    <row r="60" spans="1:12" s="657" customFormat="1" ht="25.5">
      <c r="A60" s="862" t="s">
        <v>3412</v>
      </c>
      <c r="B60" s="496" t="s">
        <v>3413</v>
      </c>
      <c r="C60" s="497" t="s">
        <v>3417</v>
      </c>
      <c r="D60" s="51">
        <v>59995</v>
      </c>
      <c r="E60" s="51"/>
      <c r="F60" s="83"/>
      <c r="G60" s="83"/>
      <c r="H60" s="865" t="s">
        <v>498</v>
      </c>
    </row>
    <row r="61" spans="1:12" s="657" customFormat="1">
      <c r="A61" s="866"/>
      <c r="B61" s="549" t="s">
        <v>3414</v>
      </c>
      <c r="C61" s="550" t="s">
        <v>809</v>
      </c>
      <c r="D61" s="54"/>
      <c r="E61" s="54">
        <v>23998</v>
      </c>
      <c r="F61" s="1054"/>
      <c r="G61" s="1054"/>
      <c r="H61" s="869" t="s">
        <v>496</v>
      </c>
    </row>
    <row r="62" spans="1:12" s="657" customFormat="1">
      <c r="A62" s="866"/>
      <c r="B62" s="549" t="s">
        <v>3415</v>
      </c>
      <c r="C62" s="550" t="s">
        <v>810</v>
      </c>
      <c r="D62" s="54"/>
      <c r="E62" s="54">
        <v>9000</v>
      </c>
      <c r="F62" s="332">
        <v>16875</v>
      </c>
      <c r="G62" s="332">
        <v>23625</v>
      </c>
      <c r="H62" s="869" t="s">
        <v>496</v>
      </c>
    </row>
    <row r="63" spans="1:12" s="657" customFormat="1" ht="13.5" thickBot="1">
      <c r="A63" s="668"/>
      <c r="B63" s="500" t="s">
        <v>3416</v>
      </c>
      <c r="C63" s="669" t="s">
        <v>1788</v>
      </c>
      <c r="D63" s="748"/>
      <c r="E63" s="748">
        <v>14999</v>
      </c>
      <c r="F63" s="335">
        <v>28124</v>
      </c>
      <c r="G63" s="335">
        <v>39373</v>
      </c>
      <c r="H63" s="671" t="s">
        <v>499</v>
      </c>
    </row>
    <row r="64" spans="1:12" s="657" customFormat="1" ht="13.5" thickBot="1">
      <c r="A64" s="858" t="s">
        <v>783</v>
      </c>
      <c r="B64" s="859" t="s">
        <v>163</v>
      </c>
      <c r="C64" s="859" t="s">
        <v>162</v>
      </c>
      <c r="D64" s="290" t="s">
        <v>805</v>
      </c>
      <c r="E64" s="494" t="s">
        <v>806</v>
      </c>
      <c r="F64" s="494" t="s">
        <v>807</v>
      </c>
      <c r="G64" s="494" t="s">
        <v>808</v>
      </c>
      <c r="H64" s="859" t="s">
        <v>495</v>
      </c>
    </row>
    <row r="65" spans="1:8" s="657" customFormat="1" ht="25.5">
      <c r="A65" s="862" t="s">
        <v>3720</v>
      </c>
      <c r="B65" s="496" t="s">
        <v>3721</v>
      </c>
      <c r="C65" s="497" t="s">
        <v>3726</v>
      </c>
      <c r="D65" s="51">
        <v>4995</v>
      </c>
      <c r="E65" s="51"/>
      <c r="F65" s="83"/>
      <c r="G65" s="83"/>
      <c r="H65" s="865" t="s">
        <v>519</v>
      </c>
    </row>
    <row r="66" spans="1:8" s="657" customFormat="1">
      <c r="A66" s="866"/>
      <c r="B66" s="549" t="s">
        <v>3722</v>
      </c>
      <c r="C66" s="550" t="s">
        <v>809</v>
      </c>
      <c r="D66" s="54"/>
      <c r="E66" s="54">
        <v>1249</v>
      </c>
      <c r="F66" s="332"/>
      <c r="G66" s="332"/>
      <c r="H66" s="869" t="s">
        <v>496</v>
      </c>
    </row>
    <row r="67" spans="1:8" s="657" customFormat="1">
      <c r="A67" s="866"/>
      <c r="B67" s="549" t="s">
        <v>3723</v>
      </c>
      <c r="C67" s="550" t="s">
        <v>810</v>
      </c>
      <c r="D67" s="54"/>
      <c r="E67" s="54">
        <v>1998</v>
      </c>
      <c r="F67" s="332"/>
      <c r="G67" s="332"/>
      <c r="H67" s="869" t="s">
        <v>496</v>
      </c>
    </row>
    <row r="68" spans="1:8" s="657" customFormat="1">
      <c r="A68" s="866"/>
      <c r="B68" s="549" t="s">
        <v>3724</v>
      </c>
      <c r="C68" s="550" t="s">
        <v>1849</v>
      </c>
      <c r="D68" s="54"/>
      <c r="E68" s="54">
        <v>750</v>
      </c>
      <c r="F68" s="332">
        <v>1407</v>
      </c>
      <c r="G68" s="332">
        <v>1969</v>
      </c>
      <c r="H68" s="869" t="s">
        <v>499</v>
      </c>
    </row>
    <row r="69" spans="1:8" s="657" customFormat="1" ht="13.5" thickBot="1">
      <c r="A69" s="668"/>
      <c r="B69" s="500" t="s">
        <v>3725</v>
      </c>
      <c r="C69" s="669" t="s">
        <v>1851</v>
      </c>
      <c r="D69" s="748"/>
      <c r="E69" s="748">
        <v>1249</v>
      </c>
      <c r="F69" s="335">
        <v>2342</v>
      </c>
      <c r="G69" s="335">
        <v>3279</v>
      </c>
      <c r="H69" s="671" t="s">
        <v>499</v>
      </c>
    </row>
    <row r="70" spans="1:8" s="657" customFormat="1" ht="13.5" thickBot="1">
      <c r="A70" s="858" t="s">
        <v>783</v>
      </c>
      <c r="B70" s="859" t="s">
        <v>163</v>
      </c>
      <c r="C70" s="859" t="s">
        <v>162</v>
      </c>
      <c r="D70" s="290" t="s">
        <v>805</v>
      </c>
      <c r="E70" s="494" t="s">
        <v>806</v>
      </c>
      <c r="F70" s="494" t="s">
        <v>807</v>
      </c>
      <c r="G70" s="494" t="s">
        <v>808</v>
      </c>
      <c r="H70" s="859" t="s">
        <v>495</v>
      </c>
    </row>
    <row r="71" spans="1:8" s="657" customFormat="1" ht="25.5">
      <c r="A71" s="862" t="s">
        <v>3727</v>
      </c>
      <c r="B71" s="496" t="s">
        <v>3728</v>
      </c>
      <c r="C71" s="497" t="s">
        <v>3733</v>
      </c>
      <c r="D71" s="51">
        <v>13995</v>
      </c>
      <c r="E71" s="51"/>
      <c r="F71" s="83"/>
      <c r="G71" s="83"/>
      <c r="H71" s="865" t="s">
        <v>498</v>
      </c>
    </row>
    <row r="72" spans="1:8" s="657" customFormat="1">
      <c r="A72" s="866"/>
      <c r="B72" s="549" t="s">
        <v>3729</v>
      </c>
      <c r="C72" s="550" t="s">
        <v>809</v>
      </c>
      <c r="D72" s="54"/>
      <c r="E72" s="54">
        <v>3499</v>
      </c>
      <c r="F72" s="332"/>
      <c r="G72" s="332"/>
      <c r="H72" s="869" t="s">
        <v>496</v>
      </c>
    </row>
    <row r="73" spans="1:8" s="657" customFormat="1">
      <c r="A73" s="866"/>
      <c r="B73" s="549" t="s">
        <v>3730</v>
      </c>
      <c r="C73" s="550" t="s">
        <v>810</v>
      </c>
      <c r="D73" s="54"/>
      <c r="E73" s="54">
        <v>5598</v>
      </c>
      <c r="F73" s="332"/>
      <c r="G73" s="332"/>
      <c r="H73" s="869" t="s">
        <v>496</v>
      </c>
    </row>
    <row r="74" spans="1:8" s="657" customFormat="1">
      <c r="A74" s="866"/>
      <c r="B74" s="549" t="s">
        <v>3731</v>
      </c>
      <c r="C74" s="550" t="s">
        <v>1849</v>
      </c>
      <c r="D74" s="54"/>
      <c r="E74" s="54">
        <v>2100</v>
      </c>
      <c r="F74" s="332">
        <v>3938</v>
      </c>
      <c r="G74" s="332">
        <v>5513</v>
      </c>
      <c r="H74" s="869" t="s">
        <v>499</v>
      </c>
    </row>
    <row r="75" spans="1:8" s="657" customFormat="1" ht="13.5" thickBot="1">
      <c r="A75" s="668"/>
      <c r="B75" s="500" t="s">
        <v>3732</v>
      </c>
      <c r="C75" s="669" t="s">
        <v>1851</v>
      </c>
      <c r="D75" s="748"/>
      <c r="E75" s="748">
        <v>3499</v>
      </c>
      <c r="F75" s="335">
        <v>6561</v>
      </c>
      <c r="G75" s="335">
        <v>9185</v>
      </c>
      <c r="H75" s="671" t="s">
        <v>499</v>
      </c>
    </row>
    <row r="76" spans="1:8" s="657" customFormat="1" ht="13.5" thickBot="1">
      <c r="A76" s="858" t="s">
        <v>783</v>
      </c>
      <c r="B76" s="859" t="s">
        <v>163</v>
      </c>
      <c r="C76" s="859" t="s">
        <v>162</v>
      </c>
      <c r="D76" s="290" t="s">
        <v>805</v>
      </c>
      <c r="E76" s="494" t="s">
        <v>806</v>
      </c>
      <c r="F76" s="494" t="s">
        <v>807</v>
      </c>
      <c r="G76" s="494" t="s">
        <v>808</v>
      </c>
      <c r="H76" s="859" t="s">
        <v>495</v>
      </c>
    </row>
    <row r="77" spans="1:8" s="657" customFormat="1" ht="25.5">
      <c r="A77" s="862" t="s">
        <v>3734</v>
      </c>
      <c r="B77" s="496" t="s">
        <v>3735</v>
      </c>
      <c r="C77" s="497" t="s">
        <v>3740</v>
      </c>
      <c r="D77" s="51">
        <v>22995</v>
      </c>
      <c r="E77" s="51"/>
      <c r="F77" s="83"/>
      <c r="G77" s="83"/>
      <c r="H77" s="865" t="s">
        <v>498</v>
      </c>
    </row>
    <row r="78" spans="1:8" s="657" customFormat="1">
      <c r="A78" s="866"/>
      <c r="B78" s="549" t="s">
        <v>3736</v>
      </c>
      <c r="C78" s="550" t="s">
        <v>809</v>
      </c>
      <c r="D78" s="54"/>
      <c r="E78" s="54">
        <v>5749</v>
      </c>
      <c r="F78" s="332"/>
      <c r="G78" s="332"/>
      <c r="H78" s="869" t="s">
        <v>496</v>
      </c>
    </row>
    <row r="79" spans="1:8" s="657" customFormat="1">
      <c r="A79" s="866"/>
      <c r="B79" s="549" t="s">
        <v>3737</v>
      </c>
      <c r="C79" s="550" t="s">
        <v>810</v>
      </c>
      <c r="D79" s="54"/>
      <c r="E79" s="54">
        <v>9198</v>
      </c>
      <c r="F79" s="332"/>
      <c r="G79" s="332"/>
      <c r="H79" s="869" t="s">
        <v>496</v>
      </c>
    </row>
    <row r="80" spans="1:8" s="657" customFormat="1">
      <c r="A80" s="866"/>
      <c r="B80" s="549" t="s">
        <v>3738</v>
      </c>
      <c r="C80" s="550" t="s">
        <v>1849</v>
      </c>
      <c r="D80" s="54"/>
      <c r="E80" s="54">
        <v>3450</v>
      </c>
      <c r="F80" s="332">
        <v>6469</v>
      </c>
      <c r="G80" s="332">
        <v>9057</v>
      </c>
      <c r="H80" s="869" t="s">
        <v>499</v>
      </c>
    </row>
    <row r="81" spans="1:8" s="657" customFormat="1" ht="13.5" thickBot="1">
      <c r="A81" s="668"/>
      <c r="B81" s="500" t="s">
        <v>3739</v>
      </c>
      <c r="C81" s="669" t="s">
        <v>1851</v>
      </c>
      <c r="D81" s="748"/>
      <c r="E81" s="748">
        <v>5749</v>
      </c>
      <c r="F81" s="335">
        <v>10780</v>
      </c>
      <c r="G81" s="335">
        <v>15092</v>
      </c>
      <c r="H81" s="671" t="s">
        <v>499</v>
      </c>
    </row>
    <row r="82" spans="1:8" s="657" customFormat="1" ht="13.5" thickBot="1">
      <c r="A82" s="858" t="s">
        <v>783</v>
      </c>
      <c r="B82" s="859" t="s">
        <v>163</v>
      </c>
      <c r="C82" s="859" t="s">
        <v>162</v>
      </c>
      <c r="D82" s="290" t="s">
        <v>805</v>
      </c>
      <c r="E82" s="494" t="s">
        <v>806</v>
      </c>
      <c r="F82" s="494" t="s">
        <v>807</v>
      </c>
      <c r="G82" s="494" t="s">
        <v>808</v>
      </c>
      <c r="H82" s="859" t="s">
        <v>495</v>
      </c>
    </row>
    <row r="83" spans="1:8" s="657" customFormat="1" ht="25.5">
      <c r="A83" s="862" t="s">
        <v>3741</v>
      </c>
      <c r="B83" s="496" t="s">
        <v>3742</v>
      </c>
      <c r="C83" s="497" t="s">
        <v>3747</v>
      </c>
      <c r="D83" s="51">
        <v>34995</v>
      </c>
      <c r="E83" s="51"/>
      <c r="F83" s="83"/>
      <c r="G83" s="83"/>
      <c r="H83" s="865" t="s">
        <v>498</v>
      </c>
    </row>
    <row r="84" spans="1:8" s="657" customFormat="1">
      <c r="A84" s="866"/>
      <c r="B84" s="549" t="s">
        <v>3743</v>
      </c>
      <c r="C84" s="550" t="s">
        <v>809</v>
      </c>
      <c r="D84" s="54"/>
      <c r="E84" s="54">
        <v>8749</v>
      </c>
      <c r="F84" s="332"/>
      <c r="G84" s="332"/>
      <c r="H84" s="869" t="s">
        <v>496</v>
      </c>
    </row>
    <row r="85" spans="1:8" s="657" customFormat="1">
      <c r="A85" s="866"/>
      <c r="B85" s="549" t="s">
        <v>3744</v>
      </c>
      <c r="C85" s="550" t="s">
        <v>810</v>
      </c>
      <c r="D85" s="54"/>
      <c r="E85" s="54">
        <v>13998</v>
      </c>
      <c r="F85" s="332"/>
      <c r="G85" s="332"/>
      <c r="H85" s="869" t="s">
        <v>496</v>
      </c>
    </row>
    <row r="86" spans="1:8" s="657" customFormat="1">
      <c r="A86" s="866"/>
      <c r="B86" s="549" t="s">
        <v>3745</v>
      </c>
      <c r="C86" s="550" t="s">
        <v>1849</v>
      </c>
      <c r="D86" s="54"/>
      <c r="E86" s="54">
        <v>5250</v>
      </c>
      <c r="F86" s="332">
        <v>9844</v>
      </c>
      <c r="G86" s="332">
        <v>13782</v>
      </c>
      <c r="H86" s="869" t="s">
        <v>499</v>
      </c>
    </row>
    <row r="87" spans="1:8" s="657" customFormat="1" ht="13.5" thickBot="1">
      <c r="A87" s="668"/>
      <c r="B87" s="500" t="s">
        <v>3746</v>
      </c>
      <c r="C87" s="669" t="s">
        <v>1851</v>
      </c>
      <c r="D87" s="748"/>
      <c r="E87" s="748">
        <v>8749</v>
      </c>
      <c r="F87" s="335">
        <v>16405</v>
      </c>
      <c r="G87" s="335">
        <v>22967</v>
      </c>
      <c r="H87" s="671" t="s">
        <v>499</v>
      </c>
    </row>
    <row r="88" spans="1:8" ht="27.75" thickBot="1">
      <c r="A88" s="1211" t="s">
        <v>3682</v>
      </c>
      <c r="B88" s="1214"/>
      <c r="C88" s="1214"/>
      <c r="D88" s="1214"/>
      <c r="E88" s="1214"/>
      <c r="F88" s="1214"/>
      <c r="G88" s="1214"/>
      <c r="H88" s="1215"/>
    </row>
    <row r="89" spans="1:8" ht="13.5" thickBot="1">
      <c r="A89" s="887" t="s">
        <v>783</v>
      </c>
      <c r="B89" s="888" t="s">
        <v>163</v>
      </c>
      <c r="C89" s="888" t="s">
        <v>162</v>
      </c>
      <c r="D89" s="290" t="s">
        <v>805</v>
      </c>
      <c r="E89" s="889" t="s">
        <v>806</v>
      </c>
      <c r="F89" s="889" t="s">
        <v>807</v>
      </c>
      <c r="G89" s="889" t="s">
        <v>808</v>
      </c>
      <c r="H89" s="888" t="s">
        <v>495</v>
      </c>
    </row>
    <row r="90" spans="1:8">
      <c r="A90" s="890" t="s">
        <v>3683</v>
      </c>
      <c r="B90" s="891" t="s">
        <v>3684</v>
      </c>
      <c r="C90" s="892" t="s">
        <v>3687</v>
      </c>
      <c r="D90" s="51">
        <v>2995</v>
      </c>
      <c r="E90" s="51"/>
      <c r="F90" s="83"/>
      <c r="G90" s="83"/>
      <c r="H90" s="893" t="s">
        <v>519</v>
      </c>
    </row>
    <row r="91" spans="1:8">
      <c r="A91" s="894"/>
      <c r="B91" s="895" t="s">
        <v>3685</v>
      </c>
      <c r="C91" s="896" t="s">
        <v>1789</v>
      </c>
      <c r="D91" s="54"/>
      <c r="E91" s="54">
        <f>D90*0.15</f>
        <v>449.25</v>
      </c>
      <c r="F91" s="332">
        <f>E91*1.875</f>
        <v>842.34375</v>
      </c>
      <c r="G91" s="332">
        <f>E91*2.625</f>
        <v>1179.28125</v>
      </c>
      <c r="H91" s="897" t="s">
        <v>499</v>
      </c>
    </row>
    <row r="92" spans="1:8" ht="13.5" thickBot="1">
      <c r="A92" s="898"/>
      <c r="B92" s="899" t="s">
        <v>3686</v>
      </c>
      <c r="C92" s="900" t="s">
        <v>1788</v>
      </c>
      <c r="D92" s="901"/>
      <c r="E92" s="901">
        <f>D90*0.25</f>
        <v>748.75</v>
      </c>
      <c r="F92" s="335">
        <f>E92*1.875</f>
        <v>1403.90625</v>
      </c>
      <c r="G92" s="335">
        <f>E92*2.625</f>
        <v>1965.46875</v>
      </c>
      <c r="H92" s="902" t="s">
        <v>499</v>
      </c>
    </row>
    <row r="93" spans="1:8" ht="13.5" thickBot="1">
      <c r="A93" s="898"/>
      <c r="B93" s="1006"/>
      <c r="C93" s="1007"/>
      <c r="D93" s="1008"/>
      <c r="E93" s="1008"/>
      <c r="F93" s="790"/>
      <c r="G93" s="790"/>
      <c r="H93" s="1009"/>
    </row>
    <row r="94" spans="1:8" ht="16.5" thickBot="1">
      <c r="A94" s="903" t="s">
        <v>374</v>
      </c>
    </row>
    <row r="95" spans="1:8" ht="12" customHeight="1" thickBot="1">
      <c r="A95" s="887" t="s">
        <v>783</v>
      </c>
      <c r="B95" s="888" t="s">
        <v>163</v>
      </c>
      <c r="C95" s="888" t="s">
        <v>162</v>
      </c>
      <c r="D95" s="290" t="s">
        <v>805</v>
      </c>
      <c r="E95" s="889" t="s">
        <v>806</v>
      </c>
      <c r="F95" s="889" t="s">
        <v>807</v>
      </c>
      <c r="G95" s="889" t="s">
        <v>808</v>
      </c>
      <c r="H95" s="888" t="s">
        <v>495</v>
      </c>
    </row>
    <row r="96" spans="1:8" ht="13.5" thickBot="1">
      <c r="A96" s="907" t="s">
        <v>3115</v>
      </c>
      <c r="B96" s="908" t="s">
        <v>3116</v>
      </c>
      <c r="C96" s="908" t="s">
        <v>3262</v>
      </c>
      <c r="D96" s="909">
        <v>495</v>
      </c>
      <c r="E96" s="910"/>
      <c r="F96" s="908"/>
      <c r="G96" s="911"/>
      <c r="H96" s="912" t="s">
        <v>519</v>
      </c>
    </row>
    <row r="97" spans="1:8" ht="27.75" thickBot="1">
      <c r="A97" s="1211" t="s">
        <v>2622</v>
      </c>
      <c r="B97" s="1214"/>
      <c r="C97" s="1214"/>
      <c r="D97" s="1214"/>
      <c r="E97" s="1214"/>
      <c r="F97" s="1214"/>
      <c r="G97" s="1214"/>
      <c r="H97" s="1215"/>
    </row>
    <row r="98" spans="1:8" s="657" customFormat="1" ht="13.5" thickBot="1">
      <c r="A98" s="664" t="s">
        <v>783</v>
      </c>
      <c r="B98" s="665" t="s">
        <v>163</v>
      </c>
      <c r="C98" s="665" t="s">
        <v>162</v>
      </c>
      <c r="D98" s="290" t="s">
        <v>805</v>
      </c>
      <c r="E98" s="494" t="s">
        <v>806</v>
      </c>
      <c r="F98" s="494" t="s">
        <v>807</v>
      </c>
      <c r="G98" s="494" t="s">
        <v>808</v>
      </c>
      <c r="H98" s="665" t="s">
        <v>495</v>
      </c>
    </row>
    <row r="99" spans="1:8" s="657" customFormat="1">
      <c r="A99" s="666" t="s">
        <v>2614</v>
      </c>
      <c r="B99" s="496" t="s">
        <v>2615</v>
      </c>
      <c r="C99" s="497" t="s">
        <v>2616</v>
      </c>
      <c r="D99" s="51">
        <v>11995</v>
      </c>
      <c r="E99" s="51"/>
      <c r="F99" s="83"/>
      <c r="G99" s="83"/>
      <c r="H99" s="667" t="s">
        <v>498</v>
      </c>
    </row>
    <row r="100" spans="1:8" s="657" customFormat="1">
      <c r="A100" s="866"/>
      <c r="B100" s="549" t="s">
        <v>3117</v>
      </c>
      <c r="C100" s="549" t="s">
        <v>3119</v>
      </c>
      <c r="D100" s="54"/>
      <c r="E100" s="54">
        <v>1995</v>
      </c>
      <c r="F100" s="332"/>
      <c r="G100" s="332"/>
      <c r="H100" s="869" t="s">
        <v>496</v>
      </c>
    </row>
    <row r="101" spans="1:8" s="657" customFormat="1" ht="13.5" thickBot="1">
      <c r="A101" s="668"/>
      <c r="B101" s="500" t="s">
        <v>2617</v>
      </c>
      <c r="C101" s="669" t="s">
        <v>1788</v>
      </c>
      <c r="D101" s="670"/>
      <c r="E101" s="748">
        <v>2999</v>
      </c>
      <c r="F101" s="335">
        <v>5624</v>
      </c>
      <c r="G101" s="335">
        <v>7873</v>
      </c>
      <c r="H101" s="671" t="s">
        <v>499</v>
      </c>
    </row>
    <row r="102" spans="1:8" s="657" customFormat="1" ht="13.5" thickBot="1">
      <c r="A102" s="664" t="s">
        <v>783</v>
      </c>
      <c r="B102" s="665" t="s">
        <v>163</v>
      </c>
      <c r="C102" s="665" t="s">
        <v>162</v>
      </c>
      <c r="D102" s="290" t="s">
        <v>805</v>
      </c>
      <c r="E102" s="494" t="s">
        <v>806</v>
      </c>
      <c r="F102" s="494" t="s">
        <v>807</v>
      </c>
      <c r="G102" s="494" t="s">
        <v>808</v>
      </c>
      <c r="H102" s="665" t="s">
        <v>495</v>
      </c>
    </row>
    <row r="103" spans="1:8" s="657" customFormat="1">
      <c r="A103" s="666" t="s">
        <v>2618</v>
      </c>
      <c r="B103" s="496" t="s">
        <v>2619</v>
      </c>
      <c r="C103" s="497" t="s">
        <v>2620</v>
      </c>
      <c r="D103" s="51">
        <v>19995</v>
      </c>
      <c r="E103" s="51"/>
      <c r="F103" s="83"/>
      <c r="G103" s="83"/>
      <c r="H103" s="667" t="s">
        <v>498</v>
      </c>
    </row>
    <row r="104" spans="1:8" s="657" customFormat="1">
      <c r="A104" s="866"/>
      <c r="B104" s="549" t="s">
        <v>3118</v>
      </c>
      <c r="C104" s="550" t="s">
        <v>3119</v>
      </c>
      <c r="D104" s="54"/>
      <c r="E104" s="54">
        <v>2995</v>
      </c>
      <c r="F104" s="332"/>
      <c r="G104" s="332"/>
      <c r="H104" s="869" t="s">
        <v>496</v>
      </c>
    </row>
    <row r="105" spans="1:8" s="657" customFormat="1" ht="13.5" thickBot="1">
      <c r="A105" s="668"/>
      <c r="B105" s="500" t="s">
        <v>2621</v>
      </c>
      <c r="C105" s="669" t="s">
        <v>1788</v>
      </c>
      <c r="D105" s="670"/>
      <c r="E105" s="748">
        <v>4999</v>
      </c>
      <c r="F105" s="335">
        <v>9374</v>
      </c>
      <c r="G105" s="335">
        <v>13123</v>
      </c>
      <c r="H105" s="671" t="s">
        <v>499</v>
      </c>
    </row>
    <row r="106" spans="1:8" s="657" customFormat="1" ht="13.5" thickBot="1">
      <c r="A106" s="858" t="s">
        <v>783</v>
      </c>
      <c r="B106" s="859" t="s">
        <v>163</v>
      </c>
      <c r="C106" s="859" t="s">
        <v>162</v>
      </c>
      <c r="D106" s="290" t="s">
        <v>805</v>
      </c>
      <c r="E106" s="494" t="s">
        <v>806</v>
      </c>
      <c r="F106" s="494" t="s">
        <v>807</v>
      </c>
      <c r="G106" s="494" t="s">
        <v>808</v>
      </c>
      <c r="H106" s="859" t="s">
        <v>495</v>
      </c>
    </row>
    <row r="107" spans="1:8" s="657" customFormat="1" ht="25.5">
      <c r="A107" s="862" t="s">
        <v>3420</v>
      </c>
      <c r="B107" s="496" t="s">
        <v>3422</v>
      </c>
      <c r="C107" s="497" t="s">
        <v>3421</v>
      </c>
      <c r="D107" s="51">
        <v>19995</v>
      </c>
      <c r="E107" s="51"/>
      <c r="F107" s="83"/>
      <c r="G107" s="83"/>
      <c r="H107" s="865" t="s">
        <v>498</v>
      </c>
    </row>
    <row r="108" spans="1:8" s="657" customFormat="1">
      <c r="A108" s="866"/>
      <c r="B108" s="549" t="s">
        <v>3424</v>
      </c>
      <c r="C108" s="550" t="s">
        <v>3119</v>
      </c>
      <c r="D108" s="54"/>
      <c r="E108" s="54">
        <v>2995</v>
      </c>
      <c r="F108" s="332"/>
      <c r="G108" s="332"/>
      <c r="H108" s="869" t="s">
        <v>496</v>
      </c>
    </row>
    <row r="109" spans="1:8" s="657" customFormat="1" ht="13.5" thickBot="1">
      <c r="A109" s="668"/>
      <c r="B109" s="500" t="s">
        <v>3423</v>
      </c>
      <c r="C109" s="669" t="s">
        <v>1788</v>
      </c>
      <c r="D109" s="748"/>
      <c r="E109" s="748">
        <v>4999</v>
      </c>
      <c r="F109" s="335">
        <v>9374</v>
      </c>
      <c r="G109" s="335">
        <v>13123</v>
      </c>
      <c r="H109" s="671" t="s">
        <v>499</v>
      </c>
    </row>
    <row r="110" spans="1:8" ht="27.75" thickBot="1">
      <c r="A110" s="1211" t="s">
        <v>720</v>
      </c>
      <c r="B110" s="1214"/>
      <c r="C110" s="1214"/>
      <c r="D110" s="1214"/>
      <c r="E110" s="1214"/>
      <c r="F110" s="1214"/>
      <c r="G110" s="1214"/>
      <c r="H110" s="1215"/>
    </row>
    <row r="111" spans="1:8" customFormat="1" ht="13.5" thickBot="1">
      <c r="A111" s="504" t="s">
        <v>783</v>
      </c>
      <c r="B111" s="505" t="s">
        <v>163</v>
      </c>
      <c r="C111" s="505" t="s">
        <v>162</v>
      </c>
      <c r="D111" s="290" t="s">
        <v>805</v>
      </c>
      <c r="E111" s="290" t="s">
        <v>806</v>
      </c>
      <c r="F111" s="973" t="s">
        <v>807</v>
      </c>
      <c r="G111" s="494" t="s">
        <v>808</v>
      </c>
      <c r="H111" s="505" t="s">
        <v>495</v>
      </c>
    </row>
    <row r="112" spans="1:8" customFormat="1" ht="25.5">
      <c r="A112" s="506" t="s">
        <v>1842</v>
      </c>
      <c r="B112" s="507" t="s">
        <v>1843</v>
      </c>
      <c r="C112" s="514" t="s">
        <v>2166</v>
      </c>
      <c r="D112" s="51">
        <v>39995</v>
      </c>
      <c r="E112" s="200"/>
      <c r="F112" s="976"/>
      <c r="G112" s="974"/>
      <c r="H112" s="508" t="s">
        <v>498</v>
      </c>
    </row>
    <row r="113" spans="1:8" customFormat="1">
      <c r="A113" s="509"/>
      <c r="B113" s="507" t="s">
        <v>1844</v>
      </c>
      <c r="C113" s="514" t="s">
        <v>1852</v>
      </c>
      <c r="D113" s="332">
        <v>55995</v>
      </c>
      <c r="E113" s="200"/>
      <c r="F113" s="974"/>
      <c r="G113" s="974"/>
      <c r="H113" s="510" t="s">
        <v>498</v>
      </c>
    </row>
    <row r="114" spans="1:8" customFormat="1">
      <c r="A114" s="507"/>
      <c r="B114" s="507" t="s">
        <v>1961</v>
      </c>
      <c r="C114" s="85" t="s">
        <v>1942</v>
      </c>
      <c r="D114" s="507"/>
      <c r="E114" s="200">
        <v>6840</v>
      </c>
      <c r="F114" s="974"/>
      <c r="G114" s="974"/>
      <c r="H114" s="510" t="s">
        <v>498</v>
      </c>
    </row>
    <row r="115" spans="1:8" customFormat="1">
      <c r="A115" s="507"/>
      <c r="B115" s="507" t="s">
        <v>1845</v>
      </c>
      <c r="C115" s="368" t="s">
        <v>1853</v>
      </c>
      <c r="D115" s="507"/>
      <c r="E115" s="200">
        <v>16000</v>
      </c>
      <c r="F115" s="974"/>
      <c r="G115" s="974"/>
      <c r="H115" s="510" t="s">
        <v>499</v>
      </c>
    </row>
    <row r="116" spans="1:8" customFormat="1">
      <c r="A116" s="507"/>
      <c r="B116" s="507" t="s">
        <v>1846</v>
      </c>
      <c r="C116" s="368" t="s">
        <v>1854</v>
      </c>
      <c r="D116" s="507"/>
      <c r="E116" s="200">
        <v>23680</v>
      </c>
      <c r="F116" s="974"/>
      <c r="G116" s="974"/>
      <c r="H116" s="510" t="s">
        <v>499</v>
      </c>
    </row>
    <row r="117" spans="1:8" customFormat="1">
      <c r="A117" s="507"/>
      <c r="B117" s="507" t="s">
        <v>1847</v>
      </c>
      <c r="C117" s="511" t="s">
        <v>721</v>
      </c>
      <c r="D117" s="507"/>
      <c r="E117" s="200">
        <v>11998.5</v>
      </c>
      <c r="F117" s="974"/>
      <c r="G117" s="974"/>
      <c r="H117" s="510" t="s">
        <v>496</v>
      </c>
    </row>
    <row r="118" spans="1:8" customFormat="1">
      <c r="A118" s="507"/>
      <c r="B118" s="507" t="s">
        <v>1848</v>
      </c>
      <c r="C118" s="24" t="s">
        <v>1714</v>
      </c>
      <c r="D118" s="507"/>
      <c r="E118" s="200">
        <v>6000</v>
      </c>
      <c r="F118" s="974"/>
      <c r="G118" s="974"/>
      <c r="H118" s="510" t="s">
        <v>499</v>
      </c>
    </row>
    <row r="119" spans="1:8" customFormat="1" ht="13.5" thickBot="1">
      <c r="A119" s="512"/>
      <c r="B119" s="512" t="s">
        <v>1850</v>
      </c>
      <c r="C119" s="26" t="s">
        <v>1788</v>
      </c>
      <c r="D119" s="512"/>
      <c r="E119" s="287">
        <v>9999</v>
      </c>
      <c r="F119" s="974"/>
      <c r="G119" s="974"/>
      <c r="H119" s="513" t="s">
        <v>499</v>
      </c>
    </row>
    <row r="120" spans="1:8" customFormat="1" ht="13.5" thickBot="1">
      <c r="A120" s="923" t="s">
        <v>783</v>
      </c>
      <c r="B120" s="924" t="s">
        <v>163</v>
      </c>
      <c r="C120" s="924" t="s">
        <v>162</v>
      </c>
      <c r="D120" s="290" t="s">
        <v>805</v>
      </c>
      <c r="E120" s="290" t="s">
        <v>806</v>
      </c>
      <c r="F120" s="494" t="s">
        <v>807</v>
      </c>
      <c r="G120" s="494" t="s">
        <v>808</v>
      </c>
      <c r="H120" s="924" t="s">
        <v>495</v>
      </c>
    </row>
    <row r="121" spans="1:8" customFormat="1" ht="38.25">
      <c r="A121" s="506" t="s">
        <v>3427</v>
      </c>
      <c r="B121" s="767" t="s">
        <v>3428</v>
      </c>
      <c r="C121" s="514" t="s">
        <v>3461</v>
      </c>
      <c r="D121" s="51">
        <v>39995</v>
      </c>
      <c r="E121" s="200"/>
      <c r="F121" s="974"/>
      <c r="G121" s="974"/>
      <c r="H121" s="764" t="s">
        <v>498</v>
      </c>
    </row>
    <row r="122" spans="1:8" customFormat="1">
      <c r="A122" s="509"/>
      <c r="B122" s="608" t="s">
        <v>3429</v>
      </c>
      <c r="C122" s="514" t="s">
        <v>1852</v>
      </c>
      <c r="D122" s="332">
        <v>55995</v>
      </c>
      <c r="E122" s="200"/>
      <c r="F122" s="974"/>
      <c r="G122" s="974"/>
      <c r="H122" s="847" t="s">
        <v>498</v>
      </c>
    </row>
    <row r="123" spans="1:8" customFormat="1">
      <c r="A123" s="608"/>
      <c r="B123" s="608" t="s">
        <v>3430</v>
      </c>
      <c r="C123" s="85" t="s">
        <v>1942</v>
      </c>
      <c r="D123" s="608"/>
      <c r="E123" s="200">
        <v>6840</v>
      </c>
      <c r="F123" s="974"/>
      <c r="G123" s="974"/>
      <c r="H123" s="847" t="s">
        <v>498</v>
      </c>
    </row>
    <row r="124" spans="1:8" customFormat="1">
      <c r="A124" s="608"/>
      <c r="B124" s="608" t="s">
        <v>3431</v>
      </c>
      <c r="C124" s="368" t="s">
        <v>1853</v>
      </c>
      <c r="D124" s="608"/>
      <c r="E124" s="200">
        <v>16000</v>
      </c>
      <c r="F124" s="974"/>
      <c r="G124" s="974"/>
      <c r="H124" s="847" t="s">
        <v>499</v>
      </c>
    </row>
    <row r="125" spans="1:8" customFormat="1">
      <c r="A125" s="608"/>
      <c r="B125" s="608" t="s">
        <v>3432</v>
      </c>
      <c r="C125" s="368" t="s">
        <v>1854</v>
      </c>
      <c r="D125" s="608"/>
      <c r="E125" s="200">
        <v>23680</v>
      </c>
      <c r="F125" s="974"/>
      <c r="G125" s="974"/>
      <c r="H125" s="847" t="s">
        <v>499</v>
      </c>
    </row>
    <row r="126" spans="1:8" customFormat="1">
      <c r="A126" s="608"/>
      <c r="B126" s="608" t="s">
        <v>3433</v>
      </c>
      <c r="C126" s="767" t="s">
        <v>721</v>
      </c>
      <c r="D126" s="608"/>
      <c r="E126" s="200">
        <v>11998.5</v>
      </c>
      <c r="F126" s="974"/>
      <c r="G126" s="974"/>
      <c r="H126" s="847" t="s">
        <v>496</v>
      </c>
    </row>
    <row r="127" spans="1:8" customFormat="1">
      <c r="A127" s="608"/>
      <c r="B127" s="608" t="s">
        <v>3434</v>
      </c>
      <c r="C127" s="24" t="s">
        <v>1714</v>
      </c>
      <c r="D127" s="608"/>
      <c r="E127" s="200">
        <v>6000</v>
      </c>
      <c r="F127" s="974"/>
      <c r="G127" s="974"/>
      <c r="H127" s="847" t="s">
        <v>499</v>
      </c>
    </row>
    <row r="128" spans="1:8" customFormat="1" ht="13.5" thickBot="1">
      <c r="A128" s="512"/>
      <c r="B128" s="782" t="s">
        <v>3435</v>
      </c>
      <c r="C128" s="26" t="s">
        <v>1788</v>
      </c>
      <c r="D128" s="512"/>
      <c r="E128" s="287">
        <v>9999</v>
      </c>
      <c r="F128" s="975"/>
      <c r="G128" s="975"/>
      <c r="H128" s="852" t="s">
        <v>499</v>
      </c>
    </row>
    <row r="129" spans="1:8" ht="27.75" thickBot="1">
      <c r="A129" s="1211" t="s">
        <v>3810</v>
      </c>
      <c r="B129" s="1214"/>
      <c r="C129" s="1214"/>
      <c r="D129" s="1214"/>
      <c r="E129" s="1214"/>
      <c r="F129" s="1214"/>
      <c r="G129" s="1214"/>
      <c r="H129" s="1215"/>
    </row>
    <row r="130" spans="1:8" customFormat="1" ht="13.5" thickBot="1">
      <c r="A130" s="923" t="s">
        <v>783</v>
      </c>
      <c r="B130" s="924" t="s">
        <v>163</v>
      </c>
      <c r="C130" s="924" t="s">
        <v>162</v>
      </c>
      <c r="D130" s="290" t="s">
        <v>805</v>
      </c>
      <c r="E130" s="290" t="s">
        <v>806</v>
      </c>
      <c r="F130" s="973" t="s">
        <v>807</v>
      </c>
      <c r="G130" s="494" t="s">
        <v>808</v>
      </c>
      <c r="H130" s="924" t="s">
        <v>495</v>
      </c>
    </row>
    <row r="131" spans="1:8" customFormat="1" ht="25.5">
      <c r="A131" s="1116" t="s">
        <v>3829</v>
      </c>
      <c r="B131" s="1099" t="s">
        <v>3811</v>
      </c>
      <c r="C131" s="1100" t="s">
        <v>3816</v>
      </c>
      <c r="D131" s="51">
        <v>600</v>
      </c>
      <c r="E131" s="1103"/>
      <c r="F131" s="976"/>
      <c r="G131" s="976"/>
      <c r="H131" s="843" t="s">
        <v>496</v>
      </c>
    </row>
    <row r="132" spans="1:8" customFormat="1" ht="25.5">
      <c r="A132" s="509"/>
      <c r="B132" s="608" t="s">
        <v>3812</v>
      </c>
      <c r="C132" s="514" t="s">
        <v>3817</v>
      </c>
      <c r="D132" s="54">
        <v>3600</v>
      </c>
      <c r="E132" s="250"/>
      <c r="F132" s="974"/>
      <c r="G132" s="974"/>
      <c r="H132" s="847" t="s">
        <v>496</v>
      </c>
    </row>
    <row r="133" spans="1:8" customFormat="1" ht="25.5">
      <c r="A133" s="608"/>
      <c r="B133" s="608" t="s">
        <v>3813</v>
      </c>
      <c r="C133" s="1104" t="s">
        <v>3818</v>
      </c>
      <c r="D133" s="54">
        <v>12000</v>
      </c>
      <c r="E133" s="250"/>
      <c r="F133" s="974"/>
      <c r="G133" s="974"/>
      <c r="H133" s="847" t="s">
        <v>496</v>
      </c>
    </row>
    <row r="134" spans="1:8" customFormat="1" ht="25.5">
      <c r="A134" s="608"/>
      <c r="B134" s="608" t="s">
        <v>3814</v>
      </c>
      <c r="C134" s="1102" t="s">
        <v>3819</v>
      </c>
      <c r="D134" s="54">
        <v>36000</v>
      </c>
      <c r="E134" s="250"/>
      <c r="F134" s="974"/>
      <c r="G134" s="974"/>
      <c r="H134" s="847" t="s">
        <v>496</v>
      </c>
    </row>
    <row r="135" spans="1:8" customFormat="1" ht="26.25" thickBot="1">
      <c r="A135" s="512"/>
      <c r="B135" s="512" t="s">
        <v>3815</v>
      </c>
      <c r="C135" s="1101" t="s">
        <v>3820</v>
      </c>
      <c r="D135" s="62">
        <v>120000</v>
      </c>
      <c r="E135" s="254"/>
      <c r="F135" s="975"/>
      <c r="G135" s="975"/>
      <c r="H135" s="852" t="s">
        <v>496</v>
      </c>
    </row>
    <row r="136" spans="1:8" ht="27.75" thickBot="1">
      <c r="A136" s="1211" t="s">
        <v>3501</v>
      </c>
      <c r="B136" s="1214"/>
      <c r="C136" s="1214"/>
      <c r="D136" s="1214"/>
      <c r="E136" s="1214"/>
      <c r="F136" s="1214"/>
      <c r="G136" s="1214"/>
      <c r="H136" s="1215"/>
    </row>
    <row r="137" spans="1:8" customFormat="1" ht="15.75" customHeight="1" thickBot="1">
      <c r="A137" s="286" t="s">
        <v>2665</v>
      </c>
      <c r="B137" s="527"/>
      <c r="C137" s="530"/>
      <c r="D137" s="532"/>
      <c r="E137" s="538"/>
      <c r="F137" s="535"/>
      <c r="G137" s="535"/>
    </row>
    <row r="138" spans="1:8" customFormat="1" ht="13.5" thickBot="1">
      <c r="A138" s="36" t="s">
        <v>783</v>
      </c>
      <c r="B138" s="6" t="s">
        <v>163</v>
      </c>
      <c r="C138" s="6" t="s">
        <v>162</v>
      </c>
      <c r="D138" s="90" t="s">
        <v>805</v>
      </c>
      <c r="E138" s="6" t="s">
        <v>806</v>
      </c>
      <c r="F138" s="924" t="s">
        <v>807</v>
      </c>
      <c r="G138" s="924" t="s">
        <v>808</v>
      </c>
      <c r="H138" s="130" t="s">
        <v>495</v>
      </c>
    </row>
    <row r="139" spans="1:8" customFormat="1" ht="39" customHeight="1">
      <c r="A139" s="49" t="s">
        <v>2665</v>
      </c>
      <c r="B139" s="13" t="s">
        <v>2393</v>
      </c>
      <c r="C139" s="13" t="s">
        <v>3779</v>
      </c>
      <c r="D139" s="64">
        <v>1750</v>
      </c>
      <c r="E139" s="467"/>
      <c r="F139" s="977"/>
      <c r="G139" s="976"/>
      <c r="H139" s="709" t="s">
        <v>498</v>
      </c>
    </row>
    <row r="140" spans="1:8" customFormat="1">
      <c r="A140" s="16"/>
      <c r="B140" s="16" t="s">
        <v>2394</v>
      </c>
      <c r="C140" s="16" t="s">
        <v>3780</v>
      </c>
      <c r="D140" s="54">
        <v>1000</v>
      </c>
      <c r="E140" s="430"/>
      <c r="F140" s="978"/>
      <c r="G140" s="974"/>
      <c r="H140" s="710" t="s">
        <v>498</v>
      </c>
    </row>
    <row r="141" spans="1:8" customFormat="1">
      <c r="A141" s="16"/>
      <c r="B141" s="16" t="s">
        <v>2395</v>
      </c>
      <c r="C141" s="368" t="s">
        <v>3781</v>
      </c>
      <c r="D141" s="54">
        <v>6000</v>
      </c>
      <c r="E141" s="430"/>
      <c r="F141" s="978"/>
      <c r="G141" s="974"/>
      <c r="H141" s="710" t="s">
        <v>498</v>
      </c>
    </row>
    <row r="142" spans="1:8" customFormat="1">
      <c r="A142" s="16"/>
      <c r="B142" s="16" t="s">
        <v>2396</v>
      </c>
      <c r="C142" s="368" t="s">
        <v>3782</v>
      </c>
      <c r="D142" s="54">
        <v>20000</v>
      </c>
      <c r="E142" s="430"/>
      <c r="F142" s="978"/>
      <c r="G142" s="974"/>
      <c r="H142" s="710" t="s">
        <v>498</v>
      </c>
    </row>
    <row r="143" spans="1:8" customFormat="1">
      <c r="A143" s="16"/>
      <c r="B143" s="16" t="s">
        <v>2672</v>
      </c>
      <c r="C143" s="368" t="s">
        <v>3783</v>
      </c>
      <c r="D143" s="757">
        <v>35000</v>
      </c>
      <c r="E143" s="430"/>
      <c r="F143" s="978"/>
      <c r="G143" s="974"/>
      <c r="H143" s="710" t="s">
        <v>498</v>
      </c>
    </row>
    <row r="144" spans="1:8" customFormat="1">
      <c r="A144" s="16"/>
      <c r="B144" s="16" t="s">
        <v>2397</v>
      </c>
      <c r="C144" s="16" t="s">
        <v>2402</v>
      </c>
      <c r="D144" s="430"/>
      <c r="E144" s="430">
        <v>590</v>
      </c>
      <c r="F144" s="978"/>
      <c r="G144" s="974"/>
      <c r="H144" s="710" t="s">
        <v>499</v>
      </c>
    </row>
    <row r="145" spans="1:8" customFormat="1">
      <c r="A145" s="16"/>
      <c r="B145" s="16" t="s">
        <v>2398</v>
      </c>
      <c r="C145" s="16" t="s">
        <v>2403</v>
      </c>
      <c r="D145" s="430"/>
      <c r="E145" s="430">
        <v>1770</v>
      </c>
      <c r="F145" s="978"/>
      <c r="G145" s="974"/>
      <c r="H145" s="710" t="s">
        <v>499</v>
      </c>
    </row>
    <row r="146" spans="1:8" customFormat="1">
      <c r="A146" s="16"/>
      <c r="B146" s="16" t="s">
        <v>2399</v>
      </c>
      <c r="C146" s="16" t="s">
        <v>2404</v>
      </c>
      <c r="D146" s="430"/>
      <c r="E146" s="430">
        <v>3540</v>
      </c>
      <c r="F146" s="978"/>
      <c r="G146" s="974"/>
      <c r="H146" s="710" t="s">
        <v>499</v>
      </c>
    </row>
    <row r="147" spans="1:8" customFormat="1">
      <c r="A147" s="16"/>
      <c r="B147" s="16" t="s">
        <v>2400</v>
      </c>
      <c r="C147" s="16" t="s">
        <v>2405</v>
      </c>
      <c r="D147" s="430"/>
      <c r="E147" s="430">
        <v>11800</v>
      </c>
      <c r="F147" s="978"/>
      <c r="G147" s="974"/>
      <c r="H147" s="710" t="s">
        <v>499</v>
      </c>
    </row>
    <row r="148" spans="1:8" customFormat="1" ht="13.5" thickBot="1">
      <c r="A148" s="22"/>
      <c r="B148" s="22" t="s">
        <v>2401</v>
      </c>
      <c r="C148" s="22" t="s">
        <v>2406</v>
      </c>
      <c r="D148" s="431"/>
      <c r="E148" s="431">
        <v>23600</v>
      </c>
      <c r="F148" s="979"/>
      <c r="G148" s="975"/>
      <c r="H148" s="711" t="s">
        <v>499</v>
      </c>
    </row>
    <row r="149" spans="1:8" s="485" customFormat="1" ht="13.5" thickBot="1">
      <c r="A149" s="835" t="s">
        <v>2920</v>
      </c>
      <c r="B149" s="836"/>
      <c r="C149" s="836"/>
      <c r="D149" s="836"/>
      <c r="E149" s="836"/>
      <c r="F149" s="836"/>
      <c r="G149" s="836"/>
      <c r="H149" s="836"/>
    </row>
    <row r="150" spans="1:8" s="485" customFormat="1" ht="13.5" thickBot="1">
      <c r="A150" s="837" t="s">
        <v>783</v>
      </c>
      <c r="B150" s="838" t="s">
        <v>163</v>
      </c>
      <c r="C150" s="838" t="s">
        <v>162</v>
      </c>
      <c r="D150" s="290" t="s">
        <v>805</v>
      </c>
      <c r="E150" s="838" t="s">
        <v>806</v>
      </c>
      <c r="F150" s="838" t="s">
        <v>807</v>
      </c>
      <c r="G150" s="838" t="s">
        <v>808</v>
      </c>
      <c r="H150" s="799" t="s">
        <v>495</v>
      </c>
    </row>
    <row r="151" spans="1:8" s="485" customFormat="1">
      <c r="A151" s="839" t="s">
        <v>2920</v>
      </c>
      <c r="B151" s="840" t="s">
        <v>2921</v>
      </c>
      <c r="C151" s="841" t="s">
        <v>2922</v>
      </c>
      <c r="D151" s="51">
        <v>1495</v>
      </c>
      <c r="E151" s="842"/>
      <c r="F151" s="842"/>
      <c r="G151" s="842"/>
      <c r="H151" s="843" t="s">
        <v>498</v>
      </c>
    </row>
    <row r="152" spans="1:8" s="485" customFormat="1">
      <c r="A152" s="844"/>
      <c r="B152" s="845" t="s">
        <v>2923</v>
      </c>
      <c r="C152" s="846" t="s">
        <v>3880</v>
      </c>
      <c r="D152" s="54">
        <v>895</v>
      </c>
      <c r="E152" s="809"/>
      <c r="F152" s="809"/>
      <c r="G152" s="809"/>
      <c r="H152" s="847" t="s">
        <v>498</v>
      </c>
    </row>
    <row r="153" spans="1:8" s="485" customFormat="1">
      <c r="A153" s="844"/>
      <c r="B153" s="845" t="s">
        <v>2924</v>
      </c>
      <c r="C153" s="846" t="s">
        <v>3881</v>
      </c>
      <c r="D153" s="54">
        <v>2695</v>
      </c>
      <c r="E153" s="809"/>
      <c r="F153" s="809"/>
      <c r="G153" s="809"/>
      <c r="H153" s="847" t="s">
        <v>498</v>
      </c>
    </row>
    <row r="154" spans="1:8" s="485" customFormat="1">
      <c r="A154" s="844"/>
      <c r="B154" s="845" t="s">
        <v>2925</v>
      </c>
      <c r="C154" s="846" t="s">
        <v>3882</v>
      </c>
      <c r="D154" s="54">
        <v>16110</v>
      </c>
      <c r="E154" s="809"/>
      <c r="F154" s="809"/>
      <c r="G154" s="809"/>
      <c r="H154" s="847" t="s">
        <v>498</v>
      </c>
    </row>
    <row r="155" spans="1:8" s="485" customFormat="1">
      <c r="A155" s="844"/>
      <c r="B155" s="845" t="s">
        <v>2926</v>
      </c>
      <c r="C155" s="846" t="s">
        <v>3883</v>
      </c>
      <c r="D155" s="54">
        <v>112770</v>
      </c>
      <c r="E155" s="809"/>
      <c r="F155" s="809"/>
      <c r="G155" s="809"/>
      <c r="H155" s="847" t="s">
        <v>498</v>
      </c>
    </row>
    <row r="156" spans="1:8" s="485" customFormat="1">
      <c r="A156" s="844"/>
      <c r="B156" s="845" t="s">
        <v>2927</v>
      </c>
      <c r="C156" s="846" t="s">
        <v>2928</v>
      </c>
      <c r="D156" s="54"/>
      <c r="E156" s="327">
        <v>373.75</v>
      </c>
      <c r="F156" s="809"/>
      <c r="G156" s="809"/>
      <c r="H156" s="847" t="s">
        <v>499</v>
      </c>
    </row>
    <row r="157" spans="1:8" s="485" customFormat="1">
      <c r="A157" s="844"/>
      <c r="B157" s="845" t="s">
        <v>2929</v>
      </c>
      <c r="C157" s="846" t="s">
        <v>2930</v>
      </c>
      <c r="D157" s="54"/>
      <c r="E157" s="327">
        <v>673.75</v>
      </c>
      <c r="F157" s="809"/>
      <c r="G157" s="809"/>
      <c r="H157" s="847" t="s">
        <v>499</v>
      </c>
    </row>
    <row r="158" spans="1:8" s="485" customFormat="1">
      <c r="A158" s="844"/>
      <c r="B158" s="845" t="s">
        <v>2931</v>
      </c>
      <c r="C158" s="846" t="s">
        <v>2932</v>
      </c>
      <c r="D158" s="54"/>
      <c r="E158" s="327">
        <v>2013.75</v>
      </c>
      <c r="F158" s="809"/>
      <c r="G158" s="809"/>
      <c r="H158" s="847" t="s">
        <v>499</v>
      </c>
    </row>
    <row r="159" spans="1:8" s="485" customFormat="1">
      <c r="A159" s="844"/>
      <c r="B159" s="845" t="s">
        <v>2933</v>
      </c>
      <c r="C159" s="846" t="s">
        <v>2934</v>
      </c>
      <c r="D159" s="54"/>
      <c r="E159" s="327">
        <v>4027.5</v>
      </c>
      <c r="F159" s="809"/>
      <c r="G159" s="809"/>
      <c r="H159" s="847" t="s">
        <v>499</v>
      </c>
    </row>
    <row r="160" spans="1:8" s="485" customFormat="1">
      <c r="A160" s="844"/>
      <c r="B160" s="845" t="s">
        <v>2935</v>
      </c>
      <c r="C160" s="846" t="s">
        <v>2936</v>
      </c>
      <c r="D160" s="54"/>
      <c r="E160" s="327">
        <v>14096.25</v>
      </c>
      <c r="F160" s="809"/>
      <c r="G160" s="809"/>
      <c r="H160" s="847" t="s">
        <v>499</v>
      </c>
    </row>
    <row r="161" spans="1:8" s="485" customFormat="1">
      <c r="A161" s="844"/>
      <c r="B161" s="845" t="s">
        <v>2937</v>
      </c>
      <c r="C161" s="846" t="s">
        <v>2938</v>
      </c>
      <c r="D161" s="54"/>
      <c r="E161" s="327">
        <v>28192.5</v>
      </c>
      <c r="F161" s="809"/>
      <c r="G161" s="809"/>
      <c r="H161" s="847" t="s">
        <v>499</v>
      </c>
    </row>
    <row r="162" spans="1:8" s="836" customFormat="1" ht="13.5" thickBot="1">
      <c r="A162" s="848"/>
      <c r="B162" s="849" t="s">
        <v>3164</v>
      </c>
      <c r="C162" s="850" t="s">
        <v>3165</v>
      </c>
      <c r="D162" s="62"/>
      <c r="E162" s="45">
        <v>169995</v>
      </c>
      <c r="F162" s="851"/>
      <c r="G162" s="851"/>
      <c r="H162" s="852" t="s">
        <v>499</v>
      </c>
    </row>
    <row r="169" spans="1:8">
      <c r="B169" s="904"/>
    </row>
    <row r="170" spans="1:8">
      <c r="B170" s="904"/>
    </row>
  </sheetData>
  <mergeCells count="8">
    <mergeCell ref="A136:H136"/>
    <mergeCell ref="A97:H97"/>
    <mergeCell ref="A43:H43"/>
    <mergeCell ref="A1:H1"/>
    <mergeCell ref="A88:H88"/>
    <mergeCell ref="A129:H129"/>
    <mergeCell ref="A110:H110"/>
    <mergeCell ref="A18:H1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75" zoomScaleNormal="75" workbookViewId="0">
      <selection activeCell="E26" sqref="E26"/>
    </sheetView>
  </sheetViews>
  <sheetFormatPr defaultColWidth="9.140625" defaultRowHeight="12.75"/>
  <cols>
    <col min="1" max="1" width="32.5703125" style="657" customWidth="1"/>
    <col min="2" max="2" width="25" style="657" customWidth="1"/>
    <col min="3" max="3" width="75.42578125" style="657" customWidth="1"/>
    <col min="4" max="4" width="10" style="657" customWidth="1"/>
    <col min="5" max="6" width="10.7109375" style="657" customWidth="1"/>
    <col min="7" max="8" width="12.5703125" style="657" customWidth="1"/>
    <col min="9" max="9" width="25.7109375" style="657" customWidth="1"/>
    <col min="10" max="10" width="11.7109375" style="657" customWidth="1"/>
    <col min="11" max="16384" width="9.140625" style="657"/>
  </cols>
  <sheetData>
    <row r="1" spans="1:10" ht="65.099999999999994" customHeight="1">
      <c r="A1" s="654"/>
      <c r="B1" s="654"/>
      <c r="C1" s="655"/>
      <c r="D1" s="438"/>
      <c r="E1" s="656"/>
      <c r="F1" s="656"/>
      <c r="G1" s="439"/>
      <c r="H1" s="439"/>
      <c r="I1" s="656"/>
      <c r="J1" s="656"/>
    </row>
    <row r="2" spans="1:10" ht="23.25" customHeight="1">
      <c r="A2" s="1216" t="e">
        <f>#REF!</f>
        <v>#REF!</v>
      </c>
      <c r="B2" s="1216"/>
      <c r="C2" s="1216"/>
      <c r="D2" s="1216"/>
      <c r="E2" s="1216"/>
      <c r="F2" s="1216"/>
      <c r="G2" s="1216"/>
      <c r="H2" s="1216"/>
      <c r="I2" s="1216"/>
      <c r="J2" s="1216"/>
    </row>
    <row r="3" spans="1:10">
      <c r="A3" s="1217" t="e">
        <f>#REF!</f>
        <v>#REF!</v>
      </c>
      <c r="B3" s="1217"/>
      <c r="C3" s="1217"/>
      <c r="D3" s="1217"/>
      <c r="E3" s="1217"/>
      <c r="F3" s="1217"/>
      <c r="G3" s="1217"/>
      <c r="H3" s="1217"/>
      <c r="I3" s="1217"/>
      <c r="J3" s="1217"/>
    </row>
    <row r="4" spans="1:10" ht="16.5">
      <c r="A4" s="658"/>
      <c r="B4" s="659"/>
      <c r="C4" s="660" t="s">
        <v>2834</v>
      </c>
      <c r="D4" s="341"/>
      <c r="G4" s="81"/>
      <c r="H4" s="81"/>
    </row>
    <row r="5" spans="1:10" ht="16.5">
      <c r="A5" s="661"/>
      <c r="B5" s="659"/>
      <c r="C5" s="659"/>
      <c r="D5" s="341"/>
      <c r="G5" s="81"/>
      <c r="H5" s="81"/>
    </row>
    <row r="6" spans="1:10" ht="13.5" thickBot="1">
      <c r="A6" s="662" t="s">
        <v>804</v>
      </c>
      <c r="B6" s="659"/>
      <c r="C6" s="659"/>
      <c r="D6" s="341"/>
      <c r="G6" s="81"/>
      <c r="H6" s="81"/>
    </row>
    <row r="7" spans="1:10" ht="14.25" thickTop="1" thickBot="1">
      <c r="A7" s="2">
        <v>0</v>
      </c>
      <c r="B7" s="659"/>
      <c r="C7" s="659"/>
      <c r="D7" s="341"/>
      <c r="G7" s="81"/>
      <c r="H7" s="81"/>
    </row>
    <row r="8" spans="1:10" ht="15" customHeight="1" thickTop="1" thickBot="1">
      <c r="A8" s="198"/>
      <c r="B8" s="659"/>
      <c r="C8" s="659"/>
      <c r="D8" s="341"/>
      <c r="G8" s="81"/>
      <c r="H8" s="81"/>
    </row>
    <row r="9" spans="1:10" ht="15.75" thickBot="1">
      <c r="A9" s="1218" t="s">
        <v>1715</v>
      </c>
      <c r="B9" s="1219"/>
      <c r="C9" s="659"/>
      <c r="D9" s="341"/>
      <c r="G9" s="81"/>
      <c r="H9" s="81"/>
    </row>
    <row r="10" spans="1:10" ht="15">
      <c r="A10" s="663" t="s">
        <v>2730</v>
      </c>
      <c r="B10" s="659"/>
      <c r="C10" s="659"/>
      <c r="D10" s="341"/>
      <c r="G10" s="81"/>
      <c r="H10" s="81"/>
    </row>
    <row r="11" spans="1:10">
      <c r="G11" s="81"/>
      <c r="H11" s="81"/>
    </row>
    <row r="35" ht="12" customHeight="1"/>
  </sheetData>
  <mergeCells count="3">
    <mergeCell ref="A2:J2"/>
    <mergeCell ref="A3:J3"/>
    <mergeCell ref="A9:B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7" zoomScale="75" zoomScaleNormal="75" workbookViewId="0">
      <selection activeCell="A12" sqref="A12:XFD31"/>
    </sheetView>
  </sheetViews>
  <sheetFormatPr defaultColWidth="9.140625" defaultRowHeight="12.75"/>
  <cols>
    <col min="1" max="1" width="32.5703125" style="657" customWidth="1"/>
    <col min="2" max="2" width="25" style="657" customWidth="1"/>
    <col min="3" max="3" width="75.42578125" style="657" customWidth="1"/>
    <col min="4" max="4" width="10" style="657" customWidth="1"/>
    <col min="5" max="6" width="10.7109375" style="657" customWidth="1"/>
    <col min="7" max="8" width="12.5703125" style="657" customWidth="1"/>
    <col min="9" max="9" width="25.7109375" style="657" customWidth="1"/>
    <col min="10" max="10" width="11.7109375" style="657" customWidth="1"/>
    <col min="11" max="16384" width="9.140625" style="657"/>
  </cols>
  <sheetData>
    <row r="1" spans="1:10" ht="65.099999999999994" customHeight="1">
      <c r="A1" s="654"/>
      <c r="B1" s="654"/>
      <c r="C1" s="655"/>
      <c r="D1" s="438"/>
      <c r="E1" s="656"/>
      <c r="F1" s="656"/>
      <c r="G1" s="439"/>
      <c r="H1" s="439"/>
      <c r="I1" s="656"/>
      <c r="J1" s="656"/>
    </row>
    <row r="2" spans="1:10" ht="23.25" customHeight="1">
      <c r="A2" s="1216" t="e">
        <f>#REF!</f>
        <v>#REF!</v>
      </c>
      <c r="B2" s="1216"/>
      <c r="C2" s="1216"/>
      <c r="D2" s="1216"/>
      <c r="E2" s="1216"/>
      <c r="F2" s="1216"/>
      <c r="G2" s="1216"/>
      <c r="H2" s="1216"/>
      <c r="I2" s="1216"/>
      <c r="J2" s="1216"/>
    </row>
    <row r="3" spans="1:10">
      <c r="A3" s="1217" t="e">
        <f>#REF!</f>
        <v>#REF!</v>
      </c>
      <c r="B3" s="1217"/>
      <c r="C3" s="1217"/>
      <c r="D3" s="1217"/>
      <c r="E3" s="1217"/>
      <c r="F3" s="1217"/>
      <c r="G3" s="1217"/>
      <c r="H3" s="1217"/>
      <c r="I3" s="1217"/>
      <c r="J3" s="1217"/>
    </row>
    <row r="4" spans="1:10" ht="16.5">
      <c r="A4" s="658"/>
      <c r="B4" s="659"/>
      <c r="C4" s="660" t="s">
        <v>2176</v>
      </c>
      <c r="D4" s="341"/>
      <c r="G4" s="81"/>
      <c r="H4" s="81"/>
    </row>
    <row r="5" spans="1:10" ht="16.5">
      <c r="A5" s="661"/>
      <c r="B5" s="659"/>
      <c r="C5" s="659"/>
      <c r="D5" s="341"/>
      <c r="G5" s="81"/>
      <c r="H5" s="81"/>
    </row>
    <row r="6" spans="1:10" ht="13.5" thickBot="1">
      <c r="A6" s="662" t="s">
        <v>804</v>
      </c>
      <c r="B6" s="659"/>
      <c r="C6" s="659"/>
      <c r="D6" s="341"/>
      <c r="G6" s="81"/>
      <c r="H6" s="81"/>
    </row>
    <row r="7" spans="1:10" ht="14.25" thickTop="1" thickBot="1">
      <c r="A7" s="2">
        <v>0</v>
      </c>
      <c r="B7" s="659"/>
      <c r="C7" s="659"/>
      <c r="D7" s="341"/>
      <c r="G7" s="81"/>
      <c r="H7" s="81"/>
    </row>
    <row r="8" spans="1:10" ht="15" customHeight="1" thickTop="1" thickBot="1">
      <c r="A8" s="198"/>
      <c r="B8" s="659"/>
      <c r="C8" s="659"/>
      <c r="D8" s="341"/>
      <c r="G8" s="81"/>
      <c r="H8" s="81"/>
    </row>
    <row r="9" spans="1:10" ht="15.75" thickBot="1">
      <c r="A9" s="1218" t="s">
        <v>1715</v>
      </c>
      <c r="B9" s="1219"/>
      <c r="C9" s="659"/>
      <c r="D9" s="341"/>
      <c r="G9" s="81"/>
      <c r="H9" s="81"/>
    </row>
    <row r="10" spans="1:10" ht="15">
      <c r="A10" s="663" t="s">
        <v>2730</v>
      </c>
      <c r="B10" s="659"/>
      <c r="C10" s="659"/>
      <c r="D10" s="341"/>
      <c r="G10" s="81"/>
      <c r="H10" s="81"/>
    </row>
    <row r="11" spans="1:10">
      <c r="G11" s="81"/>
      <c r="H11" s="81"/>
    </row>
    <row r="40" ht="12" customHeight="1"/>
  </sheetData>
  <mergeCells count="3">
    <mergeCell ref="A2:J2"/>
    <mergeCell ref="A3:J3"/>
    <mergeCell ref="A9:B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75" zoomScaleNormal="75" workbookViewId="0">
      <selection activeCell="A12" sqref="A12:XFD41"/>
    </sheetView>
  </sheetViews>
  <sheetFormatPr defaultColWidth="9.140625" defaultRowHeight="12.75"/>
  <cols>
    <col min="1" max="1" width="32.5703125" style="485" customWidth="1"/>
    <col min="2" max="2" width="26.140625" style="485" customWidth="1"/>
    <col min="3" max="3" width="75.42578125" style="485" customWidth="1"/>
    <col min="4" max="4" width="12.42578125" style="485" customWidth="1"/>
    <col min="5" max="6" width="10.7109375" style="485" customWidth="1"/>
    <col min="7" max="8" width="12.5703125" style="485" customWidth="1"/>
    <col min="9" max="9" width="25.7109375" style="485" customWidth="1"/>
    <col min="10" max="10" width="11.7109375" style="485" customWidth="1"/>
    <col min="11" max="16384" width="9.140625" style="485"/>
  </cols>
  <sheetData>
    <row r="1" spans="1:10" ht="65.099999999999994" customHeight="1">
      <c r="A1" s="482"/>
      <c r="B1" s="482"/>
      <c r="C1" s="483"/>
      <c r="D1" s="438"/>
      <c r="E1" s="484"/>
      <c r="F1" s="484"/>
      <c r="G1" s="439"/>
      <c r="H1" s="439"/>
      <c r="I1" s="484"/>
      <c r="J1" s="484"/>
    </row>
    <row r="2" spans="1:10" ht="23.25" customHeight="1">
      <c r="A2" s="1220" t="s">
        <v>4163</v>
      </c>
      <c r="B2" s="1220"/>
      <c r="C2" s="1220"/>
      <c r="D2" s="1220"/>
      <c r="E2" s="1220"/>
      <c r="F2" s="1220"/>
      <c r="G2" s="1220"/>
      <c r="H2" s="1220"/>
      <c r="I2" s="1220"/>
      <c r="J2" s="1220"/>
    </row>
    <row r="3" spans="1:10">
      <c r="A3" s="1221" t="e">
        <f>#REF!</f>
        <v>#REF!</v>
      </c>
      <c r="B3" s="1221"/>
      <c r="C3" s="1221"/>
      <c r="D3" s="1221"/>
      <c r="E3" s="1221"/>
      <c r="F3" s="1221"/>
      <c r="G3" s="1221"/>
      <c r="H3" s="1221"/>
      <c r="I3" s="1221"/>
      <c r="J3" s="1221"/>
    </row>
    <row r="4" spans="1:10" ht="16.5">
      <c r="A4" s="486"/>
      <c r="B4" s="487"/>
      <c r="C4" s="488" t="s">
        <v>2072</v>
      </c>
      <c r="D4" s="341"/>
      <c r="G4" s="81"/>
      <c r="H4" s="81"/>
    </row>
    <row r="5" spans="1:10" ht="16.5">
      <c r="A5" s="489"/>
      <c r="B5" s="487"/>
      <c r="C5" s="487"/>
      <c r="D5" s="341"/>
      <c r="G5" s="81"/>
      <c r="H5" s="81"/>
    </row>
    <row r="6" spans="1:10" ht="13.5" thickBot="1">
      <c r="A6" s="490" t="s">
        <v>804</v>
      </c>
      <c r="B6" s="487"/>
      <c r="C6" s="487"/>
      <c r="D6" s="341"/>
      <c r="G6" s="81"/>
      <c r="H6" s="81"/>
    </row>
    <row r="7" spans="1:10" ht="14.25" thickTop="1" thickBot="1">
      <c r="A7" s="2">
        <v>0</v>
      </c>
      <c r="B7" s="487"/>
      <c r="C7" s="487"/>
      <c r="D7" s="341"/>
      <c r="G7" s="81"/>
      <c r="H7" s="81"/>
    </row>
    <row r="8" spans="1:10" ht="15" customHeight="1" thickTop="1" thickBot="1">
      <c r="A8" s="198"/>
      <c r="B8" s="487"/>
      <c r="C8" s="487"/>
      <c r="D8" s="341"/>
      <c r="G8" s="81"/>
      <c r="H8" s="81"/>
    </row>
    <row r="9" spans="1:10" ht="15.75" thickBot="1">
      <c r="A9" s="1222" t="s">
        <v>1715</v>
      </c>
      <c r="B9" s="1223"/>
      <c r="C9" s="487"/>
      <c r="D9" s="341"/>
      <c r="G9" s="81"/>
      <c r="H9" s="81"/>
    </row>
    <row r="10" spans="1:10" ht="15">
      <c r="A10" s="491" t="s">
        <v>2730</v>
      </c>
      <c r="B10" s="487"/>
      <c r="C10" s="487"/>
      <c r="D10" s="341"/>
      <c r="G10" s="81"/>
      <c r="H10" s="81"/>
    </row>
    <row r="11" spans="1:10">
      <c r="G11" s="81"/>
      <c r="H11" s="81"/>
    </row>
    <row r="45" spans="10:10">
      <c r="J45" s="555"/>
    </row>
  </sheetData>
  <mergeCells count="3">
    <mergeCell ref="A2:J2"/>
    <mergeCell ref="A3:J3"/>
    <mergeCell ref="A9:B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2"/>
  <sheetViews>
    <sheetView zoomScale="70" zoomScaleNormal="70" workbookViewId="0">
      <selection activeCell="A14" sqref="A14:XFD40"/>
    </sheetView>
  </sheetViews>
  <sheetFormatPr defaultRowHeight="12.75"/>
  <cols>
    <col min="1" max="1" width="22.7109375" customWidth="1"/>
    <col min="2" max="2" width="22.140625" customWidth="1"/>
    <col min="3" max="3" width="76" customWidth="1"/>
    <col min="4" max="4" width="12.7109375" customWidth="1"/>
    <col min="5" max="5" width="10.85546875" bestFit="1" customWidth="1"/>
    <col min="6" max="8" width="10.28515625" bestFit="1" customWidth="1"/>
    <col min="9" max="9" width="32" customWidth="1"/>
    <col min="10" max="10" width="10.42578125" bestFit="1" customWidth="1"/>
  </cols>
  <sheetData>
    <row r="1" spans="1:10" ht="65.099999999999994" customHeight="1">
      <c r="A1" s="437"/>
      <c r="B1" s="437"/>
      <c r="C1" s="437"/>
      <c r="D1" s="438"/>
      <c r="E1" s="436"/>
      <c r="F1" s="439"/>
      <c r="G1" s="436"/>
      <c r="H1" s="436"/>
      <c r="I1" s="436"/>
      <c r="J1" s="436"/>
    </row>
    <row r="2" spans="1:10" ht="15">
      <c r="A2" s="1229" t="e">
        <f>#REF!</f>
        <v>#REF!</v>
      </c>
      <c r="B2" s="1229"/>
      <c r="C2" s="1229"/>
      <c r="D2" s="1229"/>
      <c r="E2" s="1229"/>
      <c r="F2" s="1229"/>
      <c r="G2" s="1229"/>
      <c r="H2" s="1229"/>
      <c r="I2" s="1229"/>
      <c r="J2" s="1229"/>
    </row>
    <row r="3" spans="1:10">
      <c r="A3" s="1230" t="e">
        <f>#REF!</f>
        <v>#REF!</v>
      </c>
      <c r="B3" s="1230"/>
      <c r="C3" s="1230"/>
      <c r="D3" s="1230"/>
      <c r="E3" s="1230"/>
      <c r="F3" s="1230"/>
      <c r="G3" s="1230"/>
      <c r="H3" s="1230"/>
      <c r="I3" s="1230"/>
      <c r="J3" s="1230"/>
    </row>
    <row r="4" spans="1:10" ht="16.5">
      <c r="A4" s="1"/>
      <c r="B4" s="3"/>
      <c r="C4" s="1228" t="s">
        <v>1009</v>
      </c>
      <c r="D4" s="1228"/>
      <c r="E4" s="1228"/>
      <c r="F4" s="81"/>
    </row>
    <row r="5" spans="1:10">
      <c r="A5" s="4"/>
      <c r="B5" s="3"/>
      <c r="C5" s="3"/>
      <c r="D5" s="80"/>
      <c r="F5" s="81"/>
    </row>
    <row r="6" spans="1:10" ht="13.5" thickBot="1">
      <c r="A6" s="5" t="s">
        <v>804</v>
      </c>
      <c r="B6" s="3"/>
      <c r="C6" s="3"/>
      <c r="D6" s="80"/>
      <c r="F6" s="81"/>
    </row>
    <row r="7" spans="1:10" ht="14.25" thickTop="1" thickBot="1">
      <c r="A7" s="2">
        <v>0</v>
      </c>
      <c r="B7" s="3"/>
      <c r="C7" s="3"/>
      <c r="D7" s="80"/>
      <c r="F7" s="81"/>
    </row>
    <row r="8" spans="1:10" ht="14.25" thickTop="1" thickBot="1">
      <c r="A8" s="198"/>
      <c r="B8" s="3"/>
      <c r="C8" s="3"/>
      <c r="D8" s="80"/>
      <c r="F8" s="81"/>
    </row>
    <row r="9" spans="1:10" ht="15.75" thickBot="1">
      <c r="A9" s="1226" t="s">
        <v>1714</v>
      </c>
      <c r="B9" s="1227"/>
      <c r="C9" s="3"/>
      <c r="D9" s="80"/>
      <c r="F9" s="81"/>
    </row>
    <row r="10" spans="1:10" ht="15.75" thickBot="1">
      <c r="A10" s="197" t="s">
        <v>2729</v>
      </c>
      <c r="B10" s="3"/>
      <c r="C10" s="3"/>
      <c r="D10" s="80"/>
      <c r="F10" s="81"/>
    </row>
    <row r="11" spans="1:10" ht="15.75" thickBot="1">
      <c r="A11" s="1224" t="s">
        <v>1715</v>
      </c>
      <c r="B11" s="1225"/>
      <c r="C11" s="3"/>
      <c r="D11" s="80"/>
      <c r="F11" s="81"/>
    </row>
    <row r="12" spans="1:10" ht="15">
      <c r="A12" s="464" t="s">
        <v>2730</v>
      </c>
      <c r="B12" s="3"/>
      <c r="C12" s="3"/>
      <c r="D12" s="80"/>
      <c r="F12" s="81"/>
    </row>
  </sheetData>
  <mergeCells count="5">
    <mergeCell ref="A11:B11"/>
    <mergeCell ref="A9:B9"/>
    <mergeCell ref="C4:E4"/>
    <mergeCell ref="A2:J2"/>
    <mergeCell ref="A3:J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21"/>
  <sheetViews>
    <sheetView topLeftCell="A25" zoomScale="75" zoomScaleNormal="75" workbookViewId="0">
      <selection activeCell="A22" sqref="A22:XFD52"/>
    </sheetView>
  </sheetViews>
  <sheetFormatPr defaultRowHeight="12.75"/>
  <cols>
    <col min="1" max="1" width="22.7109375" customWidth="1"/>
    <col min="2" max="2" width="26.28515625" customWidth="1"/>
    <col min="3" max="3" width="69.140625" customWidth="1"/>
    <col min="4" max="4" width="11.140625" bestFit="1" customWidth="1"/>
    <col min="6" max="6" width="11.28515625" bestFit="1" customWidth="1"/>
    <col min="7" max="7" width="13.85546875" customWidth="1"/>
    <col min="8" max="8" width="10.28515625" customWidth="1"/>
  </cols>
  <sheetData>
    <row r="1" spans="1:8" ht="65.099999999999994" customHeight="1">
      <c r="A1" s="437"/>
      <c r="B1" s="437"/>
      <c r="C1" s="437"/>
      <c r="D1" s="436"/>
      <c r="E1" s="436"/>
      <c r="F1" s="436"/>
      <c r="G1" s="436"/>
      <c r="H1" s="436"/>
    </row>
    <row r="2" spans="1:8" ht="15">
      <c r="A2" s="1229" t="e">
        <f>#REF!</f>
        <v>#REF!</v>
      </c>
      <c r="B2" s="1229"/>
      <c r="C2" s="1229"/>
      <c r="D2" s="1229"/>
      <c r="E2" s="1229"/>
      <c r="F2" s="1229"/>
      <c r="G2" s="1229"/>
      <c r="H2" s="1229"/>
    </row>
    <row r="3" spans="1:8" ht="15.75" customHeight="1">
      <c r="A3" s="1230" t="e">
        <f>#REF!</f>
        <v>#REF!</v>
      </c>
      <c r="B3" s="1230"/>
      <c r="C3" s="1230"/>
      <c r="D3" s="1230"/>
      <c r="E3" s="1230"/>
      <c r="F3" s="1230"/>
      <c r="G3" s="1230"/>
      <c r="H3" s="1230"/>
    </row>
    <row r="4" spans="1:8" ht="16.5">
      <c r="A4" s="1"/>
      <c r="B4" s="3"/>
      <c r="C4" s="1231" t="s">
        <v>719</v>
      </c>
      <c r="D4" s="1231"/>
    </row>
    <row r="5" spans="1:8">
      <c r="A5" s="4"/>
      <c r="B5" s="3"/>
      <c r="C5" s="3"/>
    </row>
    <row r="6" spans="1:8" ht="13.5" thickBot="1">
      <c r="A6" s="5" t="s">
        <v>804</v>
      </c>
      <c r="B6" s="3"/>
      <c r="C6" s="3"/>
    </row>
    <row r="7" spans="1:8" ht="14.25" thickTop="1" thickBot="1">
      <c r="A7" s="2">
        <v>0</v>
      </c>
      <c r="B7" s="3"/>
      <c r="C7" s="3"/>
    </row>
    <row r="8" spans="1:8" ht="14.25" thickTop="1" thickBot="1">
      <c r="A8" s="198"/>
      <c r="B8" s="3"/>
      <c r="C8" s="3"/>
    </row>
    <row r="9" spans="1:8" ht="15.75" thickBot="1">
      <c r="A9" s="1226" t="s">
        <v>1718</v>
      </c>
      <c r="B9" s="1227"/>
    </row>
    <row r="10" spans="1:8" ht="15.75" thickBot="1">
      <c r="A10" s="197" t="s">
        <v>2731</v>
      </c>
      <c r="B10" s="5"/>
    </row>
    <row r="11" spans="1:8" ht="15.75" thickBot="1">
      <c r="A11" s="1232" t="s">
        <v>1942</v>
      </c>
      <c r="B11" s="1233"/>
      <c r="C11" s="1225"/>
    </row>
    <row r="12" spans="1:8" ht="15.75" thickBot="1">
      <c r="A12" s="197" t="s">
        <v>1796</v>
      </c>
      <c r="B12" s="196"/>
      <c r="C12" s="195"/>
    </row>
    <row r="13" spans="1:8" ht="15.75" thickBot="1">
      <c r="A13" s="1232" t="s">
        <v>1716</v>
      </c>
      <c r="B13" s="1225"/>
    </row>
    <row r="14" spans="1:8" ht="15.75" thickBot="1">
      <c r="A14" s="197" t="s">
        <v>2732</v>
      </c>
      <c r="B14" s="196"/>
    </row>
    <row r="15" spans="1:8" ht="15.75" thickBot="1">
      <c r="A15" s="1232" t="s">
        <v>1717</v>
      </c>
      <c r="B15" s="1225"/>
    </row>
    <row r="16" spans="1:8" ht="15.75" thickBot="1">
      <c r="A16" s="197" t="s">
        <v>2733</v>
      </c>
      <c r="B16" s="196"/>
    </row>
    <row r="17" spans="1:3" ht="15.75" thickBot="1">
      <c r="A17" s="1224" t="s">
        <v>1714</v>
      </c>
      <c r="B17" s="1234"/>
      <c r="C17" s="3"/>
    </row>
    <row r="18" spans="1:3" ht="15.75" thickBot="1">
      <c r="A18" s="197" t="s">
        <v>2729</v>
      </c>
      <c r="B18" s="3"/>
      <c r="C18" s="3"/>
    </row>
    <row r="19" spans="1:3" ht="15.75" thickBot="1">
      <c r="A19" s="1224" t="s">
        <v>1715</v>
      </c>
      <c r="B19" s="1225"/>
      <c r="C19" s="3"/>
    </row>
    <row r="20" spans="1:3" ht="15">
      <c r="A20" s="464" t="s">
        <v>2730</v>
      </c>
      <c r="B20" s="3"/>
      <c r="C20" s="3"/>
    </row>
    <row r="21" spans="1:3" ht="15">
      <c r="A21" s="199"/>
      <c r="B21" s="3"/>
      <c r="C21" s="3"/>
    </row>
  </sheetData>
  <mergeCells count="9">
    <mergeCell ref="A2:H2"/>
    <mergeCell ref="A3:H3"/>
    <mergeCell ref="C4:D4"/>
    <mergeCell ref="A19:B19"/>
    <mergeCell ref="A9:B9"/>
    <mergeCell ref="A11:C11"/>
    <mergeCell ref="A13:B13"/>
    <mergeCell ref="A15:B15"/>
    <mergeCell ref="A17:B17"/>
  </mergeCells>
  <phoneticPr fontId="64" type="noConversion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F27"/>
  <sheetViews>
    <sheetView zoomScale="80" zoomScaleNormal="80" workbookViewId="0">
      <selection activeCell="E10" sqref="E10"/>
    </sheetView>
  </sheetViews>
  <sheetFormatPr defaultRowHeight="12.75"/>
  <cols>
    <col min="1" max="1" width="16.28515625" customWidth="1"/>
    <col min="2" max="2" width="26.28515625" customWidth="1"/>
    <col min="3" max="3" width="89.85546875" customWidth="1"/>
    <col min="4" max="4" width="13.85546875" customWidth="1"/>
    <col min="5" max="5" width="12.5703125" customWidth="1"/>
  </cols>
  <sheetData>
    <row r="1" spans="1:6" s="82" customFormat="1" ht="33.75" customHeight="1" thickBot="1">
      <c r="A1" s="249" t="s">
        <v>73</v>
      </c>
      <c r="B1" s="249" t="s">
        <v>34</v>
      </c>
      <c r="C1" s="249" t="s">
        <v>162</v>
      </c>
      <c r="D1" s="249" t="s">
        <v>35</v>
      </c>
      <c r="E1" s="249" t="s">
        <v>700</v>
      </c>
    </row>
    <row r="2" spans="1:6" s="165" customFormat="1" ht="30.75" customHeight="1">
      <c r="A2" s="169" t="s">
        <v>36</v>
      </c>
      <c r="B2" s="170" t="s">
        <v>2487</v>
      </c>
      <c r="C2" s="177" t="s">
        <v>3689</v>
      </c>
      <c r="D2" s="1052">
        <v>1500</v>
      </c>
      <c r="E2" s="219" t="s">
        <v>37</v>
      </c>
    </row>
    <row r="3" spans="1:6" s="176" customFormat="1" ht="30" customHeight="1">
      <c r="A3" s="174" t="s">
        <v>38</v>
      </c>
      <c r="B3" s="243" t="s">
        <v>2487</v>
      </c>
      <c r="C3" s="177" t="s">
        <v>3690</v>
      </c>
      <c r="D3" s="1051">
        <v>2250</v>
      </c>
      <c r="E3" s="220" t="s">
        <v>37</v>
      </c>
      <c r="F3" s="182"/>
    </row>
    <row r="4" spans="1:6" s="176" customFormat="1" ht="30" customHeight="1">
      <c r="A4" s="174" t="s">
        <v>3691</v>
      </c>
      <c r="B4" s="243" t="s">
        <v>3692</v>
      </c>
      <c r="C4" s="177" t="s">
        <v>3693</v>
      </c>
      <c r="D4" s="1051">
        <v>3750</v>
      </c>
      <c r="E4" s="220" t="s">
        <v>37</v>
      </c>
      <c r="F4" s="1050"/>
    </row>
    <row r="5" spans="1:6" s="176" customFormat="1" ht="30" customHeight="1">
      <c r="A5" s="174" t="s">
        <v>2488</v>
      </c>
      <c r="B5" s="243" t="s">
        <v>2487</v>
      </c>
      <c r="C5" s="177" t="s">
        <v>2489</v>
      </c>
      <c r="D5" s="1051">
        <v>1500</v>
      </c>
      <c r="E5" s="220" t="s">
        <v>37</v>
      </c>
      <c r="F5" s="182"/>
    </row>
    <row r="6" spans="1:6" s="176" customFormat="1" ht="30" customHeight="1">
      <c r="A6" s="174" t="s">
        <v>830</v>
      </c>
      <c r="B6" s="243" t="s">
        <v>2487</v>
      </c>
      <c r="C6" s="177" t="s">
        <v>2179</v>
      </c>
      <c r="D6" s="1051">
        <v>750</v>
      </c>
      <c r="E6" s="220" t="s">
        <v>37</v>
      </c>
      <c r="F6" s="182"/>
    </row>
    <row r="7" spans="1:6" s="176" customFormat="1" ht="30" customHeight="1">
      <c r="A7" s="174" t="s">
        <v>831</v>
      </c>
      <c r="B7" s="243" t="s">
        <v>2487</v>
      </c>
      <c r="C7" s="177" t="s">
        <v>2180</v>
      </c>
      <c r="D7" s="1051">
        <v>750</v>
      </c>
      <c r="E7" s="220" t="s">
        <v>37</v>
      </c>
      <c r="F7" s="182"/>
    </row>
    <row r="8" spans="1:6" s="176" customFormat="1" ht="30" customHeight="1">
      <c r="A8" s="174" t="s">
        <v>1745</v>
      </c>
      <c r="B8" s="243" t="s">
        <v>2487</v>
      </c>
      <c r="C8" s="177" t="s">
        <v>1746</v>
      </c>
      <c r="D8" s="1051">
        <v>750</v>
      </c>
      <c r="E8" s="220" t="s">
        <v>37</v>
      </c>
      <c r="F8" s="182"/>
    </row>
    <row r="9" spans="1:6" s="176" customFormat="1" ht="67.5" customHeight="1">
      <c r="A9" s="562" t="s">
        <v>2019</v>
      </c>
      <c r="B9" s="563" t="s">
        <v>2838</v>
      </c>
      <c r="C9" s="564" t="s">
        <v>2020</v>
      </c>
      <c r="D9" s="1051">
        <v>2250</v>
      </c>
      <c r="E9" s="220" t="s">
        <v>37</v>
      </c>
      <c r="F9" s="182"/>
    </row>
    <row r="10" spans="1:6" s="176" customFormat="1" ht="67.5" customHeight="1">
      <c r="A10" s="562" t="s">
        <v>3695</v>
      </c>
      <c r="B10" s="563" t="s">
        <v>3696</v>
      </c>
      <c r="C10" s="564" t="s">
        <v>3697</v>
      </c>
      <c r="D10" s="1051">
        <v>100</v>
      </c>
      <c r="E10" s="220" t="s">
        <v>37</v>
      </c>
      <c r="F10" s="182"/>
    </row>
    <row r="11" spans="1:6" s="176" customFormat="1" ht="30" customHeight="1" thickBot="1">
      <c r="A11" s="562" t="s">
        <v>2742</v>
      </c>
      <c r="B11" s="563" t="s">
        <v>2743</v>
      </c>
      <c r="C11" s="564" t="s">
        <v>3698</v>
      </c>
      <c r="D11" s="1051">
        <v>850</v>
      </c>
      <c r="E11" s="727" t="s">
        <v>37</v>
      </c>
      <c r="F11" s="182"/>
    </row>
    <row r="12" spans="1:6" s="166" customFormat="1" ht="12.95" customHeight="1" thickBot="1">
      <c r="A12" s="178"/>
      <c r="B12" s="181"/>
      <c r="C12" s="178"/>
      <c r="D12" s="179"/>
      <c r="E12" s="180"/>
    </row>
    <row r="13" spans="1:6" s="166" customFormat="1" ht="18" customHeight="1" thickBot="1">
      <c r="A13" s="1235" t="s">
        <v>39</v>
      </c>
      <c r="B13" s="1235"/>
      <c r="C13" s="1235"/>
      <c r="D13" s="1235"/>
      <c r="E13" s="1235"/>
    </row>
    <row r="14" spans="1:6" s="166" customFormat="1" ht="30.75" customHeight="1" thickBot="1">
      <c r="A14" s="249" t="s">
        <v>73</v>
      </c>
      <c r="B14" s="249" t="s">
        <v>34</v>
      </c>
      <c r="C14" s="249" t="s">
        <v>162</v>
      </c>
      <c r="D14" s="249" t="s">
        <v>35</v>
      </c>
      <c r="E14" s="249" t="s">
        <v>700</v>
      </c>
    </row>
    <row r="15" spans="1:6" s="166" customFormat="1" ht="17.25" customHeight="1">
      <c r="A15" s="172" t="s">
        <v>40</v>
      </c>
      <c r="B15" s="172" t="s">
        <v>41</v>
      </c>
      <c r="C15" s="806" t="s">
        <v>42</v>
      </c>
      <c r="D15" s="171">
        <v>150</v>
      </c>
      <c r="E15" s="807" t="s">
        <v>37</v>
      </c>
      <c r="F15" s="167"/>
    </row>
    <row r="16" spans="1:6" s="166" customFormat="1" ht="15.75" customHeight="1">
      <c r="A16" s="174" t="s">
        <v>43</v>
      </c>
      <c r="B16" s="174" t="s">
        <v>41</v>
      </c>
      <c r="C16" s="723" t="s">
        <v>520</v>
      </c>
      <c r="D16" s="175">
        <v>250</v>
      </c>
      <c r="E16" s="726" t="s">
        <v>37</v>
      </c>
      <c r="F16" s="167"/>
    </row>
    <row r="17" spans="1:6" s="166" customFormat="1" ht="27.75" customHeight="1" thickBot="1">
      <c r="A17" s="174" t="s">
        <v>1159</v>
      </c>
      <c r="B17" s="174" t="s">
        <v>41</v>
      </c>
      <c r="C17" s="723" t="s">
        <v>1158</v>
      </c>
      <c r="D17" s="175">
        <v>150</v>
      </c>
      <c r="E17" s="726" t="s">
        <v>37</v>
      </c>
      <c r="F17" s="167"/>
    </row>
    <row r="18" spans="1:6" s="166" customFormat="1" ht="12.95" customHeight="1" thickBot="1">
      <c r="A18" s="178"/>
      <c r="B18" s="178"/>
      <c r="C18" s="178"/>
      <c r="D18" s="179"/>
      <c r="E18" s="180"/>
      <c r="F18" s="167"/>
    </row>
    <row r="19" spans="1:6" s="166" customFormat="1" ht="18" customHeight="1" thickBot="1">
      <c r="A19" s="1235" t="s">
        <v>521</v>
      </c>
      <c r="B19" s="1235"/>
      <c r="C19" s="1235"/>
      <c r="D19" s="1235"/>
      <c r="E19" s="1235"/>
    </row>
    <row r="20" spans="1:6" s="166" customFormat="1" ht="30.75" customHeight="1" thickBot="1">
      <c r="A20" s="249" t="s">
        <v>73</v>
      </c>
      <c r="B20" s="249" t="s">
        <v>34</v>
      </c>
      <c r="C20" s="249" t="s">
        <v>162</v>
      </c>
      <c r="D20" s="249" t="s">
        <v>35</v>
      </c>
      <c r="E20" s="249" t="s">
        <v>700</v>
      </c>
    </row>
    <row r="21" spans="1:6" s="176" customFormat="1" ht="38.25" customHeight="1">
      <c r="A21" s="172" t="s">
        <v>522</v>
      </c>
      <c r="B21" s="435" t="s">
        <v>3694</v>
      </c>
      <c r="C21" s="177" t="s">
        <v>3699</v>
      </c>
      <c r="D21" s="173">
        <v>550</v>
      </c>
      <c r="E21" s="434" t="s">
        <v>37</v>
      </c>
      <c r="F21" s="182"/>
    </row>
    <row r="22" spans="1:6" s="176" customFormat="1" ht="24.75" customHeight="1">
      <c r="A22" s="174" t="s">
        <v>524</v>
      </c>
      <c r="B22" s="174" t="s">
        <v>525</v>
      </c>
      <c r="C22" s="177" t="s">
        <v>1673</v>
      </c>
      <c r="D22" s="175">
        <v>2000</v>
      </c>
      <c r="E22" s="730" t="s">
        <v>37</v>
      </c>
      <c r="F22" s="168" t="s">
        <v>302</v>
      </c>
    </row>
    <row r="23" spans="1:6" s="176" customFormat="1" ht="24.75" customHeight="1">
      <c r="A23" s="174" t="s">
        <v>2514</v>
      </c>
      <c r="B23" s="729" t="s">
        <v>2515</v>
      </c>
      <c r="C23" s="177" t="s">
        <v>2516</v>
      </c>
      <c r="D23" s="175">
        <v>2400</v>
      </c>
      <c r="E23" s="220" t="s">
        <v>37</v>
      </c>
      <c r="F23" s="168"/>
    </row>
    <row r="24" spans="1:6" s="176" customFormat="1" ht="24.75" customHeight="1" thickBot="1">
      <c r="A24" s="400" t="s">
        <v>2517</v>
      </c>
      <c r="B24" s="728" t="s">
        <v>2518</v>
      </c>
      <c r="C24" s="401" t="s">
        <v>2519</v>
      </c>
      <c r="D24" s="402" t="s">
        <v>2520</v>
      </c>
      <c r="E24" s="727" t="s">
        <v>37</v>
      </c>
      <c r="F24" s="168"/>
    </row>
    <row r="25" spans="1:6" s="176" customFormat="1" ht="24.75" customHeight="1">
      <c r="A25" s="723"/>
      <c r="B25" s="723"/>
      <c r="C25" s="724"/>
      <c r="D25" s="725"/>
      <c r="E25" s="726"/>
      <c r="F25" s="168"/>
    </row>
    <row r="27" spans="1:6" ht="15">
      <c r="A27" s="854" t="s">
        <v>3020</v>
      </c>
      <c r="B27" s="244"/>
      <c r="C27" s="244"/>
    </row>
  </sheetData>
  <mergeCells count="2">
    <mergeCell ref="A13:E13"/>
    <mergeCell ref="A19:E19"/>
  </mergeCells>
  <phoneticPr fontId="13" type="noConversion"/>
  <pageMargins left="0.1" right="0.1" top="0.3" bottom="0.3" header="0.25" footer="0.25"/>
  <pageSetup scale="6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40"/>
  <sheetViews>
    <sheetView zoomScale="80" zoomScaleNormal="85" workbookViewId="0">
      <selection activeCell="D31" sqref="D31"/>
    </sheetView>
  </sheetViews>
  <sheetFormatPr defaultColWidth="9.140625" defaultRowHeight="12.75"/>
  <cols>
    <col min="1" max="1" width="35.28515625" style="146" customWidth="1"/>
    <col min="2" max="2" width="22.85546875" style="146" customWidth="1"/>
    <col min="3" max="3" width="76.5703125" style="146" customWidth="1"/>
    <col min="4" max="4" width="15.5703125" style="146" customWidth="1"/>
    <col min="5" max="5" width="10.5703125" style="146" customWidth="1"/>
    <col min="6" max="16384" width="9.140625" style="146"/>
  </cols>
  <sheetData>
    <row r="1" spans="1:7" ht="18" customHeight="1" thickBot="1">
      <c r="A1" s="1236" t="s">
        <v>5</v>
      </c>
      <c r="B1" s="1237"/>
      <c r="C1" s="1237"/>
      <c r="D1" s="1237"/>
      <c r="E1" s="1238"/>
    </row>
    <row r="2" spans="1:7" ht="33" customHeight="1" thickBot="1">
      <c r="A2" s="162" t="s">
        <v>699</v>
      </c>
      <c r="B2" s="162" t="s">
        <v>163</v>
      </c>
      <c r="C2" s="162" t="s">
        <v>162</v>
      </c>
      <c r="D2" s="162" t="s">
        <v>805</v>
      </c>
      <c r="E2" s="315" t="s">
        <v>700</v>
      </c>
    </row>
    <row r="3" spans="1:7" ht="14.1" customHeight="1">
      <c r="A3" s="704" t="s">
        <v>670</v>
      </c>
      <c r="B3" s="705" t="s">
        <v>397</v>
      </c>
      <c r="C3" s="705" t="s">
        <v>399</v>
      </c>
      <c r="D3" s="202">
        <v>75000</v>
      </c>
      <c r="E3" s="218" t="s">
        <v>37</v>
      </c>
    </row>
    <row r="4" spans="1:7" ht="14.1" customHeight="1">
      <c r="A4" s="186" t="s">
        <v>396</v>
      </c>
      <c r="B4" s="187" t="s">
        <v>398</v>
      </c>
      <c r="C4" s="187" t="s">
        <v>400</v>
      </c>
      <c r="D4" s="203">
        <v>175000</v>
      </c>
      <c r="E4" s="218" t="s">
        <v>37</v>
      </c>
    </row>
    <row r="5" spans="1:7" ht="14.1" customHeight="1">
      <c r="A5" s="186" t="s">
        <v>1620</v>
      </c>
      <c r="B5" s="479" t="s">
        <v>2734</v>
      </c>
      <c r="C5" s="479" t="s">
        <v>3772</v>
      </c>
      <c r="D5" s="203">
        <v>250000</v>
      </c>
      <c r="E5" s="218" t="s">
        <v>37</v>
      </c>
    </row>
    <row r="6" spans="1:7" ht="14.1" customHeight="1">
      <c r="A6" s="186" t="s">
        <v>1620</v>
      </c>
      <c r="B6" s="479" t="s">
        <v>2735</v>
      </c>
      <c r="C6" s="187" t="s">
        <v>3773</v>
      </c>
      <c r="D6" s="203">
        <v>150000</v>
      </c>
      <c r="E6" s="218" t="s">
        <v>37</v>
      </c>
    </row>
    <row r="7" spans="1:7" ht="14.1" customHeight="1">
      <c r="A7" s="186" t="s">
        <v>1620</v>
      </c>
      <c r="B7" s="479" t="s">
        <v>2736</v>
      </c>
      <c r="C7" s="187" t="s">
        <v>3774</v>
      </c>
      <c r="D7" s="203">
        <v>75000</v>
      </c>
      <c r="E7" s="218" t="s">
        <v>37</v>
      </c>
      <c r="G7" s="475"/>
    </row>
    <row r="8" spans="1:7" ht="14.1" customHeight="1">
      <c r="A8" s="186" t="s">
        <v>3442</v>
      </c>
      <c r="B8" s="479" t="s">
        <v>3438</v>
      </c>
      <c r="C8" s="479" t="s">
        <v>3775</v>
      </c>
      <c r="D8" s="203">
        <v>175000</v>
      </c>
      <c r="E8" s="218" t="s">
        <v>37</v>
      </c>
      <c r="G8" s="475"/>
    </row>
    <row r="9" spans="1:7" ht="14.1" customHeight="1">
      <c r="A9" s="186" t="s">
        <v>3442</v>
      </c>
      <c r="B9" s="479" t="s">
        <v>3440</v>
      </c>
      <c r="C9" s="479" t="s">
        <v>3776</v>
      </c>
      <c r="D9" s="203">
        <v>300000</v>
      </c>
      <c r="E9" s="218" t="s">
        <v>37</v>
      </c>
      <c r="G9" s="475"/>
    </row>
    <row r="10" spans="1:7" ht="14.1" customHeight="1">
      <c r="A10" s="186" t="s">
        <v>3443</v>
      </c>
      <c r="B10" s="479" t="s">
        <v>3439</v>
      </c>
      <c r="C10" s="479" t="s">
        <v>3777</v>
      </c>
      <c r="D10" s="203">
        <v>175000</v>
      </c>
      <c r="E10" s="218" t="s">
        <v>37</v>
      </c>
      <c r="G10" s="475"/>
    </row>
    <row r="11" spans="1:7" ht="14.1" customHeight="1">
      <c r="A11" s="186" t="s">
        <v>3443</v>
      </c>
      <c r="B11" s="479" t="s">
        <v>3441</v>
      </c>
      <c r="C11" s="479" t="s">
        <v>3778</v>
      </c>
      <c r="D11" s="203">
        <v>300000</v>
      </c>
      <c r="E11" s="218" t="s">
        <v>37</v>
      </c>
      <c r="G11" s="475"/>
    </row>
    <row r="12" spans="1:7" ht="46.5" customHeight="1">
      <c r="A12" s="187" t="s">
        <v>2242</v>
      </c>
      <c r="B12" s="187" t="s">
        <v>2245</v>
      </c>
      <c r="C12" s="479" t="s">
        <v>2248</v>
      </c>
      <c r="D12" s="203">
        <v>15000</v>
      </c>
      <c r="E12" s="218" t="s">
        <v>37</v>
      </c>
      <c r="G12" s="475"/>
    </row>
    <row r="13" spans="1:7" ht="46.5" customHeight="1">
      <c r="A13" s="596" t="s">
        <v>2243</v>
      </c>
      <c r="B13" s="187" t="s">
        <v>2246</v>
      </c>
      <c r="C13" s="479" t="s">
        <v>2248</v>
      </c>
      <c r="D13" s="203">
        <v>20000</v>
      </c>
      <c r="E13" s="218" t="s">
        <v>37</v>
      </c>
      <c r="G13" s="475"/>
    </row>
    <row r="14" spans="1:7" ht="46.5" customHeight="1">
      <c r="A14" s="596" t="s">
        <v>2244</v>
      </c>
      <c r="B14" s="187" t="s">
        <v>2247</v>
      </c>
      <c r="C14" s="479" t="s">
        <v>2248</v>
      </c>
      <c r="D14" s="203">
        <v>25000</v>
      </c>
      <c r="E14" s="218" t="s">
        <v>37</v>
      </c>
      <c r="G14" s="475"/>
    </row>
    <row r="15" spans="1:7" ht="14.1" customHeight="1">
      <c r="A15" s="186" t="s">
        <v>817</v>
      </c>
      <c r="B15" s="187" t="s">
        <v>818</v>
      </c>
      <c r="C15" s="187" t="s">
        <v>2187</v>
      </c>
      <c r="D15" s="203">
        <v>480</v>
      </c>
      <c r="E15" s="218" t="s">
        <v>37</v>
      </c>
    </row>
    <row r="16" spans="1:7" ht="14.1" customHeight="1">
      <c r="A16" s="186" t="s">
        <v>817</v>
      </c>
      <c r="B16" s="187" t="s">
        <v>2058</v>
      </c>
      <c r="C16" s="187" t="s">
        <v>2188</v>
      </c>
      <c r="D16" s="203">
        <v>750</v>
      </c>
      <c r="E16" s="218" t="s">
        <v>37</v>
      </c>
    </row>
    <row r="17" spans="1:10" ht="14.1" customHeight="1">
      <c r="A17" s="596" t="s">
        <v>2059</v>
      </c>
      <c r="B17" s="479" t="s">
        <v>2060</v>
      </c>
      <c r="C17" s="479" t="s">
        <v>2189</v>
      </c>
      <c r="D17" s="203">
        <v>750</v>
      </c>
      <c r="E17" s="218" t="s">
        <v>37</v>
      </c>
    </row>
    <row r="18" spans="1:10" ht="13.5" customHeight="1">
      <c r="A18" s="881" t="s">
        <v>3101</v>
      </c>
      <c r="B18" s="882" t="s">
        <v>3102</v>
      </c>
      <c r="C18" s="882" t="s">
        <v>3103</v>
      </c>
      <c r="D18" s="883">
        <v>2500</v>
      </c>
      <c r="E18" s="218" t="s">
        <v>37</v>
      </c>
    </row>
    <row r="19" spans="1:10" ht="24" customHeight="1">
      <c r="A19" s="186" t="s">
        <v>680</v>
      </c>
      <c r="B19" s="187" t="s">
        <v>6</v>
      </c>
      <c r="C19" s="187" t="s">
        <v>2190</v>
      </c>
      <c r="D19" s="203">
        <v>2400</v>
      </c>
      <c r="E19" s="218" t="s">
        <v>37</v>
      </c>
    </row>
    <row r="20" spans="1:10" s="987" customFormat="1" ht="14.1" customHeight="1">
      <c r="A20" s="984" t="s">
        <v>680</v>
      </c>
      <c r="B20" s="985" t="s">
        <v>3587</v>
      </c>
      <c r="C20" s="986" t="s">
        <v>3588</v>
      </c>
      <c r="D20" s="883">
        <v>3000</v>
      </c>
      <c r="E20" s="218" t="s">
        <v>37</v>
      </c>
    </row>
    <row r="21" spans="1:10">
      <c r="A21" s="682" t="s">
        <v>2186</v>
      </c>
      <c r="B21" s="682" t="s">
        <v>1807</v>
      </c>
      <c r="C21" s="681" t="s">
        <v>2192</v>
      </c>
      <c r="D21" s="683">
        <v>1500</v>
      </c>
      <c r="E21" s="218" t="s">
        <v>37</v>
      </c>
      <c r="J21" s="475"/>
    </row>
    <row r="22" spans="1:10" ht="14.1" customHeight="1">
      <c r="A22" s="477" t="s">
        <v>1801</v>
      </c>
      <c r="B22" s="477" t="s">
        <v>1802</v>
      </c>
      <c r="C22" s="477" t="s">
        <v>2191</v>
      </c>
      <c r="D22" s="478">
        <v>2200</v>
      </c>
      <c r="E22" s="218" t="s">
        <v>37</v>
      </c>
    </row>
    <row r="23" spans="1:10" ht="14.1" customHeight="1">
      <c r="A23" s="477" t="s">
        <v>2182</v>
      </c>
      <c r="B23" s="477" t="s">
        <v>1803</v>
      </c>
      <c r="C23" s="476" t="s">
        <v>2182</v>
      </c>
      <c r="D23" s="478">
        <v>3300.0000000000005</v>
      </c>
      <c r="E23" s="218" t="s">
        <v>37</v>
      </c>
    </row>
    <row r="24" spans="1:10" ht="14.1" customHeight="1">
      <c r="A24" s="477" t="s">
        <v>2183</v>
      </c>
      <c r="B24" s="477" t="s">
        <v>1804</v>
      </c>
      <c r="C24" s="476" t="s">
        <v>2183</v>
      </c>
      <c r="D24" s="478">
        <v>8800</v>
      </c>
      <c r="E24" s="218" t="s">
        <v>37</v>
      </c>
    </row>
    <row r="25" spans="1:10" ht="14.1" customHeight="1">
      <c r="A25" s="477" t="s">
        <v>2184</v>
      </c>
      <c r="B25" s="477" t="s">
        <v>1805</v>
      </c>
      <c r="C25" s="476" t="s">
        <v>2184</v>
      </c>
      <c r="D25" s="478">
        <v>5500</v>
      </c>
      <c r="E25" s="218" t="s">
        <v>37</v>
      </c>
    </row>
    <row r="26" spans="1:10" ht="14.1" customHeight="1">
      <c r="A26" s="477" t="s">
        <v>2185</v>
      </c>
      <c r="B26" s="477" t="s">
        <v>1806</v>
      </c>
      <c r="C26" s="476" t="s">
        <v>2185</v>
      </c>
      <c r="D26" s="478">
        <v>14300.000000000002</v>
      </c>
      <c r="E26" s="218" t="s">
        <v>37</v>
      </c>
    </row>
    <row r="27" spans="1:10" ht="14.1" customHeight="1">
      <c r="A27" s="481" t="s">
        <v>2181</v>
      </c>
      <c r="B27" s="481" t="s">
        <v>1809</v>
      </c>
      <c r="C27" s="480" t="s">
        <v>2181</v>
      </c>
      <c r="D27" s="478">
        <v>100</v>
      </c>
      <c r="E27" s="218" t="s">
        <v>37</v>
      </c>
    </row>
    <row r="28" spans="1:10" ht="14.1" customHeight="1" thickBot="1">
      <c r="A28" s="884" t="s">
        <v>218</v>
      </c>
      <c r="B28" s="885" t="s">
        <v>389</v>
      </c>
      <c r="C28" s="885" t="s">
        <v>388</v>
      </c>
      <c r="D28" s="161" t="s">
        <v>523</v>
      </c>
      <c r="E28" s="218" t="s">
        <v>37</v>
      </c>
    </row>
    <row r="29" spans="1:10">
      <c r="A29" s="184" t="s">
        <v>7</v>
      </c>
      <c r="B29" s="184"/>
      <c r="C29" s="184"/>
      <c r="D29" s="184"/>
    </row>
    <row r="30" spans="1:10">
      <c r="A30" s="184"/>
      <c r="B30" s="184"/>
      <c r="C30" s="184"/>
      <c r="D30" s="184"/>
    </row>
    <row r="40" spans="1:4">
      <c r="A40" s="185"/>
      <c r="B40" s="185"/>
      <c r="C40" s="185"/>
      <c r="D40" s="185"/>
    </row>
  </sheetData>
  <mergeCells count="1">
    <mergeCell ref="A1:E1"/>
  </mergeCells>
  <phoneticPr fontId="13" type="noConversion"/>
  <pageMargins left="0.25" right="0.25" top="1" bottom="1" header="0.5" footer="0.5"/>
  <pageSetup scale="6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34"/>
  <sheetViews>
    <sheetView zoomScale="75" zoomScaleNormal="85" workbookViewId="0">
      <selection sqref="A1:XFD6"/>
    </sheetView>
  </sheetViews>
  <sheetFormatPr defaultColWidth="9.140625" defaultRowHeight="12.75"/>
  <cols>
    <col min="1" max="1" width="70.7109375" style="147" customWidth="1"/>
    <col min="2" max="2" width="84.42578125" style="147" customWidth="1"/>
    <col min="3" max="3" width="27.85546875" style="147" customWidth="1"/>
    <col min="4" max="4" width="14.85546875" style="163" customWidth="1"/>
    <col min="5" max="5" width="11.42578125" style="147" customWidth="1"/>
    <col min="6" max="16384" width="9.140625" style="147"/>
  </cols>
  <sheetData>
    <row r="1" spans="1:5" ht="16.5" thickBot="1">
      <c r="A1" s="1241" t="s">
        <v>526</v>
      </c>
      <c r="B1" s="1242"/>
      <c r="C1" s="1242"/>
      <c r="D1" s="1242"/>
      <c r="E1" s="1243"/>
    </row>
    <row r="2" spans="1:5" ht="13.5" thickBot="1">
      <c r="A2" s="158" t="s">
        <v>363</v>
      </c>
      <c r="B2" s="158" t="s">
        <v>364</v>
      </c>
      <c r="C2" s="158" t="s">
        <v>163</v>
      </c>
      <c r="D2" s="164" t="s">
        <v>805</v>
      </c>
      <c r="E2" s="130" t="s">
        <v>495</v>
      </c>
    </row>
    <row r="3" spans="1:5">
      <c r="A3" s="223" t="s">
        <v>527</v>
      </c>
      <c r="B3" s="222" t="s">
        <v>250</v>
      </c>
      <c r="C3" s="223" t="s">
        <v>528</v>
      </c>
      <c r="D3" s="77">
        <v>6</v>
      </c>
      <c r="E3" s="205" t="s">
        <v>519</v>
      </c>
    </row>
    <row r="4" spans="1:5">
      <c r="A4" s="225" t="s">
        <v>529</v>
      </c>
      <c r="B4" s="226" t="s">
        <v>250</v>
      </c>
      <c r="C4" s="225" t="s">
        <v>530</v>
      </c>
      <c r="D4" s="78">
        <v>6</v>
      </c>
      <c r="E4" s="206" t="s">
        <v>519</v>
      </c>
    </row>
    <row r="5" spans="1:5">
      <c r="A5" s="225" t="s">
        <v>531</v>
      </c>
      <c r="B5" s="226" t="s">
        <v>250</v>
      </c>
      <c r="C5" s="225" t="s">
        <v>532</v>
      </c>
      <c r="D5" s="78">
        <v>6</v>
      </c>
      <c r="E5" s="206" t="s">
        <v>519</v>
      </c>
    </row>
    <row r="6" spans="1:5" ht="13.5" thickBot="1">
      <c r="A6" s="229" t="s">
        <v>533</v>
      </c>
      <c r="B6" s="231" t="s">
        <v>250</v>
      </c>
      <c r="C6" s="229" t="s">
        <v>365</v>
      </c>
      <c r="D6" s="79">
        <v>6</v>
      </c>
      <c r="E6" s="207" t="s">
        <v>519</v>
      </c>
    </row>
    <row r="7" spans="1:5" ht="13.5" thickBot="1">
      <c r="A7" s="569" t="s">
        <v>363</v>
      </c>
      <c r="B7" s="570" t="s">
        <v>1100</v>
      </c>
      <c r="C7" s="569" t="s">
        <v>163</v>
      </c>
      <c r="D7" s="164" t="s">
        <v>805</v>
      </c>
      <c r="E7" s="505" t="s">
        <v>495</v>
      </c>
    </row>
    <row r="8" spans="1:5">
      <c r="A8" s="571" t="s">
        <v>527</v>
      </c>
      <c r="B8" s="572" t="s">
        <v>2737</v>
      </c>
      <c r="C8" s="573" t="s">
        <v>2021</v>
      </c>
      <c r="D8" s="77">
        <v>9</v>
      </c>
      <c r="E8" s="508" t="s">
        <v>519</v>
      </c>
    </row>
    <row r="9" spans="1:5">
      <c r="A9" s="574" t="s">
        <v>529</v>
      </c>
      <c r="B9" s="575" t="s">
        <v>2738</v>
      </c>
      <c r="C9" s="576" t="s">
        <v>2022</v>
      </c>
      <c r="D9" s="78">
        <v>9</v>
      </c>
      <c r="E9" s="577" t="s">
        <v>519</v>
      </c>
    </row>
    <row r="10" spans="1:5">
      <c r="A10" s="574" t="s">
        <v>531</v>
      </c>
      <c r="B10" s="575" t="s">
        <v>2739</v>
      </c>
      <c r="C10" s="576" t="s">
        <v>2023</v>
      </c>
      <c r="D10" s="78">
        <v>9</v>
      </c>
      <c r="E10" s="577" t="s">
        <v>519</v>
      </c>
    </row>
    <row r="11" spans="1:5" ht="13.5" thickBot="1">
      <c r="A11" s="578" t="s">
        <v>533</v>
      </c>
      <c r="B11" s="579" t="s">
        <v>2740</v>
      </c>
      <c r="C11" s="580" t="s">
        <v>2024</v>
      </c>
      <c r="D11" s="79">
        <v>9</v>
      </c>
      <c r="E11" s="581" t="s">
        <v>519</v>
      </c>
    </row>
    <row r="12" spans="1:5" ht="15.75" customHeight="1">
      <c r="A12" s="1247" t="s">
        <v>99</v>
      </c>
      <c r="B12" s="1248"/>
      <c r="C12" s="1248"/>
      <c r="D12" s="1248"/>
      <c r="E12" s="1249"/>
    </row>
    <row r="13" spans="1:5" ht="12.75" customHeight="1" thickBot="1">
      <c r="A13" s="1244" t="s">
        <v>100</v>
      </c>
      <c r="B13" s="1245"/>
      <c r="C13" s="1245"/>
      <c r="D13" s="1245"/>
      <c r="E13" s="1246"/>
    </row>
    <row r="14" spans="1:5" ht="13.5" thickBot="1">
      <c r="A14" s="158" t="s">
        <v>363</v>
      </c>
      <c r="B14" s="158" t="s">
        <v>364</v>
      </c>
      <c r="C14" s="158" t="s">
        <v>163</v>
      </c>
      <c r="D14" s="164" t="s">
        <v>805</v>
      </c>
      <c r="E14" s="130" t="s">
        <v>495</v>
      </c>
    </row>
    <row r="15" spans="1:5">
      <c r="A15" s="222" t="s">
        <v>101</v>
      </c>
      <c r="B15" s="230" t="s">
        <v>312</v>
      </c>
      <c r="C15" s="223" t="s">
        <v>102</v>
      </c>
      <c r="D15" s="77">
        <v>11</v>
      </c>
      <c r="E15" s="205" t="s">
        <v>519</v>
      </c>
    </row>
    <row r="16" spans="1:5">
      <c r="A16" s="226" t="s">
        <v>103</v>
      </c>
      <c r="B16" s="227" t="s">
        <v>313</v>
      </c>
      <c r="C16" s="225" t="s">
        <v>104</v>
      </c>
      <c r="D16" s="78">
        <v>11</v>
      </c>
      <c r="E16" s="206" t="s">
        <v>519</v>
      </c>
    </row>
    <row r="17" spans="1:5">
      <c r="A17" s="226" t="s">
        <v>516</v>
      </c>
      <c r="B17" s="226" t="s">
        <v>514</v>
      </c>
      <c r="C17" s="224" t="s">
        <v>517</v>
      </c>
      <c r="D17" s="78">
        <v>11</v>
      </c>
      <c r="E17" s="206" t="s">
        <v>519</v>
      </c>
    </row>
    <row r="18" spans="1:5">
      <c r="A18" s="226" t="s">
        <v>105</v>
      </c>
      <c r="B18" s="227" t="s">
        <v>106</v>
      </c>
      <c r="C18" s="225" t="s">
        <v>107</v>
      </c>
      <c r="D18" s="78">
        <v>11</v>
      </c>
      <c r="E18" s="206" t="s">
        <v>519</v>
      </c>
    </row>
    <row r="19" spans="1:5">
      <c r="A19" s="226" t="s">
        <v>108</v>
      </c>
      <c r="B19" s="227" t="s">
        <v>109</v>
      </c>
      <c r="C19" s="225" t="s">
        <v>110</v>
      </c>
      <c r="D19" s="78">
        <v>11</v>
      </c>
      <c r="E19" s="356" t="s">
        <v>519</v>
      </c>
    </row>
    <row r="20" spans="1:5">
      <c r="A20" s="226" t="s">
        <v>84</v>
      </c>
      <c r="B20" s="226" t="s">
        <v>326</v>
      </c>
      <c r="C20" s="224" t="s">
        <v>85</v>
      </c>
      <c r="D20" s="78">
        <v>11</v>
      </c>
      <c r="E20" s="356" t="s">
        <v>519</v>
      </c>
    </row>
    <row r="21" spans="1:5">
      <c r="A21" s="226" t="s">
        <v>111</v>
      </c>
      <c r="B21" s="227" t="s">
        <v>112</v>
      </c>
      <c r="C21" s="225" t="s">
        <v>113</v>
      </c>
      <c r="D21" s="78">
        <v>11</v>
      </c>
      <c r="E21" s="356" t="s">
        <v>519</v>
      </c>
    </row>
    <row r="22" spans="1:5">
      <c r="A22" s="226" t="s">
        <v>114</v>
      </c>
      <c r="B22" s="227" t="s">
        <v>115</v>
      </c>
      <c r="C22" s="225" t="s">
        <v>116</v>
      </c>
      <c r="D22" s="78">
        <v>11</v>
      </c>
      <c r="E22" s="356" t="s">
        <v>519</v>
      </c>
    </row>
    <row r="23" spans="1:5">
      <c r="A23" s="226" t="s">
        <v>82</v>
      </c>
      <c r="B23" s="226" t="s">
        <v>327</v>
      </c>
      <c r="C23" s="224" t="s">
        <v>83</v>
      </c>
      <c r="D23" s="78">
        <v>11</v>
      </c>
      <c r="E23" s="356" t="s">
        <v>519</v>
      </c>
    </row>
    <row r="24" spans="1:5">
      <c r="A24" s="226" t="s">
        <v>117</v>
      </c>
      <c r="B24" s="227" t="s">
        <v>118</v>
      </c>
      <c r="C24" s="225" t="s">
        <v>119</v>
      </c>
      <c r="D24" s="78">
        <v>11</v>
      </c>
      <c r="E24" s="356" t="s">
        <v>519</v>
      </c>
    </row>
    <row r="25" spans="1:5">
      <c r="A25" s="226" t="s">
        <v>120</v>
      </c>
      <c r="B25" s="227" t="s">
        <v>121</v>
      </c>
      <c r="C25" s="225" t="s">
        <v>122</v>
      </c>
      <c r="D25" s="78">
        <v>11</v>
      </c>
      <c r="E25" s="356" t="s">
        <v>519</v>
      </c>
    </row>
    <row r="26" spans="1:5">
      <c r="A26" s="226" t="s">
        <v>550</v>
      </c>
      <c r="B26" s="226" t="s">
        <v>12</v>
      </c>
      <c r="C26" s="224" t="s">
        <v>543</v>
      </c>
      <c r="D26" s="78">
        <v>11</v>
      </c>
      <c r="E26" s="356" t="s">
        <v>519</v>
      </c>
    </row>
    <row r="27" spans="1:5">
      <c r="A27" s="226" t="s">
        <v>123</v>
      </c>
      <c r="B27" s="227" t="s">
        <v>124</v>
      </c>
      <c r="C27" s="225" t="s">
        <v>125</v>
      </c>
      <c r="D27" s="78">
        <v>11</v>
      </c>
      <c r="E27" s="356" t="s">
        <v>519</v>
      </c>
    </row>
    <row r="28" spans="1:5">
      <c r="A28" s="226" t="s">
        <v>551</v>
      </c>
      <c r="B28" s="226" t="s">
        <v>547</v>
      </c>
      <c r="C28" s="224" t="s">
        <v>544</v>
      </c>
      <c r="D28" s="78">
        <v>11</v>
      </c>
      <c r="E28" s="356" t="s">
        <v>519</v>
      </c>
    </row>
    <row r="29" spans="1:5">
      <c r="A29" s="226" t="s">
        <v>126</v>
      </c>
      <c r="B29" s="227" t="s">
        <v>127</v>
      </c>
      <c r="C29" s="225" t="s">
        <v>128</v>
      </c>
      <c r="D29" s="78">
        <v>11</v>
      </c>
      <c r="E29" s="356" t="s">
        <v>519</v>
      </c>
    </row>
    <row r="30" spans="1:5">
      <c r="A30" s="226" t="s">
        <v>552</v>
      </c>
      <c r="B30" s="226" t="s">
        <v>548</v>
      </c>
      <c r="C30" s="224" t="s">
        <v>545</v>
      </c>
      <c r="D30" s="78">
        <v>11</v>
      </c>
      <c r="E30" s="356" t="s">
        <v>519</v>
      </c>
    </row>
    <row r="31" spans="1:5">
      <c r="A31" s="226" t="s">
        <v>553</v>
      </c>
      <c r="B31" s="226" t="s">
        <v>549</v>
      </c>
      <c r="C31" s="224" t="s">
        <v>546</v>
      </c>
      <c r="D31" s="78">
        <v>11</v>
      </c>
      <c r="E31" s="356" t="s">
        <v>519</v>
      </c>
    </row>
    <row r="32" spans="1:5">
      <c r="A32" s="226" t="s">
        <v>129</v>
      </c>
      <c r="B32" s="227" t="s">
        <v>245</v>
      </c>
      <c r="C32" s="225" t="s">
        <v>130</v>
      </c>
      <c r="D32" s="78">
        <v>11</v>
      </c>
      <c r="E32" s="356" t="s">
        <v>519</v>
      </c>
    </row>
    <row r="33" spans="1:5">
      <c r="A33" s="226" t="s">
        <v>131</v>
      </c>
      <c r="B33" s="227" t="s">
        <v>246</v>
      </c>
      <c r="C33" s="225" t="s">
        <v>132</v>
      </c>
      <c r="D33" s="78">
        <v>11</v>
      </c>
      <c r="E33" s="356" t="s">
        <v>519</v>
      </c>
    </row>
    <row r="34" spans="1:5">
      <c r="A34" s="226" t="s">
        <v>465</v>
      </c>
      <c r="B34" s="227" t="s">
        <v>247</v>
      </c>
      <c r="C34" s="225" t="s">
        <v>466</v>
      </c>
      <c r="D34" s="78">
        <v>11</v>
      </c>
      <c r="E34" s="356" t="s">
        <v>519</v>
      </c>
    </row>
    <row r="35" spans="1:5" ht="13.5" thickBot="1">
      <c r="A35" s="231" t="s">
        <v>234</v>
      </c>
      <c r="B35" s="231" t="s">
        <v>233</v>
      </c>
      <c r="C35" s="229" t="s">
        <v>467</v>
      </c>
      <c r="D35" s="79">
        <v>11</v>
      </c>
      <c r="E35" s="322" t="s">
        <v>519</v>
      </c>
    </row>
    <row r="36" spans="1:5" ht="16.5" thickBot="1">
      <c r="A36" s="1253" t="s">
        <v>468</v>
      </c>
      <c r="B36" s="1254"/>
      <c r="C36" s="1254"/>
      <c r="D36" s="1254"/>
      <c r="E36" s="1255"/>
    </row>
    <row r="37" spans="1:5" ht="13.5" thickBot="1">
      <c r="A37" s="158" t="s">
        <v>363</v>
      </c>
      <c r="B37" s="158" t="s">
        <v>364</v>
      </c>
      <c r="C37" s="158" t="s">
        <v>163</v>
      </c>
      <c r="D37" s="164" t="s">
        <v>805</v>
      </c>
      <c r="E37" s="130" t="s">
        <v>495</v>
      </c>
    </row>
    <row r="38" spans="1:5">
      <c r="A38" s="223" t="s">
        <v>469</v>
      </c>
      <c r="B38" s="717" t="s">
        <v>470</v>
      </c>
      <c r="C38" s="223" t="s">
        <v>471</v>
      </c>
      <c r="D38" s="720">
        <v>11</v>
      </c>
      <c r="E38" s="205" t="s">
        <v>519</v>
      </c>
    </row>
    <row r="39" spans="1:5">
      <c r="A39" s="225" t="s">
        <v>472</v>
      </c>
      <c r="B39" s="718" t="s">
        <v>2839</v>
      </c>
      <c r="C39" s="225" t="s">
        <v>473</v>
      </c>
      <c r="D39" s="474">
        <v>11</v>
      </c>
      <c r="E39" s="206" t="s">
        <v>519</v>
      </c>
    </row>
    <row r="40" spans="1:5">
      <c r="A40" s="225" t="s">
        <v>474</v>
      </c>
      <c r="B40" s="719" t="s">
        <v>475</v>
      </c>
      <c r="C40" s="225" t="s">
        <v>476</v>
      </c>
      <c r="D40" s="474">
        <v>11</v>
      </c>
      <c r="E40" s="206" t="s">
        <v>519</v>
      </c>
    </row>
    <row r="41" spans="1:5">
      <c r="A41" s="225" t="s">
        <v>477</v>
      </c>
      <c r="B41" s="719" t="s">
        <v>475</v>
      </c>
      <c r="C41" s="225" t="s">
        <v>478</v>
      </c>
      <c r="D41" s="474">
        <v>11</v>
      </c>
      <c r="E41" s="206" t="s">
        <v>519</v>
      </c>
    </row>
    <row r="42" spans="1:5">
      <c r="A42" s="224" t="s">
        <v>738</v>
      </c>
      <c r="B42" s="719" t="s">
        <v>402</v>
      </c>
      <c r="C42" s="224" t="s">
        <v>739</v>
      </c>
      <c r="D42" s="474">
        <v>11</v>
      </c>
      <c r="E42" s="206" t="s">
        <v>498</v>
      </c>
    </row>
    <row r="43" spans="1:5">
      <c r="A43" s="224" t="s">
        <v>736</v>
      </c>
      <c r="B43" s="719" t="s">
        <v>0</v>
      </c>
      <c r="C43" s="224" t="s">
        <v>737</v>
      </c>
      <c r="D43" s="474">
        <v>199</v>
      </c>
      <c r="E43" s="206" t="s">
        <v>498</v>
      </c>
    </row>
    <row r="44" spans="1:5" ht="13.5" thickBot="1">
      <c r="A44" s="228" t="s">
        <v>2491</v>
      </c>
      <c r="B44" s="714" t="s">
        <v>2491</v>
      </c>
      <c r="C44" s="228" t="s">
        <v>2490</v>
      </c>
      <c r="D44" s="715">
        <v>175</v>
      </c>
      <c r="E44" s="322" t="s">
        <v>498</v>
      </c>
    </row>
    <row r="45" spans="1:5" ht="16.5" thickBot="1">
      <c r="A45" s="1253" t="s">
        <v>535</v>
      </c>
      <c r="B45" s="1254"/>
      <c r="C45" s="1254"/>
      <c r="D45" s="1254"/>
      <c r="E45" s="1255"/>
    </row>
    <row r="46" spans="1:5" ht="13.5" thickBot="1">
      <c r="A46" s="158" t="s">
        <v>363</v>
      </c>
      <c r="B46" s="158" t="s">
        <v>364</v>
      </c>
      <c r="C46" s="158" t="s">
        <v>163</v>
      </c>
      <c r="D46" s="164" t="s">
        <v>805</v>
      </c>
      <c r="E46" s="130" t="s">
        <v>495</v>
      </c>
    </row>
    <row r="47" spans="1:5">
      <c r="A47" s="222" t="s">
        <v>3451</v>
      </c>
      <c r="B47" s="222" t="s">
        <v>3470</v>
      </c>
      <c r="C47" s="221" t="s">
        <v>3452</v>
      </c>
      <c r="D47" s="77">
        <v>29</v>
      </c>
      <c r="E47" s="205" t="s">
        <v>519</v>
      </c>
    </row>
    <row r="48" spans="1:5">
      <c r="A48" s="226" t="s">
        <v>513</v>
      </c>
      <c r="B48" s="226" t="s">
        <v>514</v>
      </c>
      <c r="C48" s="224" t="s">
        <v>515</v>
      </c>
      <c r="D48" s="78">
        <v>29</v>
      </c>
      <c r="E48" s="206" t="s">
        <v>519</v>
      </c>
    </row>
    <row r="49" spans="1:9">
      <c r="A49" s="226" t="str">
        <f>CONCATENATE("Ear Bracket for ",B49)</f>
        <v>Ear Bracket for FG310B, FG300C, 200B</v>
      </c>
      <c r="B49" s="226" t="s">
        <v>3641</v>
      </c>
      <c r="C49" s="1047" t="s">
        <v>328</v>
      </c>
      <c r="D49" s="78">
        <v>29</v>
      </c>
      <c r="E49" s="356" t="s">
        <v>519</v>
      </c>
      <c r="I49" s="716"/>
    </row>
    <row r="50" spans="1:9">
      <c r="A50" s="226" t="s">
        <v>325</v>
      </c>
      <c r="B50" s="226" t="s">
        <v>327</v>
      </c>
      <c r="C50" s="224" t="s">
        <v>329</v>
      </c>
      <c r="D50" s="78">
        <v>29</v>
      </c>
      <c r="E50" s="356" t="s">
        <v>519</v>
      </c>
    </row>
    <row r="51" spans="1:9">
      <c r="A51" s="226" t="s">
        <v>3453</v>
      </c>
      <c r="B51" s="227" t="s">
        <v>3469</v>
      </c>
      <c r="C51" s="225" t="s">
        <v>3454</v>
      </c>
      <c r="D51" s="78">
        <v>29</v>
      </c>
      <c r="E51" s="356" t="s">
        <v>519</v>
      </c>
    </row>
    <row r="52" spans="1:9">
      <c r="A52" s="226" t="s">
        <v>480</v>
      </c>
      <c r="B52" s="227" t="s">
        <v>118</v>
      </c>
      <c r="C52" s="225" t="s">
        <v>481</v>
      </c>
      <c r="D52" s="78">
        <v>29</v>
      </c>
      <c r="E52" s="356" t="s">
        <v>519</v>
      </c>
    </row>
    <row r="53" spans="1:9">
      <c r="A53" s="226" t="s">
        <v>308</v>
      </c>
      <c r="B53" s="226" t="s">
        <v>12</v>
      </c>
      <c r="C53" s="224" t="s">
        <v>309</v>
      </c>
      <c r="D53" s="78">
        <v>40</v>
      </c>
      <c r="E53" s="356" t="s">
        <v>519</v>
      </c>
    </row>
    <row r="54" spans="1:9">
      <c r="A54" s="226" t="s">
        <v>310</v>
      </c>
      <c r="B54" s="226" t="s">
        <v>311</v>
      </c>
      <c r="C54" s="224" t="s">
        <v>33</v>
      </c>
      <c r="D54" s="78">
        <v>40</v>
      </c>
      <c r="E54" s="356" t="s">
        <v>519</v>
      </c>
    </row>
    <row r="55" spans="1:9">
      <c r="A55" s="226" t="s">
        <v>3455</v>
      </c>
      <c r="B55" s="226" t="s">
        <v>3471</v>
      </c>
      <c r="C55" s="224" t="s">
        <v>3456</v>
      </c>
      <c r="D55" s="78">
        <v>40</v>
      </c>
      <c r="E55" s="356" t="s">
        <v>519</v>
      </c>
    </row>
    <row r="56" spans="1:9">
      <c r="A56" s="226" t="s">
        <v>482</v>
      </c>
      <c r="B56" s="227" t="s">
        <v>645</v>
      </c>
      <c r="C56" s="225" t="s">
        <v>646</v>
      </c>
      <c r="D56" s="78">
        <v>45</v>
      </c>
      <c r="E56" s="356" t="s">
        <v>519</v>
      </c>
    </row>
    <row r="57" spans="1:9" ht="18" customHeight="1" thickBot="1">
      <c r="A57" s="231" t="s">
        <v>235</v>
      </c>
      <c r="B57" s="231" t="s">
        <v>236</v>
      </c>
      <c r="C57" s="229" t="s">
        <v>647</v>
      </c>
      <c r="D57" s="79">
        <v>29</v>
      </c>
      <c r="E57" s="322" t="s">
        <v>519</v>
      </c>
    </row>
    <row r="58" spans="1:9" s="132" customFormat="1" ht="20.25" customHeight="1" thickBot="1">
      <c r="A58" s="1259" t="s">
        <v>648</v>
      </c>
      <c r="B58" s="1260"/>
      <c r="C58" s="1260"/>
      <c r="D58" s="1260"/>
      <c r="E58" s="1261"/>
    </row>
    <row r="59" spans="1:9" s="132" customFormat="1" ht="13.5" thickBot="1">
      <c r="A59" s="651" t="s">
        <v>363</v>
      </c>
      <c r="B59" s="648" t="s">
        <v>364</v>
      </c>
      <c r="C59" s="652" t="s">
        <v>163</v>
      </c>
      <c r="D59" s="649" t="s">
        <v>536</v>
      </c>
      <c r="E59" s="650" t="s">
        <v>495</v>
      </c>
    </row>
    <row r="60" spans="1:9" s="132" customFormat="1">
      <c r="A60" s="647" t="s">
        <v>2062</v>
      </c>
      <c r="B60" s="232" t="s">
        <v>2063</v>
      </c>
      <c r="C60" s="232" t="s">
        <v>9</v>
      </c>
      <c r="D60" s="107">
        <v>99</v>
      </c>
      <c r="E60" s="205" t="s">
        <v>519</v>
      </c>
    </row>
    <row r="61" spans="1:9" s="132" customFormat="1">
      <c r="A61" s="367" t="s">
        <v>2663</v>
      </c>
      <c r="B61" s="367" t="s">
        <v>2662</v>
      </c>
      <c r="C61" s="233" t="s">
        <v>2661</v>
      </c>
      <c r="D61" s="91">
        <v>149</v>
      </c>
      <c r="E61" s="356" t="s">
        <v>519</v>
      </c>
    </row>
    <row r="62" spans="1:9" s="133" customFormat="1" ht="13.5" customHeight="1">
      <c r="A62" s="354" t="s">
        <v>2165</v>
      </c>
      <c r="B62" s="653" t="s">
        <v>3642</v>
      </c>
      <c r="C62" s="653" t="s">
        <v>2164</v>
      </c>
      <c r="D62" s="91">
        <v>199</v>
      </c>
      <c r="E62" s="356" t="s">
        <v>519</v>
      </c>
    </row>
    <row r="63" spans="1:9" s="133" customFormat="1" ht="13.5" customHeight="1" thickBot="1">
      <c r="A63" s="320" t="s">
        <v>2064</v>
      </c>
      <c r="B63" s="357" t="s">
        <v>3640</v>
      </c>
      <c r="C63" s="357" t="s">
        <v>2175</v>
      </c>
      <c r="D63" s="92">
        <v>149</v>
      </c>
      <c r="E63" s="322" t="s">
        <v>519</v>
      </c>
    </row>
    <row r="64" spans="1:9" ht="16.5" thickBot="1">
      <c r="A64" s="1259" t="s">
        <v>10</v>
      </c>
      <c r="B64" s="1260"/>
      <c r="C64" s="1260"/>
      <c r="D64" s="1260"/>
      <c r="E64" s="1261"/>
    </row>
    <row r="65" spans="1:5" ht="13.5" thickBot="1">
      <c r="A65" s="159" t="s">
        <v>363</v>
      </c>
      <c r="B65" s="159" t="s">
        <v>364</v>
      </c>
      <c r="C65" s="159" t="s">
        <v>163</v>
      </c>
      <c r="D65" s="164" t="s">
        <v>805</v>
      </c>
      <c r="E65" s="130" t="s">
        <v>495</v>
      </c>
    </row>
    <row r="66" spans="1:5">
      <c r="A66" s="731" t="s">
        <v>2523</v>
      </c>
      <c r="B66" s="732" t="s">
        <v>2524</v>
      </c>
      <c r="C66" s="234" t="s">
        <v>683</v>
      </c>
      <c r="D66" s="77">
        <v>299</v>
      </c>
      <c r="E66" s="205" t="s">
        <v>498</v>
      </c>
    </row>
    <row r="67" spans="1:5" ht="25.5">
      <c r="A67" s="354" t="s">
        <v>942</v>
      </c>
      <c r="B67" s="355" t="s">
        <v>943</v>
      </c>
      <c r="C67" s="354" t="s">
        <v>944</v>
      </c>
      <c r="D67" s="78">
        <v>49</v>
      </c>
      <c r="E67" s="356" t="s">
        <v>519</v>
      </c>
    </row>
    <row r="68" spans="1:5">
      <c r="A68" s="355" t="s">
        <v>3095</v>
      </c>
      <c r="B68" s="355" t="s">
        <v>3095</v>
      </c>
      <c r="C68" s="354" t="s">
        <v>2525</v>
      </c>
      <c r="D68" s="78">
        <v>995</v>
      </c>
      <c r="E68" s="356" t="s">
        <v>519</v>
      </c>
    </row>
    <row r="69" spans="1:5">
      <c r="A69" s="355" t="s">
        <v>3263</v>
      </c>
      <c r="B69" s="355" t="s">
        <v>3263</v>
      </c>
      <c r="C69" s="354" t="s">
        <v>3166</v>
      </c>
      <c r="D69" s="78">
        <v>470</v>
      </c>
      <c r="E69" s="811" t="s">
        <v>519</v>
      </c>
    </row>
    <row r="70" spans="1:5">
      <c r="A70" s="235" t="s">
        <v>681</v>
      </c>
      <c r="B70" s="236" t="s">
        <v>409</v>
      </c>
      <c r="C70" s="235" t="s">
        <v>682</v>
      </c>
      <c r="D70" s="78">
        <v>1995</v>
      </c>
      <c r="E70" s="206" t="s">
        <v>498</v>
      </c>
    </row>
    <row r="71" spans="1:5">
      <c r="A71" s="235" t="s">
        <v>11</v>
      </c>
      <c r="B71" s="236" t="s">
        <v>12</v>
      </c>
      <c r="C71" s="235" t="s">
        <v>13</v>
      </c>
      <c r="D71" s="78">
        <v>2329</v>
      </c>
      <c r="E71" s="206" t="s">
        <v>498</v>
      </c>
    </row>
    <row r="72" spans="1:5">
      <c r="A72" s="235" t="s">
        <v>1170</v>
      </c>
      <c r="B72" s="355" t="s">
        <v>872</v>
      </c>
      <c r="C72" s="235" t="s">
        <v>1169</v>
      </c>
      <c r="D72" s="78">
        <v>1495</v>
      </c>
      <c r="E72" s="356" t="s">
        <v>498</v>
      </c>
    </row>
    <row r="73" spans="1:5">
      <c r="A73" s="235" t="s">
        <v>237</v>
      </c>
      <c r="B73" s="236" t="s">
        <v>232</v>
      </c>
      <c r="C73" s="235" t="s">
        <v>14</v>
      </c>
      <c r="D73" s="78">
        <v>2589</v>
      </c>
      <c r="E73" s="206" t="s">
        <v>498</v>
      </c>
    </row>
    <row r="74" spans="1:5">
      <c r="A74" s="235" t="s">
        <v>251</v>
      </c>
      <c r="B74" s="236" t="s">
        <v>15</v>
      </c>
      <c r="C74" s="235" t="s">
        <v>16</v>
      </c>
      <c r="D74" s="78">
        <v>2589</v>
      </c>
      <c r="E74" s="206" t="s">
        <v>498</v>
      </c>
    </row>
    <row r="75" spans="1:5">
      <c r="A75" s="235" t="s">
        <v>252</v>
      </c>
      <c r="B75" s="236" t="s">
        <v>17</v>
      </c>
      <c r="C75" s="235" t="s">
        <v>18</v>
      </c>
      <c r="D75" s="78">
        <v>3775</v>
      </c>
      <c r="E75" s="206" t="s">
        <v>498</v>
      </c>
    </row>
    <row r="76" spans="1:5">
      <c r="A76" s="235" t="s">
        <v>253</v>
      </c>
      <c r="B76" s="236" t="s">
        <v>19</v>
      </c>
      <c r="C76" s="235" t="s">
        <v>20</v>
      </c>
      <c r="D76" s="78">
        <v>5395</v>
      </c>
      <c r="E76" s="206" t="s">
        <v>498</v>
      </c>
    </row>
    <row r="77" spans="1:5" ht="13.5" thickBot="1">
      <c r="A77" s="237" t="s">
        <v>1171</v>
      </c>
      <c r="B77" s="381" t="s">
        <v>1173</v>
      </c>
      <c r="C77" s="237" t="s">
        <v>1172</v>
      </c>
      <c r="D77" s="79">
        <v>3995</v>
      </c>
      <c r="E77" s="207" t="s">
        <v>498</v>
      </c>
    </row>
    <row r="78" spans="1:5" ht="16.5" thickBot="1">
      <c r="A78" s="1256" t="s">
        <v>21</v>
      </c>
      <c r="B78" s="1257"/>
      <c r="C78" s="1257"/>
      <c r="D78" s="1257"/>
      <c r="E78" s="1258"/>
    </row>
    <row r="79" spans="1:5" ht="13.5" thickBot="1">
      <c r="A79" s="159" t="s">
        <v>363</v>
      </c>
      <c r="B79" s="159" t="s">
        <v>364</v>
      </c>
      <c r="C79" s="159" t="s">
        <v>163</v>
      </c>
      <c r="D79" s="164" t="s">
        <v>805</v>
      </c>
      <c r="E79" s="130" t="s">
        <v>495</v>
      </c>
    </row>
    <row r="80" spans="1:5" ht="13.5" customHeight="1">
      <c r="A80" s="235" t="s">
        <v>688</v>
      </c>
      <c r="B80" s="367" t="s">
        <v>3458</v>
      </c>
      <c r="C80" s="233" t="s">
        <v>22</v>
      </c>
      <c r="D80" s="203">
        <v>995</v>
      </c>
      <c r="E80" s="206" t="s">
        <v>498</v>
      </c>
    </row>
    <row r="81" spans="1:5" s="148" customFormat="1">
      <c r="A81" s="235" t="s">
        <v>688</v>
      </c>
      <c r="B81" s="238" t="s">
        <v>23</v>
      </c>
      <c r="C81" s="256" t="s">
        <v>24</v>
      </c>
      <c r="D81" s="247">
        <v>645</v>
      </c>
      <c r="E81" s="206" t="s">
        <v>519</v>
      </c>
    </row>
    <row r="82" spans="1:5" s="148" customFormat="1">
      <c r="A82" s="235" t="s">
        <v>688</v>
      </c>
      <c r="B82" s="238" t="s">
        <v>3096</v>
      </c>
      <c r="C82" s="256" t="s">
        <v>689</v>
      </c>
      <c r="D82" s="247">
        <v>405</v>
      </c>
      <c r="E82" s="206" t="s">
        <v>498</v>
      </c>
    </row>
    <row r="83" spans="1:5" s="148" customFormat="1">
      <c r="A83" s="354" t="s">
        <v>688</v>
      </c>
      <c r="B83" s="829" t="s">
        <v>3518</v>
      </c>
      <c r="C83" s="830" t="s">
        <v>919</v>
      </c>
      <c r="D83" s="247">
        <v>895</v>
      </c>
      <c r="E83" s="356" t="s">
        <v>498</v>
      </c>
    </row>
    <row r="84" spans="1:5" s="148" customFormat="1" ht="13.5" thickBot="1">
      <c r="A84" s="320" t="s">
        <v>688</v>
      </c>
      <c r="B84" s="323" t="s">
        <v>2875</v>
      </c>
      <c r="C84" s="321" t="s">
        <v>2876</v>
      </c>
      <c r="D84" s="239">
        <v>1345</v>
      </c>
      <c r="E84" s="322" t="s">
        <v>498</v>
      </c>
    </row>
    <row r="85" spans="1:5" s="132" customFormat="1" ht="16.5" thickBot="1">
      <c r="A85" s="1250" t="s">
        <v>2728</v>
      </c>
      <c r="B85" s="1251"/>
      <c r="C85" s="1251"/>
      <c r="D85" s="1251"/>
      <c r="E85" s="1252"/>
    </row>
    <row r="86" spans="1:5" ht="13.5" thickBot="1">
      <c r="A86" s="159" t="s">
        <v>363</v>
      </c>
      <c r="B86" s="159" t="s">
        <v>364</v>
      </c>
      <c r="C86" s="159" t="s">
        <v>163</v>
      </c>
      <c r="D86" s="164" t="s">
        <v>805</v>
      </c>
      <c r="E86" s="130" t="s">
        <v>495</v>
      </c>
    </row>
    <row r="87" spans="1:5" s="132" customFormat="1">
      <c r="A87" s="731" t="s">
        <v>2886</v>
      </c>
      <c r="B87" s="732" t="s">
        <v>2886</v>
      </c>
      <c r="C87" s="234" t="s">
        <v>2786</v>
      </c>
      <c r="D87" s="77">
        <v>29</v>
      </c>
      <c r="E87" s="812" t="s">
        <v>519</v>
      </c>
    </row>
    <row r="88" spans="1:5" s="132" customFormat="1">
      <c r="A88" s="354" t="s">
        <v>2887</v>
      </c>
      <c r="B88" s="355" t="s">
        <v>2887</v>
      </c>
      <c r="C88" s="235" t="s">
        <v>2787</v>
      </c>
      <c r="D88" s="78">
        <v>29</v>
      </c>
      <c r="E88" s="811" t="s">
        <v>519</v>
      </c>
    </row>
    <row r="89" spans="1:5" s="132" customFormat="1">
      <c r="A89" s="354" t="s">
        <v>2888</v>
      </c>
      <c r="B89" s="355" t="s">
        <v>2888</v>
      </c>
      <c r="C89" s="235" t="s">
        <v>2788</v>
      </c>
      <c r="D89" s="78">
        <v>29</v>
      </c>
      <c r="E89" s="811" t="s">
        <v>519</v>
      </c>
    </row>
    <row r="90" spans="1:5" s="132" customFormat="1">
      <c r="A90" s="354" t="s">
        <v>2889</v>
      </c>
      <c r="B90" s="355" t="s">
        <v>2889</v>
      </c>
      <c r="C90" s="235" t="s">
        <v>2789</v>
      </c>
      <c r="D90" s="78">
        <v>29</v>
      </c>
      <c r="E90" s="811" t="s">
        <v>519</v>
      </c>
    </row>
    <row r="91" spans="1:5" s="132" customFormat="1">
      <c r="A91" s="354" t="s">
        <v>2890</v>
      </c>
      <c r="B91" s="355" t="s">
        <v>2890</v>
      </c>
      <c r="C91" s="235" t="s">
        <v>2790</v>
      </c>
      <c r="D91" s="78">
        <v>29</v>
      </c>
      <c r="E91" s="811" t="s">
        <v>519</v>
      </c>
    </row>
    <row r="92" spans="1:5" s="132" customFormat="1">
      <c r="A92" s="1048" t="s">
        <v>3644</v>
      </c>
      <c r="B92" s="1049" t="s">
        <v>3643</v>
      </c>
      <c r="C92" s="786" t="s">
        <v>1585</v>
      </c>
      <c r="D92" s="78">
        <v>79</v>
      </c>
      <c r="E92" s="811" t="s">
        <v>519</v>
      </c>
    </row>
    <row r="93" spans="1:5" s="132" customFormat="1">
      <c r="A93" s="355" t="s">
        <v>3105</v>
      </c>
      <c r="B93" s="355" t="s">
        <v>3105</v>
      </c>
      <c r="C93" s="235" t="s">
        <v>3019</v>
      </c>
      <c r="D93" s="78">
        <v>598</v>
      </c>
      <c r="E93" s="811" t="s">
        <v>519</v>
      </c>
    </row>
    <row r="94" spans="1:5" s="132" customFormat="1">
      <c r="A94" s="786" t="s">
        <v>2727</v>
      </c>
      <c r="B94" s="354" t="s">
        <v>1005</v>
      </c>
      <c r="C94" s="235" t="s">
        <v>301</v>
      </c>
      <c r="D94" s="247">
        <v>29</v>
      </c>
      <c r="E94" s="397" t="s">
        <v>519</v>
      </c>
    </row>
    <row r="95" spans="1:5" s="132" customFormat="1">
      <c r="A95" s="236" t="s">
        <v>2797</v>
      </c>
      <c r="B95" s="236" t="s">
        <v>2797</v>
      </c>
      <c r="C95" s="235" t="s">
        <v>2798</v>
      </c>
      <c r="D95" s="78">
        <v>5</v>
      </c>
      <c r="E95" s="811" t="s">
        <v>519</v>
      </c>
    </row>
    <row r="96" spans="1:5" s="132" customFormat="1">
      <c r="A96" s="236" t="s">
        <v>2799</v>
      </c>
      <c r="B96" s="236" t="s">
        <v>2799</v>
      </c>
      <c r="C96" s="235" t="s">
        <v>2800</v>
      </c>
      <c r="D96" s="78">
        <v>5</v>
      </c>
      <c r="E96" s="811" t="s">
        <v>519</v>
      </c>
    </row>
    <row r="97" spans="1:5" s="132" customFormat="1">
      <c r="A97" s="236" t="s">
        <v>2801</v>
      </c>
      <c r="B97" s="236" t="s">
        <v>2801</v>
      </c>
      <c r="C97" s="235" t="s">
        <v>2802</v>
      </c>
      <c r="D97" s="78">
        <v>5</v>
      </c>
      <c r="E97" s="811" t="s">
        <v>519</v>
      </c>
    </row>
    <row r="98" spans="1:5" s="132" customFormat="1">
      <c r="A98" s="236" t="s">
        <v>2803</v>
      </c>
      <c r="B98" s="236" t="s">
        <v>2803</v>
      </c>
      <c r="C98" s="235" t="s">
        <v>2804</v>
      </c>
      <c r="D98" s="78">
        <v>5</v>
      </c>
      <c r="E98" s="811" t="s">
        <v>519</v>
      </c>
    </row>
    <row r="99" spans="1:5" s="132" customFormat="1" ht="13.5" thickBot="1">
      <c r="A99" s="787" t="s">
        <v>2805</v>
      </c>
      <c r="B99" s="787" t="s">
        <v>2805</v>
      </c>
      <c r="C99" s="237" t="s">
        <v>2806</v>
      </c>
      <c r="D99" s="79">
        <v>5</v>
      </c>
      <c r="E99" s="811" t="s">
        <v>519</v>
      </c>
    </row>
    <row r="100" spans="1:5" ht="16.5" thickBot="1">
      <c r="A100" s="1250" t="s">
        <v>684</v>
      </c>
      <c r="B100" s="1251"/>
      <c r="C100" s="1251"/>
      <c r="D100" s="1251"/>
      <c r="E100" s="1252"/>
    </row>
    <row r="101" spans="1:5" ht="13.5" thickBot="1">
      <c r="A101" s="159" t="s">
        <v>363</v>
      </c>
      <c r="B101" s="159" t="s">
        <v>364</v>
      </c>
      <c r="C101" s="159" t="s">
        <v>163</v>
      </c>
      <c r="D101" s="164" t="s">
        <v>805</v>
      </c>
      <c r="E101" s="130" t="s">
        <v>495</v>
      </c>
    </row>
    <row r="102" spans="1:5" ht="13.5" thickBot="1">
      <c r="A102" s="281" t="s">
        <v>685</v>
      </c>
      <c r="B102" s="282" t="s">
        <v>686</v>
      </c>
      <c r="C102" s="281" t="s">
        <v>687</v>
      </c>
      <c r="D102" s="283">
        <v>99</v>
      </c>
      <c r="E102" s="284" t="s">
        <v>498</v>
      </c>
    </row>
    <row r="103" spans="1:5" s="468" customFormat="1" ht="16.5" thickBot="1">
      <c r="A103" s="1239" t="s">
        <v>2009</v>
      </c>
      <c r="B103" s="1240"/>
      <c r="C103" s="1240"/>
      <c r="D103" s="1240"/>
      <c r="E103" s="473"/>
    </row>
    <row r="104" spans="1:5" s="468" customFormat="1" ht="13.5" thickBot="1">
      <c r="A104" s="469" t="s">
        <v>363</v>
      </c>
      <c r="B104" s="469" t="s">
        <v>364</v>
      </c>
      <c r="C104" s="469" t="s">
        <v>163</v>
      </c>
      <c r="D104" s="164" t="s">
        <v>805</v>
      </c>
      <c r="E104" s="130" t="s">
        <v>495</v>
      </c>
    </row>
    <row r="105" spans="1:5" s="468" customFormat="1" ht="39.75" customHeight="1" thickBot="1">
      <c r="A105" s="470" t="s">
        <v>2008</v>
      </c>
      <c r="B105" s="471" t="s">
        <v>2029</v>
      </c>
      <c r="C105" s="471" t="s">
        <v>2007</v>
      </c>
      <c r="D105" s="239">
        <v>65</v>
      </c>
      <c r="E105" s="472" t="s">
        <v>519</v>
      </c>
    </row>
    <row r="106" spans="1:5" ht="16.5" thickBot="1">
      <c r="A106" s="1239" t="s">
        <v>2495</v>
      </c>
      <c r="B106" s="1240"/>
      <c r="C106" s="1240"/>
      <c r="D106" s="1240"/>
      <c r="E106" s="722"/>
    </row>
    <row r="107" spans="1:5" ht="13.5" thickBot="1">
      <c r="A107" s="469" t="s">
        <v>363</v>
      </c>
      <c r="B107" s="469" t="s">
        <v>364</v>
      </c>
      <c r="C107" s="469" t="s">
        <v>163</v>
      </c>
      <c r="D107" s="164" t="s">
        <v>805</v>
      </c>
      <c r="E107" s="130" t="s">
        <v>495</v>
      </c>
    </row>
    <row r="108" spans="1:5">
      <c r="A108" s="223" t="s">
        <v>2826</v>
      </c>
      <c r="B108" s="721" t="s">
        <v>2492</v>
      </c>
      <c r="C108" s="223" t="s">
        <v>2496</v>
      </c>
      <c r="D108" s="720">
        <v>99</v>
      </c>
      <c r="E108" s="819" t="s">
        <v>519</v>
      </c>
    </row>
    <row r="109" spans="1:5">
      <c r="A109" s="225" t="s">
        <v>2494</v>
      </c>
      <c r="B109" s="716" t="s">
        <v>2493</v>
      </c>
      <c r="C109" s="225" t="s">
        <v>2497</v>
      </c>
      <c r="D109" s="474">
        <v>149</v>
      </c>
      <c r="E109" s="820" t="s">
        <v>519</v>
      </c>
    </row>
    <row r="110" spans="1:5">
      <c r="A110" s="813" t="s">
        <v>2807</v>
      </c>
      <c r="B110" s="821" t="s">
        <v>2808</v>
      </c>
      <c r="C110" s="813" t="s">
        <v>2809</v>
      </c>
      <c r="D110" s="474">
        <v>35</v>
      </c>
      <c r="E110" s="814" t="s">
        <v>519</v>
      </c>
    </row>
    <row r="111" spans="1:5">
      <c r="A111" s="813" t="s">
        <v>2810</v>
      </c>
      <c r="B111" s="821" t="s">
        <v>2808</v>
      </c>
      <c r="C111" s="813" t="s">
        <v>2811</v>
      </c>
      <c r="D111" s="474">
        <v>35</v>
      </c>
      <c r="E111" s="814" t="s">
        <v>519</v>
      </c>
    </row>
    <row r="112" spans="1:5">
      <c r="A112" s="815" t="s">
        <v>2812</v>
      </c>
      <c r="B112" s="822" t="s">
        <v>2808</v>
      </c>
      <c r="C112" s="815" t="s">
        <v>2813</v>
      </c>
      <c r="D112" s="474">
        <v>35</v>
      </c>
      <c r="E112" s="816" t="s">
        <v>519</v>
      </c>
    </row>
    <row r="113" spans="1:5">
      <c r="A113" s="815" t="s">
        <v>2814</v>
      </c>
      <c r="B113" s="822" t="s">
        <v>2808</v>
      </c>
      <c r="C113" s="815" t="s">
        <v>2815</v>
      </c>
      <c r="D113" s="474">
        <v>35</v>
      </c>
      <c r="E113" s="816" t="s">
        <v>519</v>
      </c>
    </row>
    <row r="114" spans="1:5">
      <c r="A114" s="815" t="s">
        <v>2816</v>
      </c>
      <c r="B114" s="822" t="s">
        <v>2808</v>
      </c>
      <c r="C114" s="815" t="s">
        <v>2817</v>
      </c>
      <c r="D114" s="474">
        <v>35</v>
      </c>
      <c r="E114" s="816" t="s">
        <v>519</v>
      </c>
    </row>
    <row r="115" spans="1:5">
      <c r="A115" s="815" t="s">
        <v>2818</v>
      </c>
      <c r="B115" s="822" t="s">
        <v>2818</v>
      </c>
      <c r="C115" s="815" t="s">
        <v>2819</v>
      </c>
      <c r="D115" s="474">
        <v>20</v>
      </c>
      <c r="E115" s="816" t="s">
        <v>519</v>
      </c>
    </row>
    <row r="116" spans="1:5">
      <c r="A116" s="815" t="s">
        <v>2820</v>
      </c>
      <c r="B116" s="822" t="s">
        <v>2820</v>
      </c>
      <c r="C116" s="815" t="s">
        <v>2821</v>
      </c>
      <c r="D116" s="474">
        <v>20</v>
      </c>
      <c r="E116" s="816" t="s">
        <v>519</v>
      </c>
    </row>
    <row r="117" spans="1:5">
      <c r="A117" s="815" t="s">
        <v>2822</v>
      </c>
      <c r="B117" s="822" t="s">
        <v>2822</v>
      </c>
      <c r="C117" s="815" t="s">
        <v>2823</v>
      </c>
      <c r="D117" s="474">
        <v>20</v>
      </c>
      <c r="E117" s="816" t="s">
        <v>519</v>
      </c>
    </row>
    <row r="118" spans="1:5" ht="13.5" thickBot="1">
      <c r="A118" s="817" t="s">
        <v>2824</v>
      </c>
      <c r="B118" s="823" t="s">
        <v>2824</v>
      </c>
      <c r="C118" s="817" t="s">
        <v>2825</v>
      </c>
      <c r="D118" s="715">
        <v>20</v>
      </c>
      <c r="E118" s="818" t="s">
        <v>519</v>
      </c>
    </row>
    <row r="119" spans="1:5" ht="16.5" thickBot="1">
      <c r="A119" s="1239" t="s">
        <v>4156</v>
      </c>
      <c r="B119" s="1240"/>
      <c r="C119" s="1240"/>
      <c r="D119" s="1240"/>
      <c r="E119" s="722"/>
    </row>
    <row r="120" spans="1:5" ht="13.5" thickBot="1">
      <c r="A120" s="469" t="s">
        <v>363</v>
      </c>
      <c r="B120" s="469" t="s">
        <v>364</v>
      </c>
      <c r="C120" s="469" t="s">
        <v>163</v>
      </c>
      <c r="D120" s="164" t="s">
        <v>805</v>
      </c>
      <c r="E120" s="130" t="s">
        <v>495</v>
      </c>
    </row>
    <row r="121" spans="1:5">
      <c r="A121" s="223" t="s">
        <v>4157</v>
      </c>
      <c r="B121" s="721" t="s">
        <v>4159</v>
      </c>
      <c r="C121" s="223" t="s">
        <v>4161</v>
      </c>
      <c r="D121" s="720">
        <v>9</v>
      </c>
      <c r="E121" s="819" t="s">
        <v>519</v>
      </c>
    </row>
    <row r="122" spans="1:5" ht="13.5" thickBot="1">
      <c r="A122" s="229" t="s">
        <v>4158</v>
      </c>
      <c r="B122" s="1176" t="s">
        <v>4160</v>
      </c>
      <c r="C122" s="229" t="s">
        <v>4162</v>
      </c>
      <c r="D122" s="715">
        <v>9</v>
      </c>
      <c r="E122" s="1177" t="s">
        <v>519</v>
      </c>
    </row>
    <row r="134" spans="4:4">
      <c r="D134" s="474"/>
    </row>
  </sheetData>
  <mergeCells count="13">
    <mergeCell ref="A119:D119"/>
    <mergeCell ref="A106:D106"/>
    <mergeCell ref="A1:E1"/>
    <mergeCell ref="A13:E13"/>
    <mergeCell ref="A12:E12"/>
    <mergeCell ref="A103:D103"/>
    <mergeCell ref="A100:E100"/>
    <mergeCell ref="A45:E45"/>
    <mergeCell ref="A36:E36"/>
    <mergeCell ref="A85:E85"/>
    <mergeCell ref="A78:E78"/>
    <mergeCell ref="A64:E64"/>
    <mergeCell ref="A58:E58"/>
  </mergeCells>
  <phoneticPr fontId="13" type="noConversion"/>
  <pageMargins left="0.1" right="0.1" top="0.4" bottom="0.51" header="0.27" footer="0.32"/>
  <pageSetup scale="70" fitToHeight="9" orientation="landscape" r:id="rId1"/>
  <headerFooter alignWithMargins="0"/>
  <rowBreaks count="1" manualBreakCount="1">
    <brk id="1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219"/>
  <sheetViews>
    <sheetView zoomScale="80" zoomScaleNormal="80" workbookViewId="0">
      <selection activeCell="A214" sqref="A214:F229"/>
    </sheetView>
  </sheetViews>
  <sheetFormatPr defaultColWidth="9.140625" defaultRowHeight="12.75"/>
  <cols>
    <col min="1" max="1" width="28.85546875" style="245" customWidth="1"/>
    <col min="2" max="2" width="3" style="245" customWidth="1"/>
    <col min="3" max="3" width="25" style="245" bestFit="1" customWidth="1"/>
    <col min="4" max="4" width="12.28515625" style="245" bestFit="1" customWidth="1"/>
    <col min="5" max="5" width="3.140625" style="245" customWidth="1"/>
    <col min="6" max="6" width="25" style="245" bestFit="1" customWidth="1"/>
    <col min="7" max="7" width="12.28515625" style="245" bestFit="1" customWidth="1"/>
    <col min="8" max="8" width="23.5703125" style="245" customWidth="1"/>
    <col min="9" max="9" width="12.28515625" style="245" bestFit="1" customWidth="1"/>
    <col min="10" max="10" width="9.140625" style="245"/>
    <col min="11" max="11" width="9.140625" style="245" customWidth="1"/>
    <col min="12" max="12" width="9.140625" style="245"/>
    <col min="13" max="13" width="3.5703125" style="245" customWidth="1"/>
    <col min="14" max="16384" width="9.140625" style="245"/>
  </cols>
  <sheetData>
    <row r="1" spans="1:9" s="146" customFormat="1" ht="18" customHeight="1" thickBot="1">
      <c r="A1" s="246"/>
      <c r="B1" s="1266" t="s">
        <v>1792</v>
      </c>
      <c r="C1" s="1267"/>
      <c r="D1" s="1267"/>
      <c r="E1" s="1267"/>
      <c r="F1" s="1267"/>
      <c r="G1" s="1267"/>
      <c r="H1" s="1267"/>
      <c r="I1" s="1268"/>
    </row>
    <row r="2" spans="1:9" s="146" customFormat="1" ht="39.75" customHeight="1" thickBot="1">
      <c r="A2" s="452"/>
      <c r="B2" s="421"/>
      <c r="C2" s="1264" t="s">
        <v>392</v>
      </c>
      <c r="D2" s="1265"/>
      <c r="E2" s="421"/>
      <c r="F2" s="1264" t="s">
        <v>8</v>
      </c>
      <c r="G2" s="1265"/>
      <c r="H2" s="924" t="s">
        <v>495</v>
      </c>
    </row>
    <row r="3" spans="1:9" s="146" customFormat="1" ht="12.75" customHeight="1" thickBot="1">
      <c r="A3" s="453"/>
      <c r="B3" s="421"/>
      <c r="C3" s="422" t="s">
        <v>163</v>
      </c>
      <c r="D3" s="422" t="s">
        <v>805</v>
      </c>
      <c r="E3" s="421"/>
      <c r="F3" s="422" t="s">
        <v>163</v>
      </c>
      <c r="G3" s="422" t="s">
        <v>805</v>
      </c>
      <c r="H3" s="951"/>
    </row>
    <row r="4" spans="1:9" s="146" customFormat="1" ht="12.75" customHeight="1">
      <c r="A4" s="418" t="s">
        <v>2250</v>
      </c>
      <c r="C4" s="746" t="s">
        <v>2289</v>
      </c>
      <c r="D4" s="455">
        <v>298.34000000000003</v>
      </c>
      <c r="F4" s="746" t="s">
        <v>2290</v>
      </c>
      <c r="G4" s="455">
        <v>313.24</v>
      </c>
      <c r="H4" s="950" t="s">
        <v>499</v>
      </c>
    </row>
    <row r="5" spans="1:9" s="146" customFormat="1" ht="12.75" customHeight="1">
      <c r="A5" s="419" t="s">
        <v>3122</v>
      </c>
      <c r="C5" s="450" t="s">
        <v>3141</v>
      </c>
      <c r="D5" s="448">
        <v>331.34000000000003</v>
      </c>
      <c r="F5" s="450" t="s">
        <v>3142</v>
      </c>
      <c r="G5" s="448">
        <v>351.24</v>
      </c>
      <c r="H5" s="218" t="s">
        <v>499</v>
      </c>
    </row>
    <row r="6" spans="1:9" s="146" customFormat="1" ht="12.75" customHeight="1">
      <c r="A6" s="419" t="s">
        <v>2260</v>
      </c>
      <c r="C6" s="450" t="s">
        <v>2291</v>
      </c>
      <c r="D6" s="448">
        <v>314.84000000000003</v>
      </c>
      <c r="F6" s="450" t="s">
        <v>2292</v>
      </c>
      <c r="G6" s="448">
        <v>332.24</v>
      </c>
      <c r="H6" s="218" t="s">
        <v>499</v>
      </c>
    </row>
    <row r="7" spans="1:9" s="146" customFormat="1" ht="12.75" customHeight="1">
      <c r="A7" s="419" t="s">
        <v>3132</v>
      </c>
      <c r="C7" s="450" t="s">
        <v>3143</v>
      </c>
      <c r="D7" s="448">
        <v>364.34000000000003</v>
      </c>
      <c r="F7" s="450" t="s">
        <v>3144</v>
      </c>
      <c r="G7" s="448">
        <v>389.24</v>
      </c>
      <c r="H7" s="218" t="s">
        <v>499</v>
      </c>
    </row>
    <row r="8" spans="1:9" s="146" customFormat="1" ht="12.75" customHeight="1">
      <c r="A8" s="419" t="s">
        <v>403</v>
      </c>
      <c r="C8" s="450" t="s">
        <v>1345</v>
      </c>
      <c r="D8" s="448">
        <v>297.35000000000002</v>
      </c>
      <c r="F8" s="450" t="s">
        <v>1346</v>
      </c>
      <c r="G8" s="448">
        <v>312.10000000000002</v>
      </c>
      <c r="H8" s="218" t="s">
        <v>499</v>
      </c>
    </row>
    <row r="9" spans="1:9" s="146" customFormat="1" ht="12.75" customHeight="1">
      <c r="A9" s="419" t="s">
        <v>377</v>
      </c>
      <c r="C9" s="450" t="s">
        <v>1347</v>
      </c>
      <c r="D9" s="448">
        <v>330.35</v>
      </c>
      <c r="F9" s="450" t="s">
        <v>1348</v>
      </c>
      <c r="G9" s="448">
        <v>350.1</v>
      </c>
      <c r="H9" s="218" t="s">
        <v>499</v>
      </c>
    </row>
    <row r="10" spans="1:9" s="146" customFormat="1" ht="12.75" customHeight="1">
      <c r="A10" s="419" t="s">
        <v>4095</v>
      </c>
      <c r="C10" s="450" t="s">
        <v>4118</v>
      </c>
      <c r="D10" s="448">
        <v>128.04</v>
      </c>
      <c r="F10" s="450" t="s">
        <v>4119</v>
      </c>
      <c r="G10" s="448">
        <v>155.20000000000002</v>
      </c>
      <c r="H10" s="218" t="s">
        <v>499</v>
      </c>
    </row>
    <row r="11" spans="1:9" s="146" customFormat="1" ht="12.75" customHeight="1">
      <c r="A11" s="419" t="s">
        <v>4100</v>
      </c>
      <c r="C11" s="450" t="s">
        <v>4120</v>
      </c>
      <c r="D11" s="448">
        <v>144.54000000000002</v>
      </c>
      <c r="F11" s="450" t="s">
        <v>4121</v>
      </c>
      <c r="G11" s="448">
        <v>175.20000000000002</v>
      </c>
      <c r="H11" s="218" t="s">
        <v>499</v>
      </c>
    </row>
    <row r="12" spans="1:9" s="146" customFormat="1" ht="12.75" customHeight="1">
      <c r="A12" s="419" t="s">
        <v>2270</v>
      </c>
      <c r="C12" s="450" t="s">
        <v>2293</v>
      </c>
      <c r="D12" s="448">
        <v>331.34000000000003</v>
      </c>
      <c r="F12" s="450" t="s">
        <v>2294</v>
      </c>
      <c r="G12" s="448">
        <v>351.24</v>
      </c>
      <c r="H12" s="218" t="s">
        <v>499</v>
      </c>
    </row>
    <row r="13" spans="1:9" s="146" customFormat="1" ht="12.75" customHeight="1">
      <c r="A13" s="419" t="s">
        <v>2280</v>
      </c>
      <c r="C13" s="450" t="s">
        <v>2295</v>
      </c>
      <c r="D13" s="448">
        <v>347.84000000000003</v>
      </c>
      <c r="F13" s="450" t="s">
        <v>2296</v>
      </c>
      <c r="G13" s="448">
        <v>370.24</v>
      </c>
      <c r="H13" s="218" t="s">
        <v>499</v>
      </c>
    </row>
    <row r="14" spans="1:9" s="146" customFormat="1" ht="12.75" customHeight="1">
      <c r="A14" s="419" t="s">
        <v>93</v>
      </c>
      <c r="C14" s="450" t="s">
        <v>1349</v>
      </c>
      <c r="D14" s="448">
        <v>363.35</v>
      </c>
      <c r="F14" s="450" t="s">
        <v>1350</v>
      </c>
      <c r="G14" s="448">
        <v>388.1</v>
      </c>
      <c r="H14" s="218" t="s">
        <v>499</v>
      </c>
    </row>
    <row r="15" spans="1:9" s="146" customFormat="1" ht="12.75" customHeight="1">
      <c r="A15" s="419" t="s">
        <v>430</v>
      </c>
      <c r="C15" s="450" t="s">
        <v>1351</v>
      </c>
      <c r="D15" s="448">
        <v>858.35</v>
      </c>
      <c r="F15" s="450" t="s">
        <v>1352</v>
      </c>
      <c r="G15" s="448">
        <v>958.1</v>
      </c>
      <c r="H15" s="218" t="s">
        <v>499</v>
      </c>
    </row>
    <row r="16" spans="1:9" s="146" customFormat="1" ht="12.75" customHeight="1">
      <c r="A16" s="419" t="s">
        <v>404</v>
      </c>
      <c r="C16" s="450" t="s">
        <v>1353</v>
      </c>
      <c r="D16" s="448">
        <v>396.35</v>
      </c>
      <c r="F16" s="450" t="s">
        <v>1354</v>
      </c>
      <c r="G16" s="448">
        <v>426.1</v>
      </c>
      <c r="H16" s="218" t="s">
        <v>499</v>
      </c>
    </row>
    <row r="17" spans="1:8" s="146" customFormat="1" ht="12.75" customHeight="1">
      <c r="A17" s="419" t="s">
        <v>1100</v>
      </c>
      <c r="C17" s="450" t="s">
        <v>1355</v>
      </c>
      <c r="D17" s="448">
        <v>396.35</v>
      </c>
      <c r="F17" s="450" t="s">
        <v>1356</v>
      </c>
      <c r="G17" s="448">
        <v>426.1</v>
      </c>
      <c r="H17" s="218" t="s">
        <v>499</v>
      </c>
    </row>
    <row r="18" spans="1:8" s="146" customFormat="1" ht="12.75" customHeight="1">
      <c r="A18" s="419" t="s">
        <v>3378</v>
      </c>
      <c r="C18" s="450" t="s">
        <v>3387</v>
      </c>
      <c r="D18" s="448">
        <v>859.34</v>
      </c>
      <c r="F18" s="450" t="s">
        <v>3388</v>
      </c>
      <c r="G18" s="448">
        <v>959.24</v>
      </c>
      <c r="H18" s="218" t="s">
        <v>499</v>
      </c>
    </row>
    <row r="19" spans="1:8" s="146" customFormat="1" ht="12.75" customHeight="1">
      <c r="A19" s="419" t="s">
        <v>1109</v>
      </c>
      <c r="C19" s="450" t="s">
        <v>1357</v>
      </c>
      <c r="D19" s="448">
        <v>429.35</v>
      </c>
      <c r="F19" s="450" t="s">
        <v>1358</v>
      </c>
      <c r="G19" s="448">
        <v>464.1</v>
      </c>
      <c r="H19" s="218" t="s">
        <v>499</v>
      </c>
    </row>
    <row r="20" spans="1:8" s="146" customFormat="1" ht="12.75" customHeight="1">
      <c r="A20" s="419" t="s">
        <v>1855</v>
      </c>
      <c r="C20" s="450" t="s">
        <v>1864</v>
      </c>
      <c r="D20" s="448">
        <v>462.35</v>
      </c>
      <c r="F20" s="450" t="s">
        <v>1865</v>
      </c>
      <c r="G20" s="448">
        <v>502.1</v>
      </c>
      <c r="H20" s="218" t="s">
        <v>499</v>
      </c>
    </row>
    <row r="21" spans="1:8" s="146" customFormat="1" ht="12.75" customHeight="1">
      <c r="A21" s="419" t="s">
        <v>2939</v>
      </c>
      <c r="C21" s="450" t="s">
        <v>2949</v>
      </c>
      <c r="D21" s="448">
        <v>528.35</v>
      </c>
      <c r="F21" s="450" t="s">
        <v>2950</v>
      </c>
      <c r="G21" s="448">
        <v>578.1</v>
      </c>
      <c r="H21" s="218" t="s">
        <v>499</v>
      </c>
    </row>
    <row r="22" spans="1:8" s="146" customFormat="1" ht="12.75" customHeight="1">
      <c r="A22" s="419" t="s">
        <v>1869</v>
      </c>
      <c r="C22" s="450" t="s">
        <v>1877</v>
      </c>
      <c r="D22" s="448">
        <v>528.35</v>
      </c>
      <c r="F22" s="450" t="s">
        <v>1878</v>
      </c>
      <c r="G22" s="448">
        <v>578.1</v>
      </c>
      <c r="H22" s="218" t="s">
        <v>499</v>
      </c>
    </row>
    <row r="23" spans="1:8" s="968" customFormat="1" ht="12.75" customHeight="1">
      <c r="A23" s="967" t="s">
        <v>3472</v>
      </c>
      <c r="C23" s="969" t="s">
        <v>3491</v>
      </c>
      <c r="D23" s="448">
        <v>397.34000000000003</v>
      </c>
      <c r="E23" s="146"/>
      <c r="F23" s="450" t="s">
        <v>3492</v>
      </c>
      <c r="G23" s="448">
        <v>427.24</v>
      </c>
      <c r="H23" s="218" t="s">
        <v>499</v>
      </c>
    </row>
    <row r="24" spans="1:8" s="968" customFormat="1" ht="12.75" customHeight="1">
      <c r="A24" s="967" t="s">
        <v>3482</v>
      </c>
      <c r="C24" s="969" t="s">
        <v>3493</v>
      </c>
      <c r="D24" s="448">
        <v>430.34000000000003</v>
      </c>
      <c r="E24" s="146"/>
      <c r="F24" s="450" t="s">
        <v>3494</v>
      </c>
      <c r="G24" s="448">
        <v>465.24</v>
      </c>
      <c r="H24" s="218" t="s">
        <v>499</v>
      </c>
    </row>
    <row r="25" spans="1:8" s="146" customFormat="1" ht="12.75" customHeight="1">
      <c r="A25" s="419" t="s">
        <v>431</v>
      </c>
      <c r="C25" s="450" t="s">
        <v>1359</v>
      </c>
      <c r="D25" s="448">
        <v>495.35</v>
      </c>
      <c r="F25" s="450" t="s">
        <v>1360</v>
      </c>
      <c r="G25" s="448">
        <v>540.1</v>
      </c>
      <c r="H25" s="218" t="s">
        <v>499</v>
      </c>
    </row>
    <row r="26" spans="1:8" s="146" customFormat="1" ht="12.75" customHeight="1">
      <c r="A26" s="419" t="s">
        <v>433</v>
      </c>
      <c r="C26" s="450" t="s">
        <v>1361</v>
      </c>
      <c r="D26" s="448">
        <v>528.35</v>
      </c>
      <c r="F26" s="450" t="s">
        <v>1362</v>
      </c>
      <c r="G26" s="448">
        <v>578.1</v>
      </c>
      <c r="H26" s="218" t="s">
        <v>499</v>
      </c>
    </row>
    <row r="27" spans="1:8" s="146" customFormat="1" ht="12.75" customHeight="1">
      <c r="A27" s="419" t="s">
        <v>435</v>
      </c>
      <c r="C27" s="450" t="s">
        <v>1363</v>
      </c>
      <c r="D27" s="448">
        <v>561.35</v>
      </c>
      <c r="F27" s="450" t="s">
        <v>1364</v>
      </c>
      <c r="G27" s="448">
        <v>616.1</v>
      </c>
      <c r="H27" s="218" t="s">
        <v>499</v>
      </c>
    </row>
    <row r="28" spans="1:8" s="146" customFormat="1" ht="12.75" customHeight="1">
      <c r="A28" s="419" t="s">
        <v>723</v>
      </c>
      <c r="C28" s="450" t="s">
        <v>1365</v>
      </c>
      <c r="D28" s="448">
        <v>1023.35</v>
      </c>
      <c r="F28" s="450" t="s">
        <v>1366</v>
      </c>
      <c r="G28" s="448">
        <v>1148.0999999999999</v>
      </c>
      <c r="H28" s="218" t="s">
        <v>499</v>
      </c>
    </row>
    <row r="29" spans="1:8" s="146" customFormat="1" ht="12.75" customHeight="1">
      <c r="A29" s="419" t="s">
        <v>836</v>
      </c>
      <c r="C29" s="450" t="s">
        <v>1367</v>
      </c>
      <c r="D29" s="448">
        <v>1023.35</v>
      </c>
      <c r="F29" s="450" t="s">
        <v>1368</v>
      </c>
      <c r="G29" s="448">
        <v>1148.0999999999999</v>
      </c>
      <c r="H29" s="218" t="s">
        <v>499</v>
      </c>
    </row>
    <row r="30" spans="1:8" s="146" customFormat="1" ht="12.75" customHeight="1">
      <c r="A30" s="419" t="s">
        <v>914</v>
      </c>
      <c r="C30" s="450" t="s">
        <v>1369</v>
      </c>
      <c r="D30" s="448">
        <v>1353.3500000000001</v>
      </c>
      <c r="F30" s="450" t="s">
        <v>1370</v>
      </c>
      <c r="G30" s="448">
        <v>1528.1</v>
      </c>
      <c r="H30" s="218" t="s">
        <v>499</v>
      </c>
    </row>
    <row r="31" spans="1:8" s="146" customFormat="1" ht="12.75" customHeight="1">
      <c r="A31" s="419" t="s">
        <v>1022</v>
      </c>
      <c r="C31" s="450" t="s">
        <v>1371</v>
      </c>
      <c r="D31" s="448">
        <v>858.35</v>
      </c>
      <c r="F31" s="450" t="s">
        <v>1372</v>
      </c>
      <c r="G31" s="448">
        <v>958.1</v>
      </c>
      <c r="H31" s="218" t="s">
        <v>499</v>
      </c>
    </row>
    <row r="32" spans="1:8" s="1161" customFormat="1" ht="12.75" customHeight="1">
      <c r="A32" s="1160" t="s">
        <v>4001</v>
      </c>
      <c r="C32" s="1162" t="s">
        <v>4038</v>
      </c>
      <c r="D32" s="1163">
        <v>329.34000000000003</v>
      </c>
      <c r="F32" s="1162" t="s">
        <v>4039</v>
      </c>
      <c r="G32" s="1163">
        <v>399.20000000000005</v>
      </c>
      <c r="H32" s="1164" t="s">
        <v>499</v>
      </c>
    </row>
    <row r="33" spans="1:8" s="1161" customFormat="1" ht="12.75" customHeight="1">
      <c r="A33" s="1160" t="s">
        <v>4010</v>
      </c>
      <c r="C33" s="1165" t="s">
        <v>4040</v>
      </c>
      <c r="D33" s="1166">
        <v>362.34000000000003</v>
      </c>
      <c r="E33" s="1167"/>
      <c r="F33" s="1165" t="s">
        <v>4041</v>
      </c>
      <c r="G33" s="1166">
        <v>439.20000000000005</v>
      </c>
      <c r="H33" s="1164" t="s">
        <v>499</v>
      </c>
    </row>
    <row r="34" spans="1:8" s="146" customFormat="1" ht="12.75" customHeight="1">
      <c r="A34" s="419" t="s">
        <v>2461</v>
      </c>
      <c r="C34" s="450" t="s">
        <v>2471</v>
      </c>
      <c r="D34" s="448">
        <v>1848.3500000000001</v>
      </c>
      <c r="F34" s="450" t="s">
        <v>2472</v>
      </c>
      <c r="G34" s="448">
        <v>2098.1</v>
      </c>
      <c r="H34" s="218" t="s">
        <v>499</v>
      </c>
    </row>
    <row r="35" spans="1:8" s="146" customFormat="1" ht="12.75" customHeight="1">
      <c r="A35" s="419" t="s">
        <v>2568</v>
      </c>
      <c r="C35" s="450" t="s">
        <v>2585</v>
      </c>
      <c r="D35" s="448">
        <v>858.35</v>
      </c>
      <c r="F35" s="450" t="s">
        <v>2586</v>
      </c>
      <c r="G35" s="448">
        <v>958.1</v>
      </c>
      <c r="H35" s="218" t="s">
        <v>499</v>
      </c>
    </row>
    <row r="36" spans="1:8" s="146" customFormat="1" ht="12.75" customHeight="1">
      <c r="A36" s="419" t="s">
        <v>405</v>
      </c>
      <c r="C36" s="450" t="s">
        <v>1373</v>
      </c>
      <c r="D36" s="448">
        <v>858.35</v>
      </c>
      <c r="F36" s="450" t="s">
        <v>1374</v>
      </c>
      <c r="G36" s="448">
        <v>958.1</v>
      </c>
      <c r="H36" s="218" t="s">
        <v>499</v>
      </c>
    </row>
    <row r="37" spans="1:8" s="146" customFormat="1" ht="12.75" customHeight="1">
      <c r="A37" s="419" t="s">
        <v>437</v>
      </c>
      <c r="C37" s="450" t="s">
        <v>1375</v>
      </c>
      <c r="D37" s="448">
        <v>1188.3499999999999</v>
      </c>
      <c r="F37" s="450" t="s">
        <v>1376</v>
      </c>
      <c r="G37" s="448">
        <v>1338.1</v>
      </c>
      <c r="H37" s="218" t="s">
        <v>499</v>
      </c>
    </row>
    <row r="38" spans="1:8" s="1161" customFormat="1" ht="12.75" customHeight="1">
      <c r="A38" s="1160" t="s">
        <v>4020</v>
      </c>
      <c r="C38" s="1165" t="s">
        <v>4042</v>
      </c>
      <c r="D38" s="1166">
        <v>824.34</v>
      </c>
      <c r="E38" s="1167"/>
      <c r="F38" s="1165" t="s">
        <v>4043</v>
      </c>
      <c r="G38" s="1166">
        <v>999.2</v>
      </c>
      <c r="H38" s="1164" t="s">
        <v>499</v>
      </c>
    </row>
    <row r="39" spans="1:8" s="1161" customFormat="1" ht="12.75" customHeight="1">
      <c r="A39" s="1160" t="s">
        <v>4029</v>
      </c>
      <c r="C39" s="1165" t="s">
        <v>4044</v>
      </c>
      <c r="D39" s="1166">
        <v>989.34</v>
      </c>
      <c r="E39" s="1167"/>
      <c r="F39" s="1165" t="s">
        <v>4045</v>
      </c>
      <c r="G39" s="1166">
        <v>1199.2</v>
      </c>
      <c r="H39" s="1164" t="s">
        <v>499</v>
      </c>
    </row>
    <row r="40" spans="1:8" s="146" customFormat="1" ht="12.75" customHeight="1">
      <c r="A40" s="419" t="s">
        <v>406</v>
      </c>
      <c r="C40" s="450" t="s">
        <v>1377</v>
      </c>
      <c r="D40" s="448">
        <v>858.35</v>
      </c>
      <c r="F40" s="450" t="s">
        <v>1378</v>
      </c>
      <c r="G40" s="448">
        <v>958.1</v>
      </c>
      <c r="H40" s="218" t="s">
        <v>499</v>
      </c>
    </row>
    <row r="41" spans="1:8" s="146" customFormat="1" ht="12.75" customHeight="1">
      <c r="A41" s="419" t="s">
        <v>439</v>
      </c>
      <c r="C41" s="450" t="s">
        <v>1379</v>
      </c>
      <c r="D41" s="448">
        <v>1683.3500000000001</v>
      </c>
      <c r="F41" s="450" t="s">
        <v>1380</v>
      </c>
      <c r="G41" s="448">
        <v>1908.1</v>
      </c>
      <c r="H41" s="218" t="s">
        <v>499</v>
      </c>
    </row>
    <row r="42" spans="1:8" s="146" customFormat="1" ht="12.75" customHeight="1">
      <c r="A42" s="419" t="s">
        <v>928</v>
      </c>
      <c r="C42" s="450" t="s">
        <v>1381</v>
      </c>
      <c r="D42" s="448">
        <v>1188.3499999999999</v>
      </c>
      <c r="F42" s="450" t="s">
        <v>1382</v>
      </c>
      <c r="G42" s="448">
        <v>1338.1</v>
      </c>
      <c r="H42" s="218" t="s">
        <v>499</v>
      </c>
    </row>
    <row r="43" spans="1:8" s="146" customFormat="1" ht="12.75" customHeight="1">
      <c r="A43" s="419" t="s">
        <v>1027</v>
      </c>
      <c r="C43" s="450" t="s">
        <v>1383</v>
      </c>
      <c r="D43" s="448">
        <v>1353.3500000000001</v>
      </c>
      <c r="F43" s="450" t="s">
        <v>1384</v>
      </c>
      <c r="G43" s="448">
        <v>1528.1</v>
      </c>
      <c r="H43" s="218" t="s">
        <v>499</v>
      </c>
    </row>
    <row r="44" spans="1:8" s="146" customFormat="1" ht="12.75" customHeight="1">
      <c r="A44" s="419" t="s">
        <v>4059</v>
      </c>
      <c r="C44" s="450" t="s">
        <v>4084</v>
      </c>
      <c r="D44" s="448">
        <v>989.34</v>
      </c>
      <c r="F44" s="450" t="s">
        <v>4085</v>
      </c>
      <c r="G44" s="448">
        <v>1199.2</v>
      </c>
      <c r="H44" s="218" t="s">
        <v>499</v>
      </c>
    </row>
    <row r="45" spans="1:8" s="146" customFormat="1" ht="12.75" customHeight="1">
      <c r="A45" s="419" t="s">
        <v>407</v>
      </c>
      <c r="C45" s="450" t="s">
        <v>1385</v>
      </c>
      <c r="D45" s="448">
        <v>858.35</v>
      </c>
      <c r="F45" s="450" t="s">
        <v>1386</v>
      </c>
      <c r="G45" s="448">
        <v>958.1</v>
      </c>
      <c r="H45" s="218" t="s">
        <v>499</v>
      </c>
    </row>
    <row r="46" spans="1:8" s="146" customFormat="1" ht="12.75" customHeight="1">
      <c r="A46" s="419" t="s">
        <v>3293</v>
      </c>
      <c r="C46" s="936" t="s">
        <v>3311</v>
      </c>
      <c r="D46" s="937">
        <v>1154.3400000000001</v>
      </c>
      <c r="E46" s="938"/>
      <c r="F46" s="936" t="s">
        <v>3312</v>
      </c>
      <c r="G46" s="937">
        <v>1399.2</v>
      </c>
      <c r="H46" s="218" t="s">
        <v>499</v>
      </c>
    </row>
    <row r="47" spans="1:8" s="146" customFormat="1" ht="12.75" customHeight="1">
      <c r="A47" s="419" t="s">
        <v>4128</v>
      </c>
      <c r="C47" s="936" t="s">
        <v>4144</v>
      </c>
      <c r="D47" s="937">
        <v>1814.3400000000001</v>
      </c>
      <c r="E47" s="938"/>
      <c r="F47" s="936" t="s">
        <v>4145</v>
      </c>
      <c r="G47" s="937">
        <v>2199.2000000000003</v>
      </c>
      <c r="H47" s="218" t="s">
        <v>499</v>
      </c>
    </row>
    <row r="48" spans="1:8" s="146" customFormat="1" ht="12.75" customHeight="1">
      <c r="A48" s="419" t="s">
        <v>408</v>
      </c>
      <c r="C48" s="450" t="s">
        <v>1387</v>
      </c>
      <c r="D48" s="448">
        <v>2343.35</v>
      </c>
      <c r="F48" s="450" t="s">
        <v>1388</v>
      </c>
      <c r="G48" s="448">
        <v>2668.1</v>
      </c>
      <c r="H48" s="218" t="s">
        <v>499</v>
      </c>
    </row>
    <row r="49" spans="1:8" s="146" customFormat="1" ht="12.75" customHeight="1">
      <c r="A49" s="419" t="s">
        <v>440</v>
      </c>
      <c r="C49" s="450" t="s">
        <v>1389</v>
      </c>
      <c r="D49" s="448">
        <v>2838.35</v>
      </c>
      <c r="F49" s="450" t="s">
        <v>1390</v>
      </c>
      <c r="G49" s="448">
        <v>3238.1</v>
      </c>
      <c r="H49" s="218" t="s">
        <v>499</v>
      </c>
    </row>
    <row r="50" spans="1:8" s="146" customFormat="1" ht="12.75" customHeight="1">
      <c r="A50" s="419" t="s">
        <v>2200</v>
      </c>
      <c r="C50" s="450" t="s">
        <v>2475</v>
      </c>
      <c r="D50" s="448">
        <v>1848.3500000000001</v>
      </c>
      <c r="F50" s="450" t="s">
        <v>2476</v>
      </c>
      <c r="G50" s="448">
        <v>2098.1</v>
      </c>
      <c r="H50" s="218" t="s">
        <v>499</v>
      </c>
    </row>
    <row r="51" spans="1:8" s="146" customFormat="1" ht="12.75" customHeight="1">
      <c r="A51" s="419" t="s">
        <v>86</v>
      </c>
      <c r="C51" s="450" t="s">
        <v>1391</v>
      </c>
      <c r="D51" s="448">
        <v>2178.3500000000004</v>
      </c>
      <c r="F51" s="450" t="s">
        <v>1392</v>
      </c>
      <c r="G51" s="448">
        <v>2478.1</v>
      </c>
      <c r="H51" s="218" t="s">
        <v>499</v>
      </c>
    </row>
    <row r="52" spans="1:8" s="146" customFormat="1" ht="12.75" customHeight="1">
      <c r="A52" s="419" t="s">
        <v>842</v>
      </c>
      <c r="C52" s="450" t="s">
        <v>1393</v>
      </c>
      <c r="D52" s="448">
        <v>2838.35</v>
      </c>
      <c r="F52" s="450" t="s">
        <v>1394</v>
      </c>
      <c r="G52" s="448">
        <v>3238.1</v>
      </c>
      <c r="H52" s="218" t="s">
        <v>499</v>
      </c>
    </row>
    <row r="53" spans="1:8" s="146" customFormat="1" ht="12.75" customHeight="1">
      <c r="A53" s="419" t="s">
        <v>203</v>
      </c>
      <c r="C53" s="450" t="s">
        <v>1395</v>
      </c>
      <c r="D53" s="448">
        <v>2508.35</v>
      </c>
      <c r="F53" s="450" t="s">
        <v>1396</v>
      </c>
      <c r="G53" s="448">
        <v>2858.1</v>
      </c>
      <c r="H53" s="218" t="s">
        <v>499</v>
      </c>
    </row>
    <row r="54" spans="1:8" s="146" customFormat="1" ht="12.75" customHeight="1">
      <c r="A54" s="419" t="s">
        <v>441</v>
      </c>
      <c r="C54" s="450" t="s">
        <v>1397</v>
      </c>
      <c r="D54" s="448">
        <v>3003.35</v>
      </c>
      <c r="F54" s="450" t="s">
        <v>1398</v>
      </c>
      <c r="G54" s="448">
        <v>3428.1</v>
      </c>
      <c r="H54" s="218" t="s">
        <v>499</v>
      </c>
    </row>
    <row r="55" spans="1:8" s="146" customFormat="1" ht="12.75" customHeight="1">
      <c r="A55" s="419" t="s">
        <v>442</v>
      </c>
      <c r="C55" s="450" t="s">
        <v>1399</v>
      </c>
      <c r="D55" s="448">
        <v>3498.3500000000004</v>
      </c>
      <c r="F55" s="450" t="s">
        <v>1400</v>
      </c>
      <c r="G55" s="448">
        <v>3998.1</v>
      </c>
      <c r="H55" s="218" t="s">
        <v>499</v>
      </c>
    </row>
    <row r="56" spans="1:8" s="146" customFormat="1" ht="12.75" customHeight="1">
      <c r="A56" s="419" t="s">
        <v>443</v>
      </c>
      <c r="C56" s="450" t="s">
        <v>1401</v>
      </c>
      <c r="D56" s="448">
        <v>3498.3500000000004</v>
      </c>
      <c r="F56" s="450" t="s">
        <v>1402</v>
      </c>
      <c r="G56" s="448">
        <v>3998.1</v>
      </c>
      <c r="H56" s="218" t="s">
        <v>499</v>
      </c>
    </row>
    <row r="57" spans="1:8" s="146" customFormat="1" ht="12.75" customHeight="1">
      <c r="A57" s="419" t="s">
        <v>444</v>
      </c>
      <c r="C57" s="450" t="s">
        <v>1403</v>
      </c>
      <c r="D57" s="448">
        <v>3993.3500000000004</v>
      </c>
      <c r="F57" s="450" t="s">
        <v>1404</v>
      </c>
      <c r="G57" s="448">
        <v>4568.1000000000004</v>
      </c>
      <c r="H57" s="218" t="s">
        <v>499</v>
      </c>
    </row>
    <row r="58" spans="1:8" s="146" customFormat="1" ht="12.75" customHeight="1">
      <c r="A58" s="419" t="s">
        <v>2317</v>
      </c>
      <c r="C58" s="450" t="s">
        <v>2346</v>
      </c>
      <c r="D58" s="448">
        <v>2839.34</v>
      </c>
      <c r="F58" s="450" t="s">
        <v>2347</v>
      </c>
      <c r="G58" s="448">
        <v>3239.2400000000002</v>
      </c>
      <c r="H58" s="218" t="s">
        <v>499</v>
      </c>
    </row>
    <row r="59" spans="1:8" s="146" customFormat="1" ht="12.75" customHeight="1">
      <c r="A59" s="419" t="s">
        <v>409</v>
      </c>
      <c r="C59" s="450" t="s">
        <v>1405</v>
      </c>
      <c r="D59" s="448">
        <v>4488.3500000000004</v>
      </c>
      <c r="F59" s="450" t="s">
        <v>1406</v>
      </c>
      <c r="G59" s="448">
        <v>5138.1000000000004</v>
      </c>
      <c r="H59" s="218" t="s">
        <v>499</v>
      </c>
    </row>
    <row r="60" spans="1:8" s="146" customFormat="1" ht="12.75" customHeight="1">
      <c r="A60" s="419" t="s">
        <v>858</v>
      </c>
      <c r="C60" s="450" t="s">
        <v>1407</v>
      </c>
      <c r="D60" s="448">
        <v>4818.3500000000004</v>
      </c>
      <c r="F60" s="450" t="s">
        <v>1408</v>
      </c>
      <c r="G60" s="448">
        <v>5518.1</v>
      </c>
      <c r="H60" s="218" t="s">
        <v>499</v>
      </c>
    </row>
    <row r="61" spans="1:8" s="146" customFormat="1" ht="12.75" customHeight="1">
      <c r="A61" s="419" t="s">
        <v>1565</v>
      </c>
      <c r="C61" s="450" t="s">
        <v>1583</v>
      </c>
      <c r="D61" s="448">
        <v>4488.3500000000004</v>
      </c>
      <c r="F61" s="450" t="s">
        <v>1584</v>
      </c>
      <c r="G61" s="448">
        <v>5138.1000000000004</v>
      </c>
      <c r="H61" s="218" t="s">
        <v>499</v>
      </c>
    </row>
    <row r="62" spans="1:8" s="146" customFormat="1" ht="12.75" customHeight="1">
      <c r="A62" s="419" t="s">
        <v>1748</v>
      </c>
      <c r="C62" s="450" t="s">
        <v>1761</v>
      </c>
      <c r="D62" s="448">
        <v>4983.3500000000004</v>
      </c>
      <c r="F62" s="450" t="s">
        <v>1762</v>
      </c>
      <c r="G62" s="448">
        <v>5708.1</v>
      </c>
      <c r="H62" s="218" t="s">
        <v>499</v>
      </c>
    </row>
    <row r="63" spans="1:8" s="146" customFormat="1" ht="12.75" customHeight="1">
      <c r="A63" s="419" t="s">
        <v>410</v>
      </c>
      <c r="C63" s="450" t="s">
        <v>1409</v>
      </c>
      <c r="D63" s="448">
        <v>2508.35</v>
      </c>
      <c r="F63" s="450" t="s">
        <v>1410</v>
      </c>
      <c r="G63" s="448">
        <v>2858.1</v>
      </c>
      <c r="H63" s="218" t="s">
        <v>499</v>
      </c>
    </row>
    <row r="64" spans="1:8" s="146" customFormat="1" ht="12.75" customHeight="1">
      <c r="A64" s="419" t="s">
        <v>445</v>
      </c>
      <c r="C64" s="450" t="s">
        <v>1411</v>
      </c>
      <c r="D64" s="448">
        <v>2838.35</v>
      </c>
      <c r="F64" s="450" t="s">
        <v>1412</v>
      </c>
      <c r="G64" s="448">
        <v>3238.1</v>
      </c>
      <c r="H64" s="218" t="s">
        <v>499</v>
      </c>
    </row>
    <row r="65" spans="1:8" s="146" customFormat="1" ht="12.75" customHeight="1">
      <c r="A65" s="419" t="s">
        <v>2847</v>
      </c>
      <c r="C65" s="450" t="s">
        <v>2861</v>
      </c>
      <c r="D65" s="448">
        <v>3499.34</v>
      </c>
      <c r="F65" s="450" t="s">
        <v>2862</v>
      </c>
      <c r="G65" s="448">
        <v>3999.2400000000002</v>
      </c>
      <c r="H65" s="218" t="s">
        <v>499</v>
      </c>
    </row>
    <row r="66" spans="1:8" s="146" customFormat="1" ht="12.75" customHeight="1">
      <c r="A66" s="419" t="s">
        <v>2332</v>
      </c>
      <c r="C66" s="450" t="s">
        <v>2348</v>
      </c>
      <c r="D66" s="448">
        <v>5148.3500000000004</v>
      </c>
      <c r="F66" s="450" t="s">
        <v>2349</v>
      </c>
      <c r="G66" s="448">
        <v>5898.1</v>
      </c>
      <c r="H66" s="218" t="s">
        <v>499</v>
      </c>
    </row>
    <row r="67" spans="1:8" s="146" customFormat="1" ht="12.75" customHeight="1">
      <c r="A67" s="419" t="s">
        <v>872</v>
      </c>
      <c r="C67" s="450" t="s">
        <v>1413</v>
      </c>
      <c r="D67" s="448">
        <v>6798.35</v>
      </c>
      <c r="F67" s="450" t="s">
        <v>1414</v>
      </c>
      <c r="G67" s="448">
        <v>7798.1</v>
      </c>
      <c r="H67" s="218" t="s">
        <v>499</v>
      </c>
    </row>
    <row r="68" spans="1:8" s="146" customFormat="1" ht="12.75" customHeight="1">
      <c r="A68" s="419" t="s">
        <v>886</v>
      </c>
      <c r="C68" s="450" t="s">
        <v>1415</v>
      </c>
      <c r="D68" s="448">
        <v>8118.35</v>
      </c>
      <c r="F68" s="450" t="s">
        <v>1416</v>
      </c>
      <c r="G68" s="448">
        <v>9318.1</v>
      </c>
      <c r="H68" s="218" t="s">
        <v>499</v>
      </c>
    </row>
    <row r="69" spans="1:8" s="146" customFormat="1" ht="12.75" customHeight="1">
      <c r="A69" s="419" t="s">
        <v>411</v>
      </c>
      <c r="C69" s="450" t="s">
        <v>1417</v>
      </c>
      <c r="D69" s="448">
        <v>11088.35</v>
      </c>
      <c r="F69" s="450" t="s">
        <v>1418</v>
      </c>
      <c r="G69" s="448">
        <v>12738.1</v>
      </c>
      <c r="H69" s="218" t="s">
        <v>499</v>
      </c>
    </row>
    <row r="70" spans="1:8" s="146" customFormat="1" ht="12.75" customHeight="1">
      <c r="A70" s="419" t="s">
        <v>1118</v>
      </c>
      <c r="C70" s="450" t="s">
        <v>1419</v>
      </c>
      <c r="D70" s="448">
        <v>13398.35</v>
      </c>
      <c r="F70" s="450" t="s">
        <v>1420</v>
      </c>
      <c r="G70" s="448">
        <v>15398.1</v>
      </c>
      <c r="H70" s="218" t="s">
        <v>499</v>
      </c>
    </row>
    <row r="71" spans="1:8" s="146" customFormat="1" ht="12.75" customHeight="1">
      <c r="A71" s="419" t="s">
        <v>1598</v>
      </c>
      <c r="C71" s="450" t="s">
        <v>1599</v>
      </c>
      <c r="D71" s="448">
        <v>16698.350000000002</v>
      </c>
      <c r="F71" s="450" t="s">
        <v>1600</v>
      </c>
      <c r="G71" s="448">
        <v>19198.099999999999</v>
      </c>
      <c r="H71" s="218" t="s">
        <v>499</v>
      </c>
    </row>
    <row r="72" spans="1:8" s="146" customFormat="1" ht="12.75" customHeight="1">
      <c r="A72" s="419" t="s">
        <v>2762</v>
      </c>
      <c r="C72" s="936" t="s">
        <v>2778</v>
      </c>
      <c r="D72" s="937">
        <v>15048.35</v>
      </c>
      <c r="E72" s="938"/>
      <c r="F72" s="936" t="s">
        <v>2779</v>
      </c>
      <c r="G72" s="937">
        <v>17298.099999999999</v>
      </c>
      <c r="H72" s="218" t="s">
        <v>499</v>
      </c>
    </row>
    <row r="73" spans="1:8" s="146" customFormat="1" ht="12.75" customHeight="1">
      <c r="A73" s="419" t="s">
        <v>447</v>
      </c>
      <c r="C73" s="450" t="s">
        <v>1421</v>
      </c>
      <c r="D73" s="448">
        <v>10098.35</v>
      </c>
      <c r="F73" s="450" t="s">
        <v>1422</v>
      </c>
      <c r="G73" s="448">
        <v>11598.1</v>
      </c>
      <c r="H73" s="218" t="s">
        <v>499</v>
      </c>
    </row>
    <row r="74" spans="1:8" s="146" customFormat="1" ht="12.75" customHeight="1">
      <c r="A74" s="419" t="s">
        <v>448</v>
      </c>
      <c r="C74" s="450" t="s">
        <v>1423</v>
      </c>
      <c r="D74" s="448">
        <v>10428.35</v>
      </c>
      <c r="F74" s="450" t="s">
        <v>1424</v>
      </c>
      <c r="G74" s="448">
        <v>11978.1</v>
      </c>
      <c r="H74" s="218" t="s">
        <v>499</v>
      </c>
    </row>
    <row r="75" spans="1:8" s="146" customFormat="1" ht="12.75" customHeight="1">
      <c r="A75" s="419" t="s">
        <v>449</v>
      </c>
      <c r="C75" s="450" t="s">
        <v>1425</v>
      </c>
      <c r="D75" s="448">
        <v>10758.35</v>
      </c>
      <c r="F75" s="450" t="s">
        <v>1426</v>
      </c>
      <c r="G75" s="448">
        <v>12358.1</v>
      </c>
      <c r="H75" s="218" t="s">
        <v>499</v>
      </c>
    </row>
    <row r="76" spans="1:8" s="146" customFormat="1" ht="12.75" customHeight="1">
      <c r="A76" s="419" t="s">
        <v>412</v>
      </c>
      <c r="C76" s="450" t="s">
        <v>1427</v>
      </c>
      <c r="D76" s="448">
        <v>15378.35</v>
      </c>
      <c r="F76" s="450" t="s">
        <v>1428</v>
      </c>
      <c r="G76" s="448">
        <v>17678.099999999999</v>
      </c>
      <c r="H76" s="218" t="s">
        <v>499</v>
      </c>
    </row>
    <row r="77" spans="1:8" s="146" customFormat="1" ht="12.75" customHeight="1">
      <c r="A77" s="419" t="s">
        <v>3173</v>
      </c>
      <c r="C77" s="450" t="s">
        <v>3189</v>
      </c>
      <c r="D77" s="448">
        <v>19999.34</v>
      </c>
      <c r="F77" s="450" t="s">
        <v>3190</v>
      </c>
      <c r="G77" s="448">
        <v>22999.24</v>
      </c>
      <c r="H77" s="218" t="s">
        <v>499</v>
      </c>
    </row>
    <row r="78" spans="1:8" s="146" customFormat="1" ht="12.75" customHeight="1">
      <c r="A78" s="419" t="s">
        <v>413</v>
      </c>
      <c r="C78" s="450" t="s">
        <v>1429</v>
      </c>
      <c r="D78" s="448">
        <v>16698.350000000002</v>
      </c>
      <c r="F78" s="450" t="s">
        <v>1430</v>
      </c>
      <c r="G78" s="448">
        <v>19198.099999999999</v>
      </c>
      <c r="H78" s="218" t="s">
        <v>499</v>
      </c>
    </row>
    <row r="79" spans="1:8" s="146" customFormat="1" ht="12.75" customHeight="1">
      <c r="A79" s="419" t="s">
        <v>450</v>
      </c>
      <c r="C79" s="450" t="s">
        <v>1431</v>
      </c>
      <c r="D79" s="448">
        <v>18018.350000000002</v>
      </c>
      <c r="F79" s="450" t="s">
        <v>1432</v>
      </c>
      <c r="G79" s="448">
        <v>20718.099999999999</v>
      </c>
      <c r="H79" s="218" t="s">
        <v>499</v>
      </c>
    </row>
    <row r="80" spans="1:8" s="146" customFormat="1" ht="12.75" customHeight="1">
      <c r="A80" s="419" t="s">
        <v>460</v>
      </c>
      <c r="C80" s="450" t="s">
        <v>1433</v>
      </c>
      <c r="D80" s="448">
        <v>19998.350000000002</v>
      </c>
      <c r="F80" s="450" t="s">
        <v>1434</v>
      </c>
      <c r="G80" s="448">
        <v>22998.1</v>
      </c>
      <c r="H80" s="218" t="s">
        <v>499</v>
      </c>
    </row>
    <row r="81" spans="1:8" s="146" customFormat="1" ht="12.75" customHeight="1">
      <c r="A81" s="419" t="s">
        <v>1013</v>
      </c>
      <c r="C81" s="450" t="s">
        <v>1435</v>
      </c>
      <c r="D81" s="448">
        <v>21318.350000000002</v>
      </c>
      <c r="F81" s="450" t="s">
        <v>1436</v>
      </c>
      <c r="G81" s="448">
        <v>24518.1</v>
      </c>
      <c r="H81" s="218" t="s">
        <v>499</v>
      </c>
    </row>
    <row r="82" spans="1:8" s="146" customFormat="1" ht="12.75" customHeight="1">
      <c r="A82" s="419" t="s">
        <v>1179</v>
      </c>
      <c r="C82" s="450" t="s">
        <v>1437</v>
      </c>
      <c r="D82" s="448">
        <v>29898.350000000002</v>
      </c>
      <c r="F82" s="450" t="s">
        <v>1438</v>
      </c>
      <c r="G82" s="448">
        <v>34398.1</v>
      </c>
      <c r="H82" s="218" t="s">
        <v>499</v>
      </c>
    </row>
    <row r="83" spans="1:8" s="146" customFormat="1" ht="12.75" customHeight="1">
      <c r="A83" s="419" t="s">
        <v>1180</v>
      </c>
      <c r="C83" s="450" t="s">
        <v>1439</v>
      </c>
      <c r="D83" s="448">
        <v>31218.350000000002</v>
      </c>
      <c r="F83" s="450" t="s">
        <v>1440</v>
      </c>
      <c r="G83" s="448">
        <v>35918.1</v>
      </c>
      <c r="H83" s="218" t="s">
        <v>499</v>
      </c>
    </row>
    <row r="84" spans="1:8" s="146" customFormat="1" ht="12.75" customHeight="1">
      <c r="A84" s="419" t="s">
        <v>1075</v>
      </c>
      <c r="C84" s="450" t="s">
        <v>1441</v>
      </c>
      <c r="D84" s="448">
        <v>26598.350000000002</v>
      </c>
      <c r="F84" s="450" t="s">
        <v>1442</v>
      </c>
      <c r="G84" s="448">
        <v>30598.1</v>
      </c>
      <c r="H84" s="218" t="s">
        <v>499</v>
      </c>
    </row>
    <row r="85" spans="1:8" s="146" customFormat="1" ht="12.75" customHeight="1">
      <c r="A85" s="419" t="s">
        <v>1089</v>
      </c>
      <c r="C85" s="450" t="s">
        <v>1443</v>
      </c>
      <c r="D85" s="448">
        <v>27918.350000000002</v>
      </c>
      <c r="F85" s="450" t="s">
        <v>1444</v>
      </c>
      <c r="G85" s="448">
        <v>32118.100000000002</v>
      </c>
      <c r="H85" s="218" t="s">
        <v>499</v>
      </c>
    </row>
    <row r="86" spans="1:8" s="146" customFormat="1" ht="12.75" customHeight="1">
      <c r="A86" s="419" t="s">
        <v>259</v>
      </c>
      <c r="C86" s="450" t="s">
        <v>1445</v>
      </c>
      <c r="D86" s="448">
        <v>15378.35</v>
      </c>
      <c r="F86" s="450" t="s">
        <v>1446</v>
      </c>
      <c r="G86" s="448">
        <v>17678.099999999999</v>
      </c>
      <c r="H86" s="218" t="s">
        <v>499</v>
      </c>
    </row>
    <row r="87" spans="1:8" s="146" customFormat="1" ht="12.75" customHeight="1">
      <c r="A87" s="419" t="s">
        <v>261</v>
      </c>
      <c r="C87" s="450" t="s">
        <v>1447</v>
      </c>
      <c r="D87" s="448">
        <v>17028.350000000002</v>
      </c>
      <c r="F87" s="450" t="s">
        <v>1448</v>
      </c>
      <c r="G87" s="448">
        <v>19578.099999999999</v>
      </c>
      <c r="H87" s="218" t="s">
        <v>499</v>
      </c>
    </row>
    <row r="88" spans="1:8" s="146" customFormat="1" ht="12.75" customHeight="1">
      <c r="A88" s="419" t="s">
        <v>53</v>
      </c>
      <c r="C88" s="450" t="s">
        <v>1449</v>
      </c>
      <c r="D88" s="448">
        <v>18348.350000000002</v>
      </c>
      <c r="F88" s="450" t="s">
        <v>1450</v>
      </c>
      <c r="G88" s="448">
        <v>21098.1</v>
      </c>
      <c r="H88" s="218" t="s">
        <v>499</v>
      </c>
    </row>
    <row r="89" spans="1:8" s="146" customFormat="1" ht="12.75" customHeight="1">
      <c r="A89" s="419" t="s">
        <v>51</v>
      </c>
      <c r="C89" s="450" t="s">
        <v>1451</v>
      </c>
      <c r="D89" s="448">
        <v>18348.350000000002</v>
      </c>
      <c r="F89" s="450" t="s">
        <v>1452</v>
      </c>
      <c r="G89" s="448">
        <v>21098.1</v>
      </c>
      <c r="H89" s="218" t="s">
        <v>499</v>
      </c>
    </row>
    <row r="90" spans="1:8" s="146" customFormat="1" ht="12.75" customHeight="1">
      <c r="A90" s="419" t="s">
        <v>1727</v>
      </c>
      <c r="C90" s="450" t="s">
        <v>1740</v>
      </c>
      <c r="D90" s="448">
        <v>19998.350000000002</v>
      </c>
      <c r="F90" s="450" t="s">
        <v>1741</v>
      </c>
      <c r="G90" s="448">
        <v>22998.1</v>
      </c>
      <c r="H90" s="218" t="s">
        <v>499</v>
      </c>
    </row>
    <row r="91" spans="1:8" s="146" customFormat="1" ht="12.75" customHeight="1">
      <c r="A91" s="419" t="s">
        <v>2899</v>
      </c>
      <c r="C91" s="450" t="s">
        <v>2915</v>
      </c>
      <c r="D91" s="448">
        <v>23298.350000000002</v>
      </c>
      <c r="F91" s="450" t="s">
        <v>2916</v>
      </c>
      <c r="G91" s="448">
        <v>26798.1</v>
      </c>
      <c r="H91" s="218" t="s">
        <v>499</v>
      </c>
    </row>
    <row r="92" spans="1:8" s="146" customFormat="1" ht="12.75" customHeight="1">
      <c r="A92" s="419" t="s">
        <v>696</v>
      </c>
      <c r="C92" s="450" t="s">
        <v>1453</v>
      </c>
      <c r="D92" s="448">
        <v>21648.350000000002</v>
      </c>
      <c r="F92" s="450" t="s">
        <v>1454</v>
      </c>
      <c r="G92" s="448">
        <v>24898.1</v>
      </c>
      <c r="H92" s="218" t="s">
        <v>499</v>
      </c>
    </row>
    <row r="93" spans="1:8" s="146" customFormat="1" ht="12.75" customHeight="1">
      <c r="A93" s="739" t="s">
        <v>2092</v>
      </c>
      <c r="B93" s="582"/>
      <c r="C93" s="740" t="s">
        <v>2534</v>
      </c>
      <c r="D93" s="448">
        <v>23298.350000000002</v>
      </c>
      <c r="E93" s="582"/>
      <c r="F93" s="740" t="s">
        <v>2535</v>
      </c>
      <c r="G93" s="448">
        <v>26798.1</v>
      </c>
      <c r="H93" s="218" t="s">
        <v>499</v>
      </c>
    </row>
    <row r="94" spans="1:8" s="146" customFormat="1" ht="12.75" customHeight="1">
      <c r="A94" s="419" t="s">
        <v>705</v>
      </c>
      <c r="C94" s="450" t="s">
        <v>1455</v>
      </c>
      <c r="D94" s="448">
        <v>11746.37</v>
      </c>
      <c r="F94" s="450" t="s">
        <v>1456</v>
      </c>
      <c r="G94" s="448">
        <v>13495.82</v>
      </c>
      <c r="H94" s="218" t="s">
        <v>499</v>
      </c>
    </row>
    <row r="95" spans="1:8" s="146" customFormat="1" ht="12.75" customHeight="1">
      <c r="A95" s="419" t="s">
        <v>706</v>
      </c>
      <c r="C95" s="450" t="s">
        <v>1457</v>
      </c>
      <c r="D95" s="448">
        <v>21648.350000000002</v>
      </c>
      <c r="F95" s="450" t="s">
        <v>1458</v>
      </c>
      <c r="G95" s="448">
        <v>24898.1</v>
      </c>
      <c r="H95" s="218" t="s">
        <v>499</v>
      </c>
    </row>
    <row r="96" spans="1:8" s="146" customFormat="1" ht="12.75" customHeight="1">
      <c r="A96" s="419" t="s">
        <v>1720</v>
      </c>
      <c r="C96" s="450" t="s">
        <v>1724</v>
      </c>
      <c r="D96" s="448">
        <v>19998.350000000002</v>
      </c>
      <c r="F96" s="450" t="s">
        <v>1725</v>
      </c>
      <c r="G96" s="448">
        <v>22998.1</v>
      </c>
      <c r="H96" s="218" t="s">
        <v>499</v>
      </c>
    </row>
    <row r="97" spans="1:8" s="146" customFormat="1" ht="12.75" customHeight="1">
      <c r="A97" s="419" t="s">
        <v>2160</v>
      </c>
      <c r="C97" s="450" t="s">
        <v>2827</v>
      </c>
      <c r="D97" s="448">
        <f>200+(69995*0.33)</f>
        <v>23298.350000000002</v>
      </c>
      <c r="F97" s="450" t="s">
        <v>2828</v>
      </c>
      <c r="G97" s="448">
        <f>200+(69995*0.38)</f>
        <v>26798.1</v>
      </c>
      <c r="H97" s="218" t="s">
        <v>499</v>
      </c>
    </row>
    <row r="98" spans="1:8" s="146" customFormat="1" ht="12.75" customHeight="1">
      <c r="A98" s="419" t="s">
        <v>55</v>
      </c>
      <c r="C98" s="450" t="s">
        <v>1459</v>
      </c>
      <c r="D98" s="448">
        <v>20328.350000000002</v>
      </c>
      <c r="F98" s="450" t="s">
        <v>1460</v>
      </c>
      <c r="G98" s="448">
        <v>23378.1</v>
      </c>
      <c r="H98" s="218" t="s">
        <v>499</v>
      </c>
    </row>
    <row r="99" spans="1:8" s="146" customFormat="1" ht="12.75" customHeight="1">
      <c r="A99" s="419" t="s">
        <v>2551</v>
      </c>
      <c r="C99" s="450" t="s">
        <v>2563</v>
      </c>
      <c r="D99" s="448">
        <v>26598.350000000002</v>
      </c>
      <c r="F99" s="450" t="s">
        <v>2564</v>
      </c>
      <c r="G99" s="448">
        <v>30598.1</v>
      </c>
      <c r="H99" s="218" t="s">
        <v>499</v>
      </c>
    </row>
    <row r="100" spans="1:8" s="146" customFormat="1" ht="12.75" customHeight="1">
      <c r="A100" s="419" t="s">
        <v>712</v>
      </c>
      <c r="C100" s="450" t="s">
        <v>1461</v>
      </c>
      <c r="D100" s="448">
        <v>21582.350000000002</v>
      </c>
      <c r="F100" s="450" t="s">
        <v>1462</v>
      </c>
      <c r="G100" s="448">
        <v>24822.1</v>
      </c>
      <c r="H100" s="218" t="s">
        <v>499</v>
      </c>
    </row>
    <row r="101" spans="1:8" s="146" customFormat="1" ht="12.75" customHeight="1">
      <c r="A101" s="419" t="s">
        <v>2627</v>
      </c>
      <c r="C101" s="450" t="s">
        <v>2628</v>
      </c>
      <c r="D101" s="448">
        <v>23298.350000000002</v>
      </c>
      <c r="F101" s="450" t="s">
        <v>2629</v>
      </c>
      <c r="G101" s="448">
        <v>26798.1</v>
      </c>
      <c r="H101" s="218" t="s">
        <v>499</v>
      </c>
    </row>
    <row r="102" spans="1:8" s="146" customFormat="1" ht="12.75" customHeight="1">
      <c r="A102" s="419" t="s">
        <v>414</v>
      </c>
      <c r="C102" s="450" t="s">
        <v>1463</v>
      </c>
      <c r="D102" s="448">
        <v>1889.3500000000001</v>
      </c>
      <c r="F102" s="450" t="s">
        <v>1464</v>
      </c>
      <c r="G102" s="448">
        <v>2539.1</v>
      </c>
      <c r="H102" s="218" t="s">
        <v>499</v>
      </c>
    </row>
    <row r="103" spans="1:8" s="146" customFormat="1" ht="12.75" customHeight="1">
      <c r="A103" s="419" t="s">
        <v>59</v>
      </c>
      <c r="C103" s="450" t="s">
        <v>1465</v>
      </c>
      <c r="D103" s="448">
        <v>3568.9500000000003</v>
      </c>
      <c r="F103" s="450" t="s">
        <v>1466</v>
      </c>
      <c r="G103" s="448">
        <v>4864.7</v>
      </c>
      <c r="H103" s="218" t="s">
        <v>499</v>
      </c>
    </row>
    <row r="104" spans="1:8" s="146" customFormat="1" ht="12.75" customHeight="1">
      <c r="A104" s="739" t="s">
        <v>1808</v>
      </c>
      <c r="B104" s="582"/>
      <c r="C104" s="740" t="s">
        <v>2027</v>
      </c>
      <c r="D104" s="448">
        <v>4099.3500000000004</v>
      </c>
      <c r="E104" s="582"/>
      <c r="F104" s="740" t="s">
        <v>2028</v>
      </c>
      <c r="G104" s="448">
        <v>5599.0999999999995</v>
      </c>
      <c r="H104" s="218" t="s">
        <v>499</v>
      </c>
    </row>
    <row r="105" spans="1:8" s="146" customFormat="1" ht="12.75" customHeight="1">
      <c r="A105" s="419" t="s">
        <v>60</v>
      </c>
      <c r="C105" s="450" t="s">
        <v>1467</v>
      </c>
      <c r="D105" s="448">
        <v>5253.75</v>
      </c>
      <c r="F105" s="450" t="s">
        <v>1468</v>
      </c>
      <c r="G105" s="448">
        <v>7197.5</v>
      </c>
      <c r="H105" s="218" t="s">
        <v>499</v>
      </c>
    </row>
    <row r="106" spans="1:8" s="146" customFormat="1" ht="12.75" customHeight="1">
      <c r="A106" s="419" t="s">
        <v>2540</v>
      </c>
      <c r="C106" s="450" t="s">
        <v>3160</v>
      </c>
      <c r="D106" s="448">
        <v>7479</v>
      </c>
      <c r="F106" s="450" t="s">
        <v>3161</v>
      </c>
      <c r="G106" s="448">
        <v>10279</v>
      </c>
      <c r="H106" s="218" t="s">
        <v>499</v>
      </c>
    </row>
    <row r="107" spans="1:8" s="146" customFormat="1" ht="12.75" customHeight="1">
      <c r="A107" s="419" t="s">
        <v>2602</v>
      </c>
      <c r="C107" s="450" t="s">
        <v>3162</v>
      </c>
      <c r="D107" s="448">
        <v>957.77</v>
      </c>
      <c r="F107" s="450" t="s">
        <v>3163</v>
      </c>
      <c r="G107" s="448">
        <v>1249.22</v>
      </c>
      <c r="H107" s="218" t="s">
        <v>499</v>
      </c>
    </row>
    <row r="108" spans="1:8" s="146" customFormat="1" ht="12.75" customHeight="1">
      <c r="A108" s="419" t="s">
        <v>708</v>
      </c>
      <c r="C108" s="450" t="s">
        <v>1469</v>
      </c>
      <c r="D108" s="448">
        <v>957.77</v>
      </c>
      <c r="F108" s="450" t="s">
        <v>1470</v>
      </c>
      <c r="G108" s="448">
        <v>1249.22</v>
      </c>
      <c r="H108" s="218" t="s">
        <v>499</v>
      </c>
    </row>
    <row r="109" spans="1:8" s="146" customFormat="1" ht="12.75" customHeight="1">
      <c r="A109" s="419" t="s">
        <v>710</v>
      </c>
      <c r="C109" s="450" t="s">
        <v>1471</v>
      </c>
      <c r="D109" s="448">
        <v>957.77</v>
      </c>
      <c r="F109" s="450" t="s">
        <v>1472</v>
      </c>
      <c r="G109" s="448">
        <v>1249.22</v>
      </c>
      <c r="H109" s="218" t="s">
        <v>499</v>
      </c>
    </row>
    <row r="110" spans="1:8" s="146" customFormat="1" ht="12.75" customHeight="1">
      <c r="A110" s="419" t="s">
        <v>3218</v>
      </c>
      <c r="C110" s="450" t="s">
        <v>3220</v>
      </c>
      <c r="D110" s="448">
        <v>264.35000000000002</v>
      </c>
      <c r="F110" s="450" t="s">
        <v>3222</v>
      </c>
      <c r="G110" s="448">
        <v>274.10000000000002</v>
      </c>
      <c r="H110" s="218" t="s">
        <v>499</v>
      </c>
    </row>
    <row r="111" spans="1:8" s="146" customFormat="1" ht="12.75" customHeight="1">
      <c r="A111" s="419" t="s">
        <v>3310</v>
      </c>
      <c r="C111" s="936" t="s">
        <v>3313</v>
      </c>
      <c r="D111" s="937">
        <v>31.35</v>
      </c>
      <c r="E111" s="938"/>
      <c r="F111" s="936" t="s">
        <v>3314</v>
      </c>
      <c r="G111" s="937">
        <v>38</v>
      </c>
      <c r="H111" s="218" t="s">
        <v>499</v>
      </c>
    </row>
    <row r="112" spans="1:8" s="146" customFormat="1" ht="12.75" customHeight="1">
      <c r="A112" s="419" t="s">
        <v>3315</v>
      </c>
      <c r="C112" s="936" t="s">
        <v>3316</v>
      </c>
      <c r="D112" s="937">
        <v>163.35</v>
      </c>
      <c r="E112" s="938"/>
      <c r="F112" s="936" t="s">
        <v>3317</v>
      </c>
      <c r="G112" s="937">
        <v>198</v>
      </c>
      <c r="H112" s="218" t="s">
        <v>499</v>
      </c>
    </row>
    <row r="113" spans="1:8" s="146" customFormat="1" ht="12.75" customHeight="1">
      <c r="A113" s="419" t="s">
        <v>3219</v>
      </c>
      <c r="C113" s="936" t="s">
        <v>3221</v>
      </c>
      <c r="D113" s="937">
        <v>264.35000000000002</v>
      </c>
      <c r="E113" s="938"/>
      <c r="F113" s="936" t="s">
        <v>3223</v>
      </c>
      <c r="G113" s="937">
        <v>274.10000000000002</v>
      </c>
      <c r="H113" s="218" t="s">
        <v>499</v>
      </c>
    </row>
    <row r="114" spans="1:8" s="146" customFormat="1" ht="12.75" customHeight="1">
      <c r="A114" s="419" t="s">
        <v>1139</v>
      </c>
      <c r="C114" s="450" t="s">
        <v>1473</v>
      </c>
      <c r="D114" s="448">
        <v>330.35</v>
      </c>
      <c r="F114" s="450" t="s">
        <v>1474</v>
      </c>
      <c r="G114" s="448">
        <v>350.1</v>
      </c>
      <c r="H114" s="218" t="s">
        <v>499</v>
      </c>
    </row>
    <row r="115" spans="1:8" s="146" customFormat="1" ht="12.75" customHeight="1">
      <c r="A115" s="419" t="s">
        <v>1143</v>
      </c>
      <c r="C115" s="450" t="s">
        <v>1475</v>
      </c>
      <c r="D115" s="448">
        <v>363.35</v>
      </c>
      <c r="F115" s="450" t="s">
        <v>1476</v>
      </c>
      <c r="G115" s="448">
        <v>388.1</v>
      </c>
      <c r="H115" s="218" t="s">
        <v>499</v>
      </c>
    </row>
    <row r="116" spans="1:8" s="146" customFormat="1" ht="12.75" customHeight="1">
      <c r="A116" s="419" t="s">
        <v>2380</v>
      </c>
      <c r="C116" s="450" t="s">
        <v>2473</v>
      </c>
      <c r="D116" s="448">
        <v>363.35</v>
      </c>
      <c r="F116" s="450" t="s">
        <v>2474</v>
      </c>
      <c r="G116" s="448">
        <v>388.1</v>
      </c>
      <c r="H116" s="218" t="s">
        <v>499</v>
      </c>
    </row>
    <row r="117" spans="1:8" s="146" customFormat="1" ht="12.75" customHeight="1">
      <c r="A117" s="419" t="s">
        <v>1810</v>
      </c>
      <c r="C117" s="450" t="s">
        <v>1814</v>
      </c>
      <c r="D117" s="448">
        <v>594.35</v>
      </c>
      <c r="F117" s="450" t="s">
        <v>1815</v>
      </c>
      <c r="G117" s="448">
        <v>654.1</v>
      </c>
      <c r="H117" s="218" t="s">
        <v>499</v>
      </c>
    </row>
    <row r="118" spans="1:8" s="146" customFormat="1" ht="12.75" customHeight="1">
      <c r="A118" s="419" t="s">
        <v>3236</v>
      </c>
      <c r="C118" s="450" t="s">
        <v>3237</v>
      </c>
      <c r="D118" s="448">
        <v>363.35</v>
      </c>
      <c r="F118" s="450" t="s">
        <v>3238</v>
      </c>
      <c r="G118" s="448">
        <v>388.1</v>
      </c>
      <c r="H118" s="218" t="s">
        <v>499</v>
      </c>
    </row>
    <row r="119" spans="1:8" s="146" customFormat="1" ht="12.75" customHeight="1">
      <c r="A119" s="419" t="s">
        <v>3251</v>
      </c>
      <c r="C119" s="450" t="s">
        <v>3252</v>
      </c>
      <c r="D119" s="448">
        <v>495.35</v>
      </c>
      <c r="F119" s="450" t="s">
        <v>3253</v>
      </c>
      <c r="G119" s="448">
        <v>540.1</v>
      </c>
      <c r="H119" s="218" t="s">
        <v>499</v>
      </c>
    </row>
    <row r="120" spans="1:8" s="146" customFormat="1" ht="12.75" customHeight="1">
      <c r="A120" s="419" t="s">
        <v>2842</v>
      </c>
      <c r="C120" s="450" t="s">
        <v>2968</v>
      </c>
      <c r="D120" s="448">
        <f>200+(24998*0.33)</f>
        <v>8449.34</v>
      </c>
      <c r="F120" s="450" t="s">
        <v>2969</v>
      </c>
      <c r="G120" s="448">
        <f>200+(24998*0.38)</f>
        <v>9699.24</v>
      </c>
      <c r="H120" s="218" t="s">
        <v>499</v>
      </c>
    </row>
    <row r="121" spans="1:8" s="146" customFormat="1" ht="12.75" customHeight="1">
      <c r="A121" s="419" t="s">
        <v>2870</v>
      </c>
      <c r="C121" s="450" t="s">
        <v>2970</v>
      </c>
      <c r="D121" s="448">
        <f>200+(49998*0.33)</f>
        <v>16699.34</v>
      </c>
      <c r="F121" s="450" t="s">
        <v>2971</v>
      </c>
      <c r="G121" s="448">
        <f>200+(49998*0.38)</f>
        <v>19199.240000000002</v>
      </c>
      <c r="H121" s="218" t="s">
        <v>499</v>
      </c>
    </row>
    <row r="122" spans="1:8" s="146" customFormat="1" ht="12.75" customHeight="1">
      <c r="A122" s="419" t="s">
        <v>2878</v>
      </c>
      <c r="C122" s="450" t="s">
        <v>2972</v>
      </c>
      <c r="D122" s="448">
        <f>200+(69998*0.33)</f>
        <v>23299.34</v>
      </c>
      <c r="F122" s="450" t="s">
        <v>2973</v>
      </c>
      <c r="G122" s="448">
        <f>200+(69998*0.38)</f>
        <v>26799.24</v>
      </c>
      <c r="H122" s="218" t="s">
        <v>499</v>
      </c>
    </row>
    <row r="123" spans="1:8" s="146" customFormat="1" ht="12.75" customHeight="1">
      <c r="A123" s="419" t="s">
        <v>2615</v>
      </c>
      <c r="C123" s="450" t="s">
        <v>2974</v>
      </c>
      <c r="D123" s="448">
        <f>200+(11995*0.33)</f>
        <v>4158.3500000000004</v>
      </c>
      <c r="F123" s="450" t="s">
        <v>2975</v>
      </c>
      <c r="G123" s="448">
        <f>200+(11995*0.38)</f>
        <v>4758.1000000000004</v>
      </c>
      <c r="H123" s="218" t="s">
        <v>499</v>
      </c>
    </row>
    <row r="124" spans="1:8" s="146" customFormat="1" ht="12.75" customHeight="1">
      <c r="A124" s="419" t="s">
        <v>2619</v>
      </c>
      <c r="C124" s="450" t="s">
        <v>2976</v>
      </c>
      <c r="D124" s="448">
        <f>200+(19995*0.33)</f>
        <v>6798.35</v>
      </c>
      <c r="F124" s="450" t="s">
        <v>2977</v>
      </c>
      <c r="G124" s="448">
        <f>200+(19995*0.38)</f>
        <v>7798.1</v>
      </c>
      <c r="H124" s="218" t="s">
        <v>499</v>
      </c>
    </row>
    <row r="125" spans="1:8" s="146" customFormat="1" ht="12.75" customHeight="1">
      <c r="A125" s="419" t="s">
        <v>3422</v>
      </c>
      <c r="C125" s="450" t="s">
        <v>3425</v>
      </c>
      <c r="D125" s="448">
        <f>200+(19995*0.33)</f>
        <v>6798.35</v>
      </c>
      <c r="F125" s="450" t="s">
        <v>3426</v>
      </c>
      <c r="G125" s="448">
        <f>200+(19995*0.38)</f>
        <v>7798.1</v>
      </c>
      <c r="H125" s="218" t="s">
        <v>499</v>
      </c>
    </row>
    <row r="126" spans="1:8" s="146" customFormat="1" ht="12.75" customHeight="1">
      <c r="A126" s="419" t="s">
        <v>2611</v>
      </c>
      <c r="C126" s="450" t="s">
        <v>2978</v>
      </c>
      <c r="D126" s="448">
        <f>200+(7995*0.33)</f>
        <v>2838.35</v>
      </c>
      <c r="F126" s="853" t="s">
        <v>2979</v>
      </c>
      <c r="G126" s="448">
        <f>200+(7995*0.38)</f>
        <v>3238.1</v>
      </c>
      <c r="H126" s="218" t="s">
        <v>499</v>
      </c>
    </row>
    <row r="127" spans="1:8" s="146" customFormat="1" ht="12.75" customHeight="1">
      <c r="A127" s="419" t="s">
        <v>2605</v>
      </c>
      <c r="C127" s="450" t="s">
        <v>2980</v>
      </c>
      <c r="D127" s="448">
        <f>200+(17995*0.33)</f>
        <v>6138.35</v>
      </c>
      <c r="F127" s="853" t="s">
        <v>2981</v>
      </c>
      <c r="G127" s="448">
        <f>200+(17995*0.38)</f>
        <v>7038.1</v>
      </c>
      <c r="H127" s="218" t="s">
        <v>499</v>
      </c>
    </row>
    <row r="128" spans="1:8" s="146" customFormat="1" ht="12.75" customHeight="1">
      <c r="A128" s="419" t="s">
        <v>1839</v>
      </c>
      <c r="C128" s="450" t="s">
        <v>2982</v>
      </c>
      <c r="D128" s="448">
        <f>200+(39995*0.33)</f>
        <v>13398.35</v>
      </c>
      <c r="F128" s="853" t="s">
        <v>2983</v>
      </c>
      <c r="G128" s="448">
        <f>200+(39995*0.38)</f>
        <v>15398.1</v>
      </c>
      <c r="H128" s="218" t="s">
        <v>499</v>
      </c>
    </row>
    <row r="129" spans="1:8" s="146" customFormat="1" ht="12.75" customHeight="1">
      <c r="A129" s="419" t="s">
        <v>3413</v>
      </c>
      <c r="C129" s="450" t="s">
        <v>3418</v>
      </c>
      <c r="D129" s="448">
        <v>19998.350000000002</v>
      </c>
      <c r="F129" s="853" t="s">
        <v>3419</v>
      </c>
      <c r="G129" s="448">
        <v>22998.1</v>
      </c>
      <c r="H129" s="218" t="s">
        <v>499</v>
      </c>
    </row>
    <row r="130" spans="1:8" s="146" customFormat="1" ht="12.75" customHeight="1">
      <c r="A130" s="419" t="s">
        <v>1998</v>
      </c>
      <c r="C130" s="450" t="s">
        <v>2984</v>
      </c>
      <c r="D130" s="448">
        <f>200+(11995*0.33)</f>
        <v>4158.3500000000004</v>
      </c>
      <c r="F130" s="853" t="s">
        <v>2985</v>
      </c>
      <c r="G130" s="448">
        <f>200+(11995*0.38)</f>
        <v>4758.1000000000004</v>
      </c>
      <c r="H130" s="218" t="s">
        <v>499</v>
      </c>
    </row>
    <row r="131" spans="1:8" s="146" customFormat="1" ht="12.75" customHeight="1">
      <c r="A131" s="419" t="s">
        <v>2002</v>
      </c>
      <c r="C131" s="450" t="s">
        <v>2986</v>
      </c>
      <c r="D131" s="448">
        <f>200+(21995*0.33)</f>
        <v>7458.35</v>
      </c>
      <c r="F131" s="853" t="s">
        <v>2987</v>
      </c>
      <c r="G131" s="448">
        <f>200+(21995*0.38)</f>
        <v>8558.1</v>
      </c>
      <c r="H131" s="218" t="s">
        <v>499</v>
      </c>
    </row>
    <row r="132" spans="1:8" s="146" customFormat="1" ht="12.75" customHeight="1">
      <c r="A132" s="419" t="s">
        <v>2005</v>
      </c>
      <c r="C132" s="450" t="s">
        <v>2988</v>
      </c>
      <c r="D132" s="448">
        <f>200+(56995*0.33)</f>
        <v>19008.350000000002</v>
      </c>
      <c r="F132" s="853" t="s">
        <v>2989</v>
      </c>
      <c r="G132" s="448">
        <f>200+(56995*0.38)</f>
        <v>21858.1</v>
      </c>
      <c r="H132" s="218" t="s">
        <v>499</v>
      </c>
    </row>
    <row r="133" spans="1:8" s="146" customFormat="1" ht="12.75" customHeight="1">
      <c r="A133" s="419" t="s">
        <v>2365</v>
      </c>
      <c r="C133" s="450" t="s">
        <v>2990</v>
      </c>
      <c r="D133" s="448">
        <f>200+(95995*0.33)</f>
        <v>31878.350000000002</v>
      </c>
      <c r="F133" s="853" t="s">
        <v>2991</v>
      </c>
      <c r="G133" s="448">
        <f>200+(95995*0.38)</f>
        <v>36678.1</v>
      </c>
      <c r="H133" s="218" t="s">
        <v>499</v>
      </c>
    </row>
    <row r="134" spans="1:8" s="146" customFormat="1" ht="12.75" customHeight="1">
      <c r="A134" s="419" t="s">
        <v>2966</v>
      </c>
      <c r="C134" s="450" t="s">
        <v>2992</v>
      </c>
      <c r="D134" s="448">
        <f>200+(3995*0.33)</f>
        <v>1518.3500000000001</v>
      </c>
      <c r="F134" s="450" t="s">
        <v>2993</v>
      </c>
      <c r="G134" s="448">
        <f>200+(3995*0.38)</f>
        <v>1718.1</v>
      </c>
      <c r="H134" s="218" t="s">
        <v>499</v>
      </c>
    </row>
    <row r="135" spans="1:8" s="146" customFormat="1" ht="12.75" customHeight="1">
      <c r="A135" s="419" t="s">
        <v>2408</v>
      </c>
      <c r="C135" s="450" t="s">
        <v>2994</v>
      </c>
      <c r="D135" s="448">
        <f>200+(8495*0.33)</f>
        <v>3003.35</v>
      </c>
      <c r="F135" s="450" t="s">
        <v>2995</v>
      </c>
      <c r="G135" s="448">
        <f>200+(8495*0.38)</f>
        <v>3428.1</v>
      </c>
      <c r="H135" s="218" t="s">
        <v>499</v>
      </c>
    </row>
    <row r="136" spans="1:8" s="146" customFormat="1" ht="12.75" customHeight="1">
      <c r="A136" s="419" t="s">
        <v>2067</v>
      </c>
      <c r="C136" s="450" t="s">
        <v>2996</v>
      </c>
      <c r="D136" s="448">
        <f>200+(14695*0.33)</f>
        <v>5049.3500000000004</v>
      </c>
      <c r="F136" s="450" t="s">
        <v>2997</v>
      </c>
      <c r="G136" s="448">
        <f>200+(14695*0.38)</f>
        <v>5784.1</v>
      </c>
      <c r="H136" s="218" t="s">
        <v>499</v>
      </c>
    </row>
    <row r="137" spans="1:8" s="146" customFormat="1" ht="12.75" customHeight="1">
      <c r="A137" s="419" t="s">
        <v>2070</v>
      </c>
      <c r="C137" s="450" t="s">
        <v>2998</v>
      </c>
      <c r="D137" s="448">
        <f>200+(29395*0.33)</f>
        <v>9900.35</v>
      </c>
      <c r="F137" s="450" t="s">
        <v>2999</v>
      </c>
      <c r="G137" s="448">
        <f>200+(29395*0.38)</f>
        <v>11370.1</v>
      </c>
      <c r="H137" s="218" t="s">
        <v>499</v>
      </c>
    </row>
    <row r="138" spans="1:8" s="146" customFormat="1" ht="12.75" customHeight="1">
      <c r="A138" s="419" t="s">
        <v>3445</v>
      </c>
      <c r="C138" s="450" t="s">
        <v>3447</v>
      </c>
      <c r="D138" s="448">
        <f>200+(29395*0.33)</f>
        <v>9900.35</v>
      </c>
      <c r="F138" s="450" t="s">
        <v>3448</v>
      </c>
      <c r="G138" s="448">
        <f>200+(29395*0.38)</f>
        <v>11370.1</v>
      </c>
      <c r="H138" s="218" t="s">
        <v>499</v>
      </c>
    </row>
    <row r="139" spans="1:8" s="146" customFormat="1" ht="12.75" customHeight="1">
      <c r="A139" s="419" t="s">
        <v>663</v>
      </c>
      <c r="C139" s="450" t="s">
        <v>1477</v>
      </c>
      <c r="D139" s="448">
        <v>620.54999999999995</v>
      </c>
      <c r="F139" s="450" t="s">
        <v>1478</v>
      </c>
      <c r="G139" s="448">
        <v>782.3</v>
      </c>
      <c r="H139" s="218" t="s">
        <v>499</v>
      </c>
    </row>
    <row r="140" spans="1:8" s="146" customFormat="1" ht="12.75" customHeight="1">
      <c r="A140" s="419" t="s">
        <v>735</v>
      </c>
      <c r="C140" s="450" t="s">
        <v>1479</v>
      </c>
      <c r="D140" s="448">
        <v>620.54999999999995</v>
      </c>
      <c r="F140" s="450" t="s">
        <v>1480</v>
      </c>
      <c r="G140" s="448">
        <v>782.3</v>
      </c>
      <c r="H140" s="218" t="s">
        <v>499</v>
      </c>
    </row>
    <row r="141" spans="1:8" s="146" customFormat="1" ht="12.75" customHeight="1">
      <c r="A141" s="419" t="s">
        <v>401</v>
      </c>
      <c r="C141" s="450" t="s">
        <v>1481</v>
      </c>
      <c r="D141" s="448">
        <v>621.85</v>
      </c>
      <c r="F141" s="450" t="s">
        <v>1482</v>
      </c>
      <c r="G141" s="448">
        <v>784.1</v>
      </c>
      <c r="H141" s="218" t="s">
        <v>499</v>
      </c>
    </row>
    <row r="142" spans="1:8" s="146" customFormat="1" ht="12.75" customHeight="1">
      <c r="A142" s="419" t="s">
        <v>744</v>
      </c>
      <c r="C142" s="450" t="s">
        <v>1483</v>
      </c>
      <c r="D142" s="448">
        <v>693.35</v>
      </c>
      <c r="F142" s="450" t="s">
        <v>1484</v>
      </c>
      <c r="G142" s="448">
        <v>883.1</v>
      </c>
      <c r="H142" s="218" t="s">
        <v>499</v>
      </c>
    </row>
    <row r="143" spans="1:8" s="146" customFormat="1" ht="12.75" customHeight="1">
      <c r="A143" s="419" t="s">
        <v>402</v>
      </c>
      <c r="C143" s="450" t="s">
        <v>1485</v>
      </c>
      <c r="D143" s="448">
        <v>849.35</v>
      </c>
      <c r="F143" s="450" t="s">
        <v>1486</v>
      </c>
      <c r="G143" s="448">
        <v>1099.0999999999999</v>
      </c>
      <c r="H143" s="218" t="s">
        <v>499</v>
      </c>
    </row>
    <row r="144" spans="1:8" s="146" customFormat="1" ht="12.75" customHeight="1">
      <c r="A144" s="419" t="s">
        <v>2</v>
      </c>
      <c r="C144" s="450" t="s">
        <v>1487</v>
      </c>
      <c r="D144" s="448">
        <v>1041.75</v>
      </c>
      <c r="F144" s="450" t="s">
        <v>1488</v>
      </c>
      <c r="G144" s="448">
        <v>1365.5</v>
      </c>
      <c r="H144" s="218" t="s">
        <v>499</v>
      </c>
    </row>
    <row r="145" spans="1:8" s="146" customFormat="1" ht="12.75" customHeight="1">
      <c r="A145" s="419" t="s">
        <v>4</v>
      </c>
      <c r="C145" s="450" t="s">
        <v>1489</v>
      </c>
      <c r="D145" s="448">
        <v>1603.3500000000001</v>
      </c>
      <c r="F145" s="450" t="s">
        <v>1490</v>
      </c>
      <c r="G145" s="448">
        <v>2143.1</v>
      </c>
      <c r="H145" s="218" t="s">
        <v>499</v>
      </c>
    </row>
    <row r="146" spans="1:8" s="146" customFormat="1" ht="12.75" customHeight="1">
      <c r="A146" s="419" t="s">
        <v>612</v>
      </c>
      <c r="C146" s="450" t="s">
        <v>1491</v>
      </c>
      <c r="D146" s="448">
        <v>1884.15</v>
      </c>
      <c r="F146" s="450" t="s">
        <v>1492</v>
      </c>
      <c r="G146" s="448">
        <v>2531.9</v>
      </c>
      <c r="H146" s="218" t="s">
        <v>499</v>
      </c>
    </row>
    <row r="147" spans="1:8" s="146" customFormat="1" ht="12.75" customHeight="1">
      <c r="A147" s="419" t="s">
        <v>613</v>
      </c>
      <c r="C147" s="450" t="s">
        <v>1493</v>
      </c>
      <c r="D147" s="448">
        <v>1889.3500000000001</v>
      </c>
      <c r="F147" s="450" t="s">
        <v>1494</v>
      </c>
      <c r="G147" s="448">
        <v>2539.1</v>
      </c>
      <c r="H147" s="218" t="s">
        <v>499</v>
      </c>
    </row>
    <row r="148" spans="1:8" s="146" customFormat="1" ht="12.75" customHeight="1">
      <c r="A148" s="419" t="s">
        <v>713</v>
      </c>
      <c r="C148" s="450" t="s">
        <v>1495</v>
      </c>
      <c r="D148" s="448">
        <v>1889.3500000000001</v>
      </c>
      <c r="F148" s="450" t="s">
        <v>1496</v>
      </c>
      <c r="G148" s="448">
        <v>2539.1</v>
      </c>
      <c r="H148" s="218" t="s">
        <v>499</v>
      </c>
    </row>
    <row r="149" spans="1:8" s="146" customFormat="1" ht="12.75" customHeight="1">
      <c r="A149" s="419" t="s">
        <v>715</v>
      </c>
      <c r="C149" s="450" t="s">
        <v>1497</v>
      </c>
      <c r="D149" s="448">
        <v>2669.35</v>
      </c>
      <c r="F149" s="450" t="s">
        <v>1498</v>
      </c>
      <c r="G149" s="448">
        <v>3619.1</v>
      </c>
      <c r="H149" s="218" t="s">
        <v>499</v>
      </c>
    </row>
    <row r="150" spans="1:8" s="146" customFormat="1" ht="12.75" customHeight="1">
      <c r="A150" s="419" t="s">
        <v>1705</v>
      </c>
      <c r="C150" s="450" t="s">
        <v>1710</v>
      </c>
      <c r="D150" s="448">
        <v>2799.35</v>
      </c>
      <c r="F150" s="450" t="s">
        <v>1711</v>
      </c>
      <c r="G150" s="448">
        <v>3799.1</v>
      </c>
      <c r="H150" s="218" t="s">
        <v>499</v>
      </c>
    </row>
    <row r="151" spans="1:8" s="146" customFormat="1" ht="12.75" customHeight="1">
      <c r="A151" s="419" t="s">
        <v>1709</v>
      </c>
      <c r="C151" s="450" t="s">
        <v>1712</v>
      </c>
      <c r="D151" s="448">
        <v>2799.35</v>
      </c>
      <c r="F151" s="450" t="s">
        <v>1713</v>
      </c>
      <c r="G151" s="448">
        <v>3799.1</v>
      </c>
      <c r="H151" s="218" t="s">
        <v>499</v>
      </c>
    </row>
    <row r="152" spans="1:8" s="146" customFormat="1" ht="12.75" customHeight="1">
      <c r="A152" s="419" t="s">
        <v>1061</v>
      </c>
      <c r="C152" s="450" t="s">
        <v>2725</v>
      </c>
      <c r="D152" s="448">
        <v>3319.35</v>
      </c>
      <c r="F152" s="450" t="s">
        <v>2726</v>
      </c>
      <c r="G152" s="448">
        <v>4519.0999999999995</v>
      </c>
      <c r="H152" s="218" t="s">
        <v>499</v>
      </c>
    </row>
    <row r="153" spans="1:8" s="146" customFormat="1" ht="12.75" customHeight="1">
      <c r="A153" s="419" t="s">
        <v>946</v>
      </c>
      <c r="C153" s="450" t="s">
        <v>1499</v>
      </c>
      <c r="D153" s="448">
        <v>3449.35</v>
      </c>
      <c r="F153" s="450" t="s">
        <v>1500</v>
      </c>
      <c r="G153" s="448">
        <v>4699.0999999999995</v>
      </c>
      <c r="H153" s="218" t="s">
        <v>499</v>
      </c>
    </row>
    <row r="154" spans="1:8" s="146" customFormat="1" ht="12.75" customHeight="1">
      <c r="A154" s="419" t="s">
        <v>616</v>
      </c>
      <c r="C154" s="450" t="s">
        <v>1501</v>
      </c>
      <c r="D154" s="448">
        <v>4099.3500000000004</v>
      </c>
      <c r="F154" s="450" t="s">
        <v>1502</v>
      </c>
      <c r="G154" s="448">
        <v>5599.0999999999995</v>
      </c>
      <c r="H154" s="218" t="s">
        <v>499</v>
      </c>
    </row>
    <row r="155" spans="1:8" s="146" customFormat="1" ht="12.75" customHeight="1">
      <c r="A155" s="419" t="s">
        <v>1151</v>
      </c>
      <c r="C155" s="450" t="s">
        <v>2169</v>
      </c>
      <c r="D155" s="448">
        <v>4567.3500000000004</v>
      </c>
      <c r="F155" s="450" t="s">
        <v>2170</v>
      </c>
      <c r="G155" s="448">
        <v>6247.0999999999995</v>
      </c>
      <c r="H155" s="218" t="s">
        <v>499</v>
      </c>
    </row>
    <row r="156" spans="1:8" s="146" customFormat="1" ht="12.75" customHeight="1">
      <c r="A156" s="419" t="s">
        <v>415</v>
      </c>
      <c r="C156" s="450" t="s">
        <v>1503</v>
      </c>
      <c r="D156" s="448">
        <v>858.35</v>
      </c>
      <c r="F156" s="450" t="s">
        <v>1504</v>
      </c>
      <c r="G156" s="448">
        <v>958.1</v>
      </c>
      <c r="H156" s="218" t="s">
        <v>499</v>
      </c>
    </row>
    <row r="157" spans="1:8" s="146" customFormat="1" ht="12.75" customHeight="1">
      <c r="A157" s="419" t="s">
        <v>960</v>
      </c>
      <c r="C157" s="450" t="s">
        <v>1505</v>
      </c>
      <c r="D157" s="448">
        <v>1188.3499999999999</v>
      </c>
      <c r="F157" s="450" t="s">
        <v>1506</v>
      </c>
      <c r="G157" s="448">
        <v>1338.1</v>
      </c>
      <c r="H157" s="218" t="s">
        <v>499</v>
      </c>
    </row>
    <row r="158" spans="1:8" s="146" customFormat="1" ht="12.75" customHeight="1">
      <c r="A158" s="419" t="s">
        <v>3001</v>
      </c>
      <c r="C158" s="450" t="s">
        <v>3004</v>
      </c>
      <c r="D158" s="448">
        <v>2508.35</v>
      </c>
      <c r="F158" s="450" t="s">
        <v>3005</v>
      </c>
      <c r="G158" s="448">
        <v>2858.1</v>
      </c>
      <c r="H158" s="218" t="s">
        <v>499</v>
      </c>
    </row>
    <row r="159" spans="1:8" s="146" customFormat="1" ht="12.75" customHeight="1">
      <c r="A159" s="419" t="s">
        <v>3325</v>
      </c>
      <c r="C159" s="936" t="s">
        <v>3329</v>
      </c>
      <c r="D159" s="937">
        <v>6268.35</v>
      </c>
      <c r="E159" s="938"/>
      <c r="F159" s="936" t="s">
        <v>3330</v>
      </c>
      <c r="G159" s="937">
        <v>7598</v>
      </c>
      <c r="H159" s="218" t="s">
        <v>499</v>
      </c>
    </row>
    <row r="160" spans="1:8" s="146" customFormat="1" ht="12.75" customHeight="1">
      <c r="A160" s="419" t="s">
        <v>416</v>
      </c>
      <c r="C160" s="450" t="s">
        <v>1507</v>
      </c>
      <c r="D160" s="448">
        <v>3498.3500000000004</v>
      </c>
      <c r="F160" s="450" t="s">
        <v>1508</v>
      </c>
      <c r="G160" s="448">
        <v>3998.1</v>
      </c>
      <c r="H160" s="218" t="s">
        <v>499</v>
      </c>
    </row>
    <row r="161" spans="1:8" s="146" customFormat="1" ht="12.75" customHeight="1">
      <c r="A161" s="419" t="s">
        <v>454</v>
      </c>
      <c r="C161" s="450" t="s">
        <v>1509</v>
      </c>
      <c r="D161" s="448">
        <v>3168.3500000000004</v>
      </c>
      <c r="F161" s="450" t="s">
        <v>1510</v>
      </c>
      <c r="G161" s="448">
        <v>3618.1</v>
      </c>
      <c r="H161" s="218" t="s">
        <v>499</v>
      </c>
    </row>
    <row r="162" spans="1:8" s="146" customFormat="1" ht="12.75" customHeight="1">
      <c r="A162" s="419" t="s">
        <v>2411</v>
      </c>
      <c r="C162" s="450" t="s">
        <v>2482</v>
      </c>
      <c r="D162" s="448">
        <v>5148.3500000000004</v>
      </c>
      <c r="F162" s="450" t="s">
        <v>2483</v>
      </c>
      <c r="G162" s="448">
        <v>5898.1</v>
      </c>
      <c r="H162" s="218" t="s">
        <v>499</v>
      </c>
    </row>
    <row r="163" spans="1:8" s="146" customFormat="1" ht="12.75" customHeight="1">
      <c r="A163" s="419" t="s">
        <v>951</v>
      </c>
      <c r="C163" s="450" t="s">
        <v>1511</v>
      </c>
      <c r="D163" s="448">
        <v>6138.35</v>
      </c>
      <c r="F163" s="450" t="s">
        <v>1512</v>
      </c>
      <c r="G163" s="448">
        <v>7038.1</v>
      </c>
      <c r="H163" s="218" t="s">
        <v>499</v>
      </c>
    </row>
    <row r="164" spans="1:8" s="146" customFormat="1" ht="12.75" customHeight="1">
      <c r="A164" s="419" t="s">
        <v>833</v>
      </c>
      <c r="C164" s="450" t="s">
        <v>1513</v>
      </c>
      <c r="D164" s="448">
        <v>11748.35</v>
      </c>
      <c r="F164" s="450" t="s">
        <v>1514</v>
      </c>
      <c r="G164" s="448">
        <v>13498.1</v>
      </c>
      <c r="H164" s="218" t="s">
        <v>499</v>
      </c>
    </row>
    <row r="165" spans="1:8" s="146" customFormat="1" ht="12.75" customHeight="1">
      <c r="A165" s="419" t="s">
        <v>3265</v>
      </c>
      <c r="C165" s="450" t="s">
        <v>3268</v>
      </c>
      <c r="D165" s="448">
        <v>26598.350000000002</v>
      </c>
      <c r="F165" s="450" t="s">
        <v>3269</v>
      </c>
      <c r="G165" s="448">
        <v>30598.1</v>
      </c>
      <c r="H165" s="218" t="s">
        <v>499</v>
      </c>
    </row>
    <row r="166" spans="1:8" s="146" customFormat="1" ht="12.75" customHeight="1">
      <c r="A166" s="419" t="s">
        <v>725</v>
      </c>
      <c r="C166" s="450" t="s">
        <v>1515</v>
      </c>
      <c r="D166" s="448">
        <v>19998.350000000002</v>
      </c>
      <c r="F166" s="450" t="s">
        <v>1516</v>
      </c>
      <c r="G166" s="448">
        <v>22998.1</v>
      </c>
      <c r="H166" s="218" t="s">
        <v>499</v>
      </c>
    </row>
    <row r="167" spans="1:8" s="146" customFormat="1" ht="12.75" customHeight="1">
      <c r="A167" s="739" t="s">
        <v>2498</v>
      </c>
      <c r="B167" s="582"/>
      <c r="C167" s="740" t="s">
        <v>2532</v>
      </c>
      <c r="D167" s="448">
        <v>23298.350000000002</v>
      </c>
      <c r="E167" s="582"/>
      <c r="F167" s="740" t="s">
        <v>2533</v>
      </c>
      <c r="G167" s="448">
        <v>26798.1</v>
      </c>
      <c r="H167" s="218" t="s">
        <v>499</v>
      </c>
    </row>
    <row r="168" spans="1:8" s="146" customFormat="1" ht="12.75" customHeight="1">
      <c r="A168" s="419" t="s">
        <v>455</v>
      </c>
      <c r="C168" s="450" t="s">
        <v>1517</v>
      </c>
      <c r="D168" s="448">
        <v>693.35</v>
      </c>
      <c r="F168" s="450" t="s">
        <v>1518</v>
      </c>
      <c r="G168" s="448">
        <v>768.1</v>
      </c>
      <c r="H168" s="218" t="s">
        <v>499</v>
      </c>
    </row>
    <row r="169" spans="1:8" s="146" customFormat="1" ht="12.75" customHeight="1">
      <c r="A169" s="419" t="s">
        <v>731</v>
      </c>
      <c r="C169" s="450" t="s">
        <v>1519</v>
      </c>
      <c r="D169" s="448">
        <v>693.35</v>
      </c>
      <c r="F169" s="450" t="s">
        <v>1520</v>
      </c>
      <c r="G169" s="448">
        <v>768.1</v>
      </c>
      <c r="H169" s="218" t="s">
        <v>499</v>
      </c>
    </row>
    <row r="170" spans="1:8" s="146" customFormat="1" ht="12.75" customHeight="1">
      <c r="A170" s="419" t="s">
        <v>2960</v>
      </c>
      <c r="C170" s="450" t="s">
        <v>2963</v>
      </c>
      <c r="D170" s="448">
        <v>1188.3499999999999</v>
      </c>
      <c r="F170" s="450" t="s">
        <v>2964</v>
      </c>
      <c r="G170" s="448">
        <v>1338.1</v>
      </c>
      <c r="H170" s="218" t="s">
        <v>499</v>
      </c>
    </row>
    <row r="171" spans="1:8" s="146" customFormat="1" ht="12.75" customHeight="1">
      <c r="A171" s="419" t="s">
        <v>3332</v>
      </c>
      <c r="C171" s="936" t="s">
        <v>3335</v>
      </c>
      <c r="D171" s="937">
        <v>2968.3500000000004</v>
      </c>
      <c r="E171" s="938"/>
      <c r="F171" s="936" t="s">
        <v>3336</v>
      </c>
      <c r="G171" s="937">
        <v>3598</v>
      </c>
      <c r="H171" s="218" t="s">
        <v>499</v>
      </c>
    </row>
    <row r="172" spans="1:8" s="146" customFormat="1" ht="12.75" customHeight="1">
      <c r="A172" s="419" t="s">
        <v>456</v>
      </c>
      <c r="C172" s="450" t="s">
        <v>1521</v>
      </c>
      <c r="D172" s="448">
        <v>2178.3500000000004</v>
      </c>
      <c r="F172" s="450" t="s">
        <v>1522</v>
      </c>
      <c r="G172" s="448">
        <v>2478.1</v>
      </c>
      <c r="H172" s="218" t="s">
        <v>499</v>
      </c>
    </row>
    <row r="173" spans="1:8" s="146" customFormat="1" ht="12.75" customHeight="1">
      <c r="A173" s="419" t="s">
        <v>2653</v>
      </c>
      <c r="C173" s="450" t="s">
        <v>2658</v>
      </c>
      <c r="D173" s="448">
        <v>2838.35</v>
      </c>
      <c r="F173" s="450" t="s">
        <v>2659</v>
      </c>
      <c r="G173" s="448">
        <v>3238.1</v>
      </c>
      <c r="H173" s="218" t="s">
        <v>499</v>
      </c>
    </row>
    <row r="174" spans="1:8" s="146" customFormat="1" ht="12.75" customHeight="1">
      <c r="A174" s="419" t="s">
        <v>1181</v>
      </c>
      <c r="C174" s="450" t="s">
        <v>1523</v>
      </c>
      <c r="D174" s="448">
        <v>3828.3500000000004</v>
      </c>
      <c r="F174" s="450" t="s">
        <v>1524</v>
      </c>
      <c r="G174" s="448">
        <v>4378.1000000000004</v>
      </c>
      <c r="H174" s="218" t="s">
        <v>499</v>
      </c>
    </row>
    <row r="175" spans="1:8" s="146" customFormat="1" ht="12.75" customHeight="1">
      <c r="A175" s="419" t="s">
        <v>900</v>
      </c>
      <c r="C175" s="450" t="s">
        <v>1525</v>
      </c>
      <c r="D175" s="448">
        <v>7128.35</v>
      </c>
      <c r="F175" s="450" t="s">
        <v>1526</v>
      </c>
      <c r="G175" s="448">
        <v>8178.1</v>
      </c>
      <c r="H175" s="218" t="s">
        <v>499</v>
      </c>
    </row>
    <row r="176" spans="1:8" s="146" customFormat="1" ht="12.75" customHeight="1">
      <c r="A176" s="419" t="s">
        <v>3520</v>
      </c>
      <c r="C176" s="450" t="s">
        <v>3523</v>
      </c>
      <c r="D176" s="448">
        <v>9898.35</v>
      </c>
      <c r="F176" s="450" t="s">
        <v>3524</v>
      </c>
      <c r="G176" s="448">
        <v>11998</v>
      </c>
      <c r="H176" s="218" t="s">
        <v>499</v>
      </c>
    </row>
    <row r="177" spans="1:8" s="146" customFormat="1" ht="12.75" customHeight="1">
      <c r="A177" s="419" t="s">
        <v>417</v>
      </c>
      <c r="C177" s="450" t="s">
        <v>1527</v>
      </c>
      <c r="D177" s="448">
        <v>10098.35</v>
      </c>
      <c r="F177" s="450" t="s">
        <v>1528</v>
      </c>
      <c r="G177" s="448">
        <v>11598.1</v>
      </c>
      <c r="H177" s="218" t="s">
        <v>499</v>
      </c>
    </row>
    <row r="178" spans="1:8" s="146" customFormat="1" ht="12.75" customHeight="1">
      <c r="A178" s="419" t="s">
        <v>1147</v>
      </c>
      <c r="C178" s="450" t="s">
        <v>1529</v>
      </c>
      <c r="D178" s="448">
        <v>13398.35</v>
      </c>
      <c r="F178" s="450" t="s">
        <v>1530</v>
      </c>
      <c r="G178" s="448">
        <v>15398.1</v>
      </c>
      <c r="H178" s="218" t="s">
        <v>499</v>
      </c>
    </row>
    <row r="179" spans="1:8" s="146" customFormat="1" ht="12.75" customHeight="1">
      <c r="A179" s="419" t="s">
        <v>1843</v>
      </c>
      <c r="C179" s="450" t="s">
        <v>2017</v>
      </c>
      <c r="D179" s="448">
        <v>13398.35</v>
      </c>
      <c r="F179" s="450" t="s">
        <v>2018</v>
      </c>
      <c r="G179" s="448">
        <v>15398.1</v>
      </c>
      <c r="H179" s="218" t="s">
        <v>499</v>
      </c>
    </row>
    <row r="180" spans="1:8" s="146" customFormat="1" ht="12.75" customHeight="1">
      <c r="A180" s="419" t="s">
        <v>3428</v>
      </c>
      <c r="C180" s="450" t="s">
        <v>3436</v>
      </c>
      <c r="D180" s="448">
        <v>13398.35</v>
      </c>
      <c r="F180" s="450" t="s">
        <v>3437</v>
      </c>
      <c r="G180" s="448">
        <v>15398.1</v>
      </c>
      <c r="H180" s="218" t="s">
        <v>499</v>
      </c>
    </row>
    <row r="181" spans="1:8" s="146" customFormat="1" ht="12.75" customHeight="1">
      <c r="A181" s="419" t="s">
        <v>418</v>
      </c>
      <c r="C181" s="450" t="s">
        <v>1531</v>
      </c>
      <c r="D181" s="448">
        <v>693.35</v>
      </c>
      <c r="F181" s="450" t="s">
        <v>1532</v>
      </c>
      <c r="G181" s="448">
        <v>768.1</v>
      </c>
      <c r="H181" s="218" t="s">
        <v>499</v>
      </c>
    </row>
    <row r="182" spans="1:8" s="146" customFormat="1" ht="12.75" customHeight="1">
      <c r="A182" s="419" t="s">
        <v>954</v>
      </c>
      <c r="C182" s="450" t="s">
        <v>1533</v>
      </c>
      <c r="D182" s="448">
        <v>693.35</v>
      </c>
      <c r="F182" s="450" t="s">
        <v>1534</v>
      </c>
      <c r="G182" s="448">
        <v>768.1</v>
      </c>
      <c r="H182" s="218" t="s">
        <v>499</v>
      </c>
    </row>
    <row r="183" spans="1:8" s="146" customFormat="1" ht="12.75" customHeight="1">
      <c r="A183" s="419" t="s">
        <v>3007</v>
      </c>
      <c r="C183" s="450" t="s">
        <v>3017</v>
      </c>
      <c r="D183" s="448">
        <v>1353.3500000000001</v>
      </c>
      <c r="F183" s="450" t="s">
        <v>3018</v>
      </c>
      <c r="G183" s="448">
        <v>1528.1</v>
      </c>
      <c r="H183" s="218" t="s">
        <v>499</v>
      </c>
    </row>
    <row r="184" spans="1:8" s="146" customFormat="1" ht="12.75" customHeight="1">
      <c r="A184" s="419" t="s">
        <v>419</v>
      </c>
      <c r="C184" s="450" t="s">
        <v>1535</v>
      </c>
      <c r="D184" s="448">
        <v>3498.3500000000004</v>
      </c>
      <c r="F184" s="450" t="s">
        <v>1536</v>
      </c>
      <c r="G184" s="448">
        <v>3998.1</v>
      </c>
      <c r="H184" s="218" t="s">
        <v>499</v>
      </c>
    </row>
    <row r="185" spans="1:8" s="146" customFormat="1" ht="12.75" customHeight="1">
      <c r="A185" s="419" t="s">
        <v>457</v>
      </c>
      <c r="C185" s="450" t="s">
        <v>1537</v>
      </c>
      <c r="D185" s="448">
        <v>2178.3500000000004</v>
      </c>
      <c r="F185" s="450" t="s">
        <v>1538</v>
      </c>
      <c r="G185" s="448">
        <v>2478.1</v>
      </c>
      <c r="H185" s="218" t="s">
        <v>499</v>
      </c>
    </row>
    <row r="186" spans="1:8" s="146" customFormat="1" ht="12.75" customHeight="1">
      <c r="A186" s="419" t="s">
        <v>2415</v>
      </c>
      <c r="C186" s="936" t="s">
        <v>2480</v>
      </c>
      <c r="D186" s="937">
        <v>2508.35</v>
      </c>
      <c r="E186" s="938"/>
      <c r="F186" s="936" t="s">
        <v>2481</v>
      </c>
      <c r="G186" s="937">
        <v>2858.1</v>
      </c>
      <c r="H186" s="218" t="s">
        <v>499</v>
      </c>
    </row>
    <row r="187" spans="1:8" s="146" customFormat="1" ht="12.75" customHeight="1">
      <c r="A187" s="419" t="s">
        <v>3662</v>
      </c>
      <c r="C187" s="936" t="s">
        <v>3675</v>
      </c>
      <c r="D187" s="937">
        <v>6798.35</v>
      </c>
      <c r="E187" s="938"/>
      <c r="F187" s="936" t="s">
        <v>3676</v>
      </c>
      <c r="G187" s="937">
        <v>7798.1</v>
      </c>
      <c r="H187" s="218" t="s">
        <v>499</v>
      </c>
    </row>
    <row r="188" spans="1:8" s="146" customFormat="1" ht="12.75" customHeight="1">
      <c r="A188" s="419" t="s">
        <v>420</v>
      </c>
      <c r="C188" s="936" t="s">
        <v>1539</v>
      </c>
      <c r="D188" s="937">
        <v>8538.77</v>
      </c>
      <c r="E188" s="938"/>
      <c r="F188" s="936" t="s">
        <v>1540</v>
      </c>
      <c r="G188" s="937">
        <v>9802.2199999999993</v>
      </c>
      <c r="H188" s="218" t="s">
        <v>499</v>
      </c>
    </row>
    <row r="189" spans="1:8" s="146" customFormat="1" ht="12.75" customHeight="1">
      <c r="A189" s="419" t="s">
        <v>904</v>
      </c>
      <c r="C189" s="936" t="s">
        <v>1541</v>
      </c>
      <c r="D189" s="937">
        <v>8778.35</v>
      </c>
      <c r="E189" s="938"/>
      <c r="F189" s="936" t="s">
        <v>1542</v>
      </c>
      <c r="G189" s="937">
        <v>10078.1</v>
      </c>
      <c r="H189" s="218" t="s">
        <v>499</v>
      </c>
    </row>
    <row r="190" spans="1:8" s="146" customFormat="1" ht="12.75" customHeight="1">
      <c r="A190" s="419" t="s">
        <v>1630</v>
      </c>
      <c r="C190" s="936" t="s">
        <v>1631</v>
      </c>
      <c r="D190" s="937">
        <v>10098.35</v>
      </c>
      <c r="E190" s="938"/>
      <c r="F190" s="936" t="s">
        <v>1632</v>
      </c>
      <c r="G190" s="937">
        <v>11598.1</v>
      </c>
      <c r="H190" s="218" t="s">
        <v>499</v>
      </c>
    </row>
    <row r="191" spans="1:8" s="146" customFormat="1" ht="12.75" customHeight="1">
      <c r="A191" s="419" t="s">
        <v>3338</v>
      </c>
      <c r="C191" s="936" t="s">
        <v>3350</v>
      </c>
      <c r="D191" s="937">
        <v>11088.35</v>
      </c>
      <c r="E191" s="938"/>
      <c r="F191" s="936" t="s">
        <v>3351</v>
      </c>
      <c r="G191" s="937">
        <v>12738.1</v>
      </c>
      <c r="H191" s="218" t="s">
        <v>499</v>
      </c>
    </row>
    <row r="192" spans="1:8" s="146" customFormat="1" ht="12.75" customHeight="1">
      <c r="A192" s="419" t="s">
        <v>458</v>
      </c>
      <c r="C192" s="936" t="s">
        <v>1543</v>
      </c>
      <c r="D192" s="937">
        <v>13028.75</v>
      </c>
      <c r="E192" s="938"/>
      <c r="F192" s="936" t="s">
        <v>1544</v>
      </c>
      <c r="G192" s="937">
        <v>14972.5</v>
      </c>
      <c r="H192" s="218" t="s">
        <v>499</v>
      </c>
    </row>
    <row r="193" spans="1:8" s="146" customFormat="1" ht="12.75" customHeight="1">
      <c r="A193" s="419" t="s">
        <v>733</v>
      </c>
      <c r="C193" s="936" t="s">
        <v>1545</v>
      </c>
      <c r="D193" s="937">
        <v>19998.350000000002</v>
      </c>
      <c r="E193" s="938"/>
      <c r="F193" s="936" t="s">
        <v>1546</v>
      </c>
      <c r="G193" s="937">
        <v>22998.1</v>
      </c>
      <c r="H193" s="218" t="s">
        <v>499</v>
      </c>
    </row>
    <row r="194" spans="1:8" s="146" customFormat="1" ht="12.75" customHeight="1">
      <c r="A194" s="419" t="s">
        <v>2500</v>
      </c>
      <c r="C194" s="936" t="s">
        <v>2512</v>
      </c>
      <c r="D194" s="937">
        <v>23298.350000000002</v>
      </c>
      <c r="E194" s="938"/>
      <c r="F194" s="936" t="s">
        <v>2513</v>
      </c>
      <c r="G194" s="937">
        <v>26798.1</v>
      </c>
      <c r="H194" s="218" t="s">
        <v>499</v>
      </c>
    </row>
    <row r="195" spans="1:8" s="146" customFormat="1" ht="12.75" customHeight="1">
      <c r="A195" s="419" t="s">
        <v>362</v>
      </c>
      <c r="C195" s="936" t="s">
        <v>1547</v>
      </c>
      <c r="D195" s="937">
        <v>3168.3500000000004</v>
      </c>
      <c r="E195" s="938"/>
      <c r="F195" s="936" t="s">
        <v>1548</v>
      </c>
      <c r="G195" s="937">
        <v>3618.1</v>
      </c>
      <c r="H195" s="218" t="s">
        <v>499</v>
      </c>
    </row>
    <row r="196" spans="1:8" s="146" customFormat="1" ht="12.75" customHeight="1">
      <c r="A196" s="419" t="s">
        <v>3046</v>
      </c>
      <c r="C196" s="450" t="s">
        <v>3055</v>
      </c>
      <c r="D196" s="448">
        <v>3168.3500000000004</v>
      </c>
      <c r="F196" s="450" t="s">
        <v>3056</v>
      </c>
      <c r="G196" s="448">
        <v>3618.1</v>
      </c>
      <c r="H196" s="218" t="s">
        <v>499</v>
      </c>
    </row>
    <row r="197" spans="1:8" s="146" customFormat="1" ht="12.75" customHeight="1">
      <c r="A197" s="419" t="s">
        <v>1182</v>
      </c>
      <c r="C197" s="450" t="s">
        <v>1549</v>
      </c>
      <c r="D197" s="448">
        <v>6798.35</v>
      </c>
      <c r="F197" s="450" t="s">
        <v>1550</v>
      </c>
      <c r="G197" s="448">
        <v>7798.1</v>
      </c>
      <c r="H197" s="218" t="s">
        <v>499</v>
      </c>
    </row>
    <row r="198" spans="1:8" s="146" customFormat="1" ht="12.75" customHeight="1">
      <c r="A198" s="419" t="s">
        <v>459</v>
      </c>
      <c r="C198" s="450" t="s">
        <v>1551</v>
      </c>
      <c r="D198" s="448">
        <v>10098.35</v>
      </c>
      <c r="F198" s="450" t="s">
        <v>1552</v>
      </c>
      <c r="G198" s="448">
        <v>11598.1</v>
      </c>
      <c r="H198" s="218" t="s">
        <v>499</v>
      </c>
    </row>
    <row r="199" spans="1:8" s="146" customFormat="1" ht="12.75" customHeight="1">
      <c r="A199" s="419" t="s">
        <v>1040</v>
      </c>
      <c r="C199" s="450" t="s">
        <v>1553</v>
      </c>
      <c r="D199" s="448">
        <v>2838.35</v>
      </c>
      <c r="F199" s="450" t="s">
        <v>1554</v>
      </c>
      <c r="G199" s="448">
        <v>3238.1</v>
      </c>
      <c r="H199" s="218" t="s">
        <v>499</v>
      </c>
    </row>
    <row r="200" spans="1:8" s="146" customFormat="1" ht="12.75" customHeight="1">
      <c r="A200" s="419" t="s">
        <v>2634</v>
      </c>
      <c r="C200" s="450" t="s">
        <v>2656</v>
      </c>
      <c r="D200" s="448">
        <v>2838.35</v>
      </c>
      <c r="F200" s="450" t="s">
        <v>2657</v>
      </c>
      <c r="G200" s="448">
        <v>3238.1</v>
      </c>
      <c r="H200" s="218" t="s">
        <v>499</v>
      </c>
    </row>
    <row r="201" spans="1:8" s="146" customFormat="1" ht="12.75" customHeight="1">
      <c r="A201" s="419" t="s">
        <v>1136</v>
      </c>
      <c r="C201" s="450" t="s">
        <v>1555</v>
      </c>
      <c r="D201" s="448">
        <v>6798.35</v>
      </c>
      <c r="F201" s="450" t="s">
        <v>1556</v>
      </c>
      <c r="G201" s="448">
        <v>7798.1</v>
      </c>
      <c r="H201" s="218" t="s">
        <v>499</v>
      </c>
    </row>
    <row r="202" spans="1:8" s="146" customFormat="1" ht="12.75" customHeight="1">
      <c r="A202" s="419" t="s">
        <v>3648</v>
      </c>
      <c r="C202" s="450" t="s">
        <v>3660</v>
      </c>
      <c r="D202" s="448">
        <v>6598.35</v>
      </c>
      <c r="F202" s="450" t="s">
        <v>3661</v>
      </c>
      <c r="G202" s="448">
        <v>7998</v>
      </c>
      <c r="H202" s="218" t="s">
        <v>499</v>
      </c>
    </row>
    <row r="203" spans="1:8" s="146" customFormat="1" ht="12" customHeight="1">
      <c r="A203" s="419" t="s">
        <v>1056</v>
      </c>
      <c r="C203" s="450" t="s">
        <v>1557</v>
      </c>
      <c r="D203" s="448">
        <v>13398.35</v>
      </c>
      <c r="F203" s="450" t="s">
        <v>1558</v>
      </c>
      <c r="G203" s="448">
        <v>15398.1</v>
      </c>
      <c r="H203" s="218" t="s">
        <v>499</v>
      </c>
    </row>
    <row r="204" spans="1:8" s="146" customFormat="1" ht="12" customHeight="1">
      <c r="A204" s="419" t="s">
        <v>2108</v>
      </c>
      <c r="C204" s="450" t="s">
        <v>2171</v>
      </c>
      <c r="D204" s="448">
        <v>15048.35</v>
      </c>
      <c r="F204" s="450" t="s">
        <v>2172</v>
      </c>
      <c r="G204" s="448">
        <v>17298.099999999999</v>
      </c>
      <c r="H204" s="218" t="s">
        <v>499</v>
      </c>
    </row>
    <row r="205" spans="1:8" s="146" customFormat="1" ht="12" customHeight="1">
      <c r="A205" s="419" t="s">
        <v>3356</v>
      </c>
      <c r="C205" s="450" t="s">
        <v>3363</v>
      </c>
      <c r="D205" s="448">
        <v>13198.35</v>
      </c>
      <c r="F205" s="450" t="s">
        <v>3364</v>
      </c>
      <c r="G205" s="448">
        <v>15998</v>
      </c>
      <c r="H205" s="218" t="s">
        <v>499</v>
      </c>
    </row>
    <row r="206" spans="1:8" s="146" customFormat="1" ht="12" customHeight="1">
      <c r="A206" s="419" t="s">
        <v>3366</v>
      </c>
      <c r="C206" s="450" t="s">
        <v>3375</v>
      </c>
      <c r="D206" s="448">
        <v>14848.35</v>
      </c>
      <c r="F206" s="450" t="s">
        <v>3376</v>
      </c>
      <c r="G206" s="448">
        <v>17998</v>
      </c>
      <c r="H206" s="218" t="s">
        <v>499</v>
      </c>
    </row>
    <row r="207" spans="1:8" s="146" customFormat="1" ht="12" customHeight="1">
      <c r="A207" s="419" t="s">
        <v>2110</v>
      </c>
      <c r="C207" s="450" t="s">
        <v>2173</v>
      </c>
      <c r="D207" s="448">
        <v>26598.350000000002</v>
      </c>
      <c r="F207" s="450" t="s">
        <v>2174</v>
      </c>
      <c r="G207" s="448">
        <v>30598.1</v>
      </c>
      <c r="H207" s="218" t="s">
        <v>499</v>
      </c>
    </row>
    <row r="208" spans="1:8" s="146" customFormat="1" ht="12" customHeight="1">
      <c r="A208" s="419" t="s">
        <v>3571</v>
      </c>
      <c r="C208" s="450" t="s">
        <v>3572</v>
      </c>
      <c r="D208" s="448">
        <v>26598.350000000002</v>
      </c>
      <c r="F208" s="450" t="s">
        <v>3573</v>
      </c>
      <c r="G208" s="448">
        <v>30598.1</v>
      </c>
      <c r="H208" s="218" t="s">
        <v>499</v>
      </c>
    </row>
    <row r="209" spans="1:8" s="146" customFormat="1" ht="12.75" customHeight="1">
      <c r="A209" s="419" t="s">
        <v>1694</v>
      </c>
      <c r="C209" s="450" t="s">
        <v>1698</v>
      </c>
      <c r="D209" s="448">
        <v>858.35</v>
      </c>
      <c r="F209" s="450" t="s">
        <v>1699</v>
      </c>
      <c r="G209" s="448">
        <v>958.1</v>
      </c>
      <c r="H209" s="218" t="s">
        <v>499</v>
      </c>
    </row>
    <row r="210" spans="1:8" s="146" customFormat="1" ht="15" customHeight="1">
      <c r="A210" s="419" t="s">
        <v>1697</v>
      </c>
      <c r="C210" s="450" t="s">
        <v>1702</v>
      </c>
      <c r="D210" s="448">
        <v>1353.3500000000001</v>
      </c>
      <c r="F210" s="450" t="s">
        <v>1703</v>
      </c>
      <c r="G210" s="448">
        <v>1528.1</v>
      </c>
      <c r="H210" s="218" t="s">
        <v>499</v>
      </c>
    </row>
    <row r="211" spans="1:8" s="146" customFormat="1" ht="12.75" customHeight="1">
      <c r="A211" s="419" t="s">
        <v>1065</v>
      </c>
      <c r="C211" s="450" t="s">
        <v>1559</v>
      </c>
      <c r="D211" s="448">
        <v>1188.3499999999999</v>
      </c>
      <c r="F211" s="450" t="s">
        <v>1560</v>
      </c>
      <c r="G211" s="448">
        <v>1338.1</v>
      </c>
      <c r="H211" s="218" t="s">
        <v>499</v>
      </c>
    </row>
    <row r="212" spans="1:8" s="146" customFormat="1" ht="15" customHeight="1">
      <c r="A212" s="419" t="s">
        <v>1070</v>
      </c>
      <c r="C212" s="450" t="s">
        <v>1561</v>
      </c>
      <c r="D212" s="448">
        <v>2343.35</v>
      </c>
      <c r="F212" s="450" t="s">
        <v>1562</v>
      </c>
      <c r="G212" s="448">
        <v>2668.1</v>
      </c>
      <c r="H212" s="218" t="s">
        <v>499</v>
      </c>
    </row>
    <row r="213" spans="1:8" s="146" customFormat="1" ht="15.75" customHeight="1" thickBot="1">
      <c r="A213" s="420" t="s">
        <v>1175</v>
      </c>
      <c r="C213" s="451" t="s">
        <v>1563</v>
      </c>
      <c r="D213" s="449">
        <v>6798.35</v>
      </c>
      <c r="F213" s="451" t="s">
        <v>1564</v>
      </c>
      <c r="G213" s="449">
        <v>7798.1</v>
      </c>
      <c r="H213" s="597" t="s">
        <v>499</v>
      </c>
    </row>
    <row r="215" spans="1:8" ht="30" customHeight="1">
      <c r="A215" s="1262"/>
      <c r="B215" s="1262"/>
      <c r="C215" s="1262"/>
      <c r="D215" s="1262"/>
      <c r="E215" s="1262"/>
      <c r="F215" s="1262"/>
      <c r="G215" s="446"/>
    </row>
    <row r="216" spans="1:8" ht="12" customHeight="1">
      <c r="A216" s="445"/>
      <c r="B216" s="445"/>
      <c r="C216" s="445"/>
      <c r="D216" s="445"/>
      <c r="E216" s="445"/>
      <c r="F216" s="445"/>
      <c r="G216" s="445"/>
    </row>
    <row r="217" spans="1:8" ht="28.5" customHeight="1">
      <c r="A217" s="1262"/>
      <c r="B217" s="1262"/>
      <c r="C217" s="1262"/>
      <c r="D217" s="1262"/>
      <c r="E217" s="1262"/>
      <c r="F217" s="1262"/>
      <c r="G217" s="446"/>
    </row>
    <row r="219" spans="1:8" ht="24.75" customHeight="1">
      <c r="A219" s="1263"/>
      <c r="B219" s="1263"/>
      <c r="C219" s="1263"/>
      <c r="D219" s="1263"/>
      <c r="E219" s="1263"/>
      <c r="F219" s="1263"/>
      <c r="G219" s="447"/>
    </row>
  </sheetData>
  <mergeCells count="6">
    <mergeCell ref="A215:F215"/>
    <mergeCell ref="A217:F217"/>
    <mergeCell ref="A219:F219"/>
    <mergeCell ref="F2:G2"/>
    <mergeCell ref="B1:I1"/>
    <mergeCell ref="C2:D2"/>
  </mergeCells>
  <phoneticPr fontId="13" type="noConversion"/>
  <pageMargins left="0.25" right="0.25" top="0.5" bottom="0.5" header="0.25" footer="0.25"/>
  <pageSetup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K101"/>
  <sheetViews>
    <sheetView topLeftCell="A88" zoomScale="80" zoomScaleNormal="80" workbookViewId="0">
      <selection activeCell="A96" sqref="A96:F105"/>
    </sheetView>
  </sheetViews>
  <sheetFormatPr defaultColWidth="9.140625" defaultRowHeight="15"/>
  <cols>
    <col min="1" max="1" width="22.7109375" style="421" customWidth="1"/>
    <col min="2" max="2" width="27.140625" style="421" customWidth="1"/>
    <col min="3" max="3" width="13" style="421" customWidth="1"/>
    <col min="4" max="4" width="4.28515625" style="421" customWidth="1"/>
    <col min="5" max="5" width="25.28515625" style="421" customWidth="1"/>
    <col min="6" max="6" width="13" style="421" customWidth="1"/>
    <col min="7" max="7" width="5.140625" style="421" customWidth="1"/>
    <col min="8" max="8" width="25.28515625" style="421" customWidth="1"/>
    <col min="9" max="9" width="13" style="421" customWidth="1"/>
    <col min="10" max="10" width="9.140625" style="421"/>
    <col min="11" max="11" width="12.140625" style="421" customWidth="1"/>
    <col min="12" max="16384" width="9.140625" style="421"/>
  </cols>
  <sheetData>
    <row r="1" spans="1:11" ht="16.5" thickBot="1">
      <c r="B1" s="1269" t="s">
        <v>1791</v>
      </c>
      <c r="C1" s="1270"/>
      <c r="D1" s="1270"/>
      <c r="E1" s="1270"/>
      <c r="F1" s="1270"/>
      <c r="G1" s="1270"/>
      <c r="H1" s="1270"/>
      <c r="I1" s="1271"/>
    </row>
    <row r="2" spans="1:11" ht="53.25" customHeight="1" thickBot="1">
      <c r="B2" s="1264" t="s">
        <v>1683</v>
      </c>
      <c r="C2" s="1265"/>
      <c r="E2" s="1264" t="s">
        <v>1682</v>
      </c>
      <c r="F2" s="1265"/>
      <c r="H2" s="1264" t="s">
        <v>1684</v>
      </c>
      <c r="I2" s="1265"/>
      <c r="K2" s="924" t="s">
        <v>495</v>
      </c>
    </row>
    <row r="3" spans="1:11" ht="39" customHeight="1" thickBot="1">
      <c r="B3" s="454" t="s">
        <v>163</v>
      </c>
      <c r="C3" s="454" t="s">
        <v>805</v>
      </c>
      <c r="E3" s="454" t="s">
        <v>163</v>
      </c>
      <c r="F3" s="454" t="s">
        <v>805</v>
      </c>
      <c r="H3" s="454" t="s">
        <v>163</v>
      </c>
      <c r="I3" s="454" t="s">
        <v>805</v>
      </c>
      <c r="K3" s="951"/>
    </row>
    <row r="4" spans="1:11">
      <c r="A4" s="418" t="s">
        <v>2250</v>
      </c>
      <c r="B4" s="423" t="s">
        <v>2297</v>
      </c>
      <c r="C4" s="424">
        <v>369.86</v>
      </c>
      <c r="D4" s="916"/>
      <c r="E4" s="423" t="s">
        <v>2298</v>
      </c>
      <c r="F4" s="424">
        <v>399.66</v>
      </c>
      <c r="G4" s="916"/>
      <c r="H4" s="423" t="s">
        <v>2299</v>
      </c>
      <c r="I4" s="424">
        <v>429.46000000000004</v>
      </c>
      <c r="K4" s="950" t="s">
        <v>499</v>
      </c>
    </row>
    <row r="5" spans="1:11">
      <c r="A5" s="419" t="s">
        <v>3122</v>
      </c>
      <c r="B5" s="425" t="s">
        <v>3145</v>
      </c>
      <c r="C5" s="426">
        <v>426.86</v>
      </c>
      <c r="D5" s="917"/>
      <c r="E5" s="425" t="s">
        <v>3146</v>
      </c>
      <c r="F5" s="426">
        <v>466.66</v>
      </c>
      <c r="G5" s="917"/>
      <c r="H5" s="425" t="s">
        <v>3147</v>
      </c>
      <c r="I5" s="426">
        <v>506.46</v>
      </c>
      <c r="K5" s="218" t="s">
        <v>499</v>
      </c>
    </row>
    <row r="6" spans="1:11">
      <c r="A6" s="419" t="s">
        <v>2260</v>
      </c>
      <c r="B6" s="425" t="s">
        <v>2303</v>
      </c>
      <c r="C6" s="426">
        <v>398.36</v>
      </c>
      <c r="D6" s="917"/>
      <c r="E6" s="425" t="s">
        <v>2304</v>
      </c>
      <c r="F6" s="426">
        <v>433.16</v>
      </c>
      <c r="G6" s="917"/>
      <c r="H6" s="425" t="s">
        <v>2305</v>
      </c>
      <c r="I6" s="426">
        <v>467.96</v>
      </c>
      <c r="K6" s="218" t="s">
        <v>499</v>
      </c>
    </row>
    <row r="7" spans="1:11">
      <c r="A7" s="419" t="s">
        <v>3132</v>
      </c>
      <c r="B7" s="425" t="s">
        <v>3148</v>
      </c>
      <c r="C7" s="426">
        <v>483.85999999999996</v>
      </c>
      <c r="D7" s="917"/>
      <c r="E7" s="425" t="s">
        <v>3149</v>
      </c>
      <c r="F7" s="426">
        <v>533.66000000000008</v>
      </c>
      <c r="G7" s="917"/>
      <c r="H7" s="425" t="s">
        <v>3150</v>
      </c>
      <c r="I7" s="426">
        <v>583.46</v>
      </c>
      <c r="K7" s="218" t="s">
        <v>499</v>
      </c>
    </row>
    <row r="8" spans="1:11">
      <c r="A8" s="419" t="s">
        <v>403</v>
      </c>
      <c r="B8" s="425" t="s">
        <v>1183</v>
      </c>
      <c r="C8" s="426">
        <v>368.15</v>
      </c>
      <c r="D8" s="917"/>
      <c r="E8" s="425" t="s">
        <v>1184</v>
      </c>
      <c r="F8" s="426">
        <v>397.65</v>
      </c>
      <c r="G8" s="917"/>
      <c r="H8" s="425" t="s">
        <v>1185</v>
      </c>
      <c r="I8" s="426">
        <v>427.15</v>
      </c>
      <c r="K8" s="218" t="s">
        <v>499</v>
      </c>
    </row>
    <row r="9" spans="1:11">
      <c r="A9" s="419" t="s">
        <v>377</v>
      </c>
      <c r="B9" s="425" t="s">
        <v>1186</v>
      </c>
      <c r="C9" s="426">
        <v>425.15</v>
      </c>
      <c r="D9" s="917"/>
      <c r="E9" s="425" t="s">
        <v>1187</v>
      </c>
      <c r="F9" s="426">
        <v>464.65000000000003</v>
      </c>
      <c r="G9" s="917"/>
      <c r="H9" s="425" t="s">
        <v>1188</v>
      </c>
      <c r="I9" s="426">
        <v>504.15000000000003</v>
      </c>
      <c r="K9" s="218" t="s">
        <v>499</v>
      </c>
    </row>
    <row r="10" spans="1:11">
      <c r="A10" s="419" t="s">
        <v>4095</v>
      </c>
      <c r="B10" s="425" t="s">
        <v>4122</v>
      </c>
      <c r="C10" s="426">
        <v>421.15999999999997</v>
      </c>
      <c r="D10" s="917"/>
      <c r="E10" s="425" t="s">
        <v>4123</v>
      </c>
      <c r="F10" s="426">
        <v>459.96000000000004</v>
      </c>
      <c r="G10" s="917"/>
      <c r="H10" s="425" t="s">
        <v>4124</v>
      </c>
      <c r="I10" s="426">
        <v>498.76</v>
      </c>
      <c r="K10" s="218" t="s">
        <v>499</v>
      </c>
    </row>
    <row r="11" spans="1:11">
      <c r="A11" s="419" t="s">
        <v>4100</v>
      </c>
      <c r="B11" s="425" t="s">
        <v>4125</v>
      </c>
      <c r="C11" s="426">
        <v>449.65999999999997</v>
      </c>
      <c r="D11" s="917"/>
      <c r="E11" s="425" t="s">
        <v>4126</v>
      </c>
      <c r="F11" s="426">
        <v>493.46000000000004</v>
      </c>
      <c r="G11" s="917"/>
      <c r="H11" s="425" t="s">
        <v>4127</v>
      </c>
      <c r="I11" s="426">
        <v>537.26</v>
      </c>
      <c r="K11" s="218" t="s">
        <v>499</v>
      </c>
    </row>
    <row r="12" spans="1:11">
      <c r="A12" s="419" t="s">
        <v>2270</v>
      </c>
      <c r="B12" s="425" t="s">
        <v>2300</v>
      </c>
      <c r="C12" s="426">
        <v>426.86</v>
      </c>
      <c r="D12" s="917"/>
      <c r="E12" s="425" t="s">
        <v>2301</v>
      </c>
      <c r="F12" s="426">
        <v>466.66</v>
      </c>
      <c r="G12" s="917"/>
      <c r="H12" s="425" t="s">
        <v>2302</v>
      </c>
      <c r="I12" s="426">
        <v>506.46</v>
      </c>
      <c r="K12" s="218" t="s">
        <v>499</v>
      </c>
    </row>
    <row r="13" spans="1:11">
      <c r="A13" s="419" t="s">
        <v>2280</v>
      </c>
      <c r="B13" s="425" t="s">
        <v>2306</v>
      </c>
      <c r="C13" s="426">
        <v>455.36</v>
      </c>
      <c r="D13" s="917"/>
      <c r="E13" s="425" t="s">
        <v>2307</v>
      </c>
      <c r="F13" s="426">
        <v>500.16</v>
      </c>
      <c r="G13" s="917"/>
      <c r="H13" s="425" t="s">
        <v>2308</v>
      </c>
      <c r="I13" s="426">
        <v>544.96</v>
      </c>
      <c r="K13" s="218" t="s">
        <v>499</v>
      </c>
    </row>
    <row r="14" spans="1:11">
      <c r="A14" s="419" t="s">
        <v>93</v>
      </c>
      <c r="B14" s="425" t="s">
        <v>1189</v>
      </c>
      <c r="C14" s="426">
        <v>482.15</v>
      </c>
      <c r="D14" s="917"/>
      <c r="E14" s="425" t="s">
        <v>1190</v>
      </c>
      <c r="F14" s="426">
        <v>531.65000000000009</v>
      </c>
      <c r="G14" s="917"/>
      <c r="H14" s="425" t="s">
        <v>1191</v>
      </c>
      <c r="I14" s="426">
        <v>581.15000000000009</v>
      </c>
      <c r="K14" s="218" t="s">
        <v>499</v>
      </c>
    </row>
    <row r="15" spans="1:11">
      <c r="A15" s="419" t="s">
        <v>430</v>
      </c>
      <c r="B15" s="425" t="s">
        <v>1192</v>
      </c>
      <c r="C15" s="426">
        <v>1337.1499999999999</v>
      </c>
      <c r="D15" s="917"/>
      <c r="E15" s="425" t="s">
        <v>1193</v>
      </c>
      <c r="F15" s="426">
        <v>1536.65</v>
      </c>
      <c r="G15" s="917"/>
      <c r="H15" s="425" t="s">
        <v>1194</v>
      </c>
      <c r="I15" s="426">
        <v>1736.15</v>
      </c>
      <c r="K15" s="218" t="s">
        <v>499</v>
      </c>
    </row>
    <row r="16" spans="1:11">
      <c r="A16" s="419" t="s">
        <v>404</v>
      </c>
      <c r="B16" s="425" t="s">
        <v>1195</v>
      </c>
      <c r="C16" s="426">
        <v>539.15</v>
      </c>
      <c r="D16" s="917"/>
      <c r="E16" s="425" t="s">
        <v>1196</v>
      </c>
      <c r="F16" s="426">
        <v>598.65000000000009</v>
      </c>
      <c r="G16" s="917"/>
      <c r="H16" s="425" t="s">
        <v>1197</v>
      </c>
      <c r="I16" s="426">
        <v>658.15000000000009</v>
      </c>
      <c r="K16" s="218" t="s">
        <v>499</v>
      </c>
    </row>
    <row r="17" spans="1:11">
      <c r="A17" s="419" t="s">
        <v>1100</v>
      </c>
      <c r="B17" s="427" t="s">
        <v>1198</v>
      </c>
      <c r="C17" s="426">
        <v>539.15</v>
      </c>
      <c r="D17" s="917"/>
      <c r="E17" s="427" t="s">
        <v>1199</v>
      </c>
      <c r="F17" s="426">
        <v>598.65000000000009</v>
      </c>
      <c r="G17" s="917"/>
      <c r="H17" s="427" t="s">
        <v>1200</v>
      </c>
      <c r="I17" s="426">
        <v>658.15000000000009</v>
      </c>
      <c r="K17" s="218" t="s">
        <v>499</v>
      </c>
    </row>
    <row r="18" spans="1:11">
      <c r="A18" s="419" t="s">
        <v>3378</v>
      </c>
      <c r="B18" s="945" t="s">
        <v>3389</v>
      </c>
      <c r="C18" s="946">
        <v>1338.86</v>
      </c>
      <c r="D18" s="947"/>
      <c r="E18" s="945" t="s">
        <v>3390</v>
      </c>
      <c r="F18" s="946">
        <v>1538.66</v>
      </c>
      <c r="G18" s="947"/>
      <c r="H18" s="945" t="s">
        <v>3391</v>
      </c>
      <c r="I18" s="946">
        <v>1738.46</v>
      </c>
      <c r="K18" s="218" t="s">
        <v>499</v>
      </c>
    </row>
    <row r="19" spans="1:11">
      <c r="A19" s="419" t="s">
        <v>1109</v>
      </c>
      <c r="B19" s="427" t="s">
        <v>1201</v>
      </c>
      <c r="C19" s="426">
        <v>596.15</v>
      </c>
      <c r="D19" s="917"/>
      <c r="E19" s="427" t="s">
        <v>1202</v>
      </c>
      <c r="F19" s="426">
        <v>665.65000000000009</v>
      </c>
      <c r="G19" s="917"/>
      <c r="H19" s="427" t="s">
        <v>1203</v>
      </c>
      <c r="I19" s="426">
        <v>735.15</v>
      </c>
      <c r="K19" s="218" t="s">
        <v>499</v>
      </c>
    </row>
    <row r="20" spans="1:11">
      <c r="A20" s="419" t="s">
        <v>1855</v>
      </c>
      <c r="B20" s="427" t="s">
        <v>1866</v>
      </c>
      <c r="C20" s="426">
        <v>653.15</v>
      </c>
      <c r="D20" s="917"/>
      <c r="E20" s="427" t="s">
        <v>1867</v>
      </c>
      <c r="F20" s="426">
        <v>732.65</v>
      </c>
      <c r="G20" s="917"/>
      <c r="H20" s="427" t="s">
        <v>1868</v>
      </c>
      <c r="I20" s="426">
        <v>812.15</v>
      </c>
      <c r="K20" s="218" t="s">
        <v>499</v>
      </c>
    </row>
    <row r="21" spans="1:11">
      <c r="A21" s="419" t="s">
        <v>2939</v>
      </c>
      <c r="B21" s="427" t="s">
        <v>2951</v>
      </c>
      <c r="C21" s="426">
        <v>767.15</v>
      </c>
      <c r="D21" s="917"/>
      <c r="E21" s="427" t="s">
        <v>2952</v>
      </c>
      <c r="F21" s="426">
        <v>866.65000000000009</v>
      </c>
      <c r="G21" s="917"/>
      <c r="H21" s="427" t="s">
        <v>2953</v>
      </c>
      <c r="I21" s="426">
        <v>966.15</v>
      </c>
      <c r="K21" s="218" t="s">
        <v>499</v>
      </c>
    </row>
    <row r="22" spans="1:11">
      <c r="A22" s="419" t="s">
        <v>1869</v>
      </c>
      <c r="B22" s="427" t="s">
        <v>1879</v>
      </c>
      <c r="C22" s="426">
        <v>767.15</v>
      </c>
      <c r="D22" s="917"/>
      <c r="E22" s="427" t="s">
        <v>1880</v>
      </c>
      <c r="F22" s="426">
        <v>866.65000000000009</v>
      </c>
      <c r="G22" s="917"/>
      <c r="H22" s="427" t="s">
        <v>1881</v>
      </c>
      <c r="I22" s="426">
        <v>966.15</v>
      </c>
      <c r="K22" s="218" t="s">
        <v>499</v>
      </c>
    </row>
    <row r="23" spans="1:11" s="972" customFormat="1">
      <c r="A23" s="967" t="s">
        <v>3472</v>
      </c>
      <c r="B23" s="970" t="s">
        <v>3495</v>
      </c>
      <c r="C23" s="971">
        <v>540.8599999999999</v>
      </c>
      <c r="E23" s="970" t="s">
        <v>3496</v>
      </c>
      <c r="F23" s="971">
        <v>600.66000000000008</v>
      </c>
      <c r="H23" s="970" t="s">
        <v>3497</v>
      </c>
      <c r="I23" s="971">
        <v>660.46</v>
      </c>
      <c r="K23" s="218" t="s">
        <v>499</v>
      </c>
    </row>
    <row r="24" spans="1:11" s="972" customFormat="1">
      <c r="A24" s="967" t="s">
        <v>3482</v>
      </c>
      <c r="B24" s="970" t="s">
        <v>3498</v>
      </c>
      <c r="C24" s="971">
        <v>597.8599999999999</v>
      </c>
      <c r="E24" s="970" t="s">
        <v>3499</v>
      </c>
      <c r="F24" s="971">
        <v>667.66000000000008</v>
      </c>
      <c r="H24" s="970" t="s">
        <v>3500</v>
      </c>
      <c r="I24" s="971">
        <v>737.46</v>
      </c>
      <c r="K24" s="218" t="s">
        <v>499</v>
      </c>
    </row>
    <row r="25" spans="1:11">
      <c r="A25" s="419" t="s">
        <v>431</v>
      </c>
      <c r="B25" s="425" t="s">
        <v>1204</v>
      </c>
      <c r="C25" s="426">
        <v>710.15</v>
      </c>
      <c r="D25" s="917"/>
      <c r="E25" s="425" t="s">
        <v>1205</v>
      </c>
      <c r="F25" s="426">
        <v>799.65000000000009</v>
      </c>
      <c r="G25" s="917"/>
      <c r="H25" s="425" t="s">
        <v>1206</v>
      </c>
      <c r="I25" s="426">
        <v>889.15</v>
      </c>
      <c r="K25" s="218" t="s">
        <v>499</v>
      </c>
    </row>
    <row r="26" spans="1:11">
      <c r="A26" s="419" t="s">
        <v>433</v>
      </c>
      <c r="B26" s="425" t="s">
        <v>1207</v>
      </c>
      <c r="C26" s="426">
        <v>767.15</v>
      </c>
      <c r="D26" s="917"/>
      <c r="E26" s="425" t="s">
        <v>1208</v>
      </c>
      <c r="F26" s="426">
        <v>866.65000000000009</v>
      </c>
      <c r="G26" s="917"/>
      <c r="H26" s="425" t="s">
        <v>1209</v>
      </c>
      <c r="I26" s="426">
        <v>966.15</v>
      </c>
      <c r="K26" s="218" t="s">
        <v>499</v>
      </c>
    </row>
    <row r="27" spans="1:11">
      <c r="A27" s="419" t="s">
        <v>435</v>
      </c>
      <c r="B27" s="425" t="s">
        <v>1210</v>
      </c>
      <c r="C27" s="426">
        <v>824.15</v>
      </c>
      <c r="D27" s="917"/>
      <c r="E27" s="425" t="s">
        <v>1211</v>
      </c>
      <c r="F27" s="426">
        <v>933.65000000000009</v>
      </c>
      <c r="G27" s="917"/>
      <c r="H27" s="425" t="s">
        <v>1212</v>
      </c>
      <c r="I27" s="426">
        <v>1043.1500000000001</v>
      </c>
      <c r="K27" s="218" t="s">
        <v>499</v>
      </c>
    </row>
    <row r="28" spans="1:11">
      <c r="A28" s="419" t="s">
        <v>723</v>
      </c>
      <c r="B28" s="425" t="s">
        <v>1213</v>
      </c>
      <c r="C28" s="426">
        <v>1622.1499999999999</v>
      </c>
      <c r="D28" s="917"/>
      <c r="E28" s="425" t="s">
        <v>1214</v>
      </c>
      <c r="F28" s="426">
        <v>1871.65</v>
      </c>
      <c r="G28" s="917"/>
      <c r="H28" s="425" t="s">
        <v>1215</v>
      </c>
      <c r="I28" s="426">
        <v>2121.15</v>
      </c>
      <c r="K28" s="218" t="s">
        <v>499</v>
      </c>
    </row>
    <row r="29" spans="1:11">
      <c r="A29" s="419" t="s">
        <v>836</v>
      </c>
      <c r="B29" s="425" t="s">
        <v>1216</v>
      </c>
      <c r="C29" s="426">
        <v>1622.1499999999999</v>
      </c>
      <c r="D29" s="917"/>
      <c r="E29" s="425" t="s">
        <v>1217</v>
      </c>
      <c r="F29" s="426">
        <v>1871.65</v>
      </c>
      <c r="G29" s="917"/>
      <c r="H29" s="425" t="s">
        <v>1218</v>
      </c>
      <c r="I29" s="426">
        <v>2121.15</v>
      </c>
      <c r="K29" s="218" t="s">
        <v>499</v>
      </c>
    </row>
    <row r="30" spans="1:11">
      <c r="A30" s="419" t="s">
        <v>914</v>
      </c>
      <c r="B30" s="425" t="s">
        <v>1219</v>
      </c>
      <c r="C30" s="426">
        <v>2192.1499999999996</v>
      </c>
      <c r="D30" s="917"/>
      <c r="E30" s="425" t="s">
        <v>1220</v>
      </c>
      <c r="F30" s="426">
        <v>2541.65</v>
      </c>
      <c r="G30" s="917"/>
      <c r="H30" s="425" t="s">
        <v>1221</v>
      </c>
      <c r="I30" s="426">
        <v>2891.15</v>
      </c>
      <c r="K30" s="218" t="s">
        <v>499</v>
      </c>
    </row>
    <row r="31" spans="1:11">
      <c r="A31" s="419" t="s">
        <v>1022</v>
      </c>
      <c r="B31" s="427" t="s">
        <v>1222</v>
      </c>
      <c r="C31" s="426">
        <v>1337.1499999999999</v>
      </c>
      <c r="D31" s="917"/>
      <c r="E31" s="427" t="s">
        <v>1223</v>
      </c>
      <c r="F31" s="426">
        <v>1536.65</v>
      </c>
      <c r="G31" s="917"/>
      <c r="H31" s="427" t="s">
        <v>1224</v>
      </c>
      <c r="I31" s="426">
        <v>1736.15</v>
      </c>
      <c r="K31" s="218" t="s">
        <v>499</v>
      </c>
    </row>
    <row r="32" spans="1:11" s="1171" customFormat="1">
      <c r="A32" s="1160" t="s">
        <v>4001</v>
      </c>
      <c r="B32" s="1168" t="s">
        <v>4046</v>
      </c>
      <c r="C32" s="1169">
        <v>768.8599999999999</v>
      </c>
      <c r="D32" s="1170"/>
      <c r="E32" s="1168" t="s">
        <v>4047</v>
      </c>
      <c r="F32" s="1169">
        <v>868.66000000000008</v>
      </c>
      <c r="G32" s="1170"/>
      <c r="H32" s="1168" t="s">
        <v>4048</v>
      </c>
      <c r="I32" s="1169">
        <v>968.46</v>
      </c>
      <c r="K32" s="1164" t="s">
        <v>499</v>
      </c>
    </row>
    <row r="33" spans="1:11" s="1171" customFormat="1">
      <c r="A33" s="1160" t="s">
        <v>4010</v>
      </c>
      <c r="B33" s="1172" t="s">
        <v>4049</v>
      </c>
      <c r="C33" s="1173">
        <v>825.8599999999999</v>
      </c>
      <c r="D33" s="1174"/>
      <c r="E33" s="1172" t="s">
        <v>4050</v>
      </c>
      <c r="F33" s="1173">
        <v>935.66000000000008</v>
      </c>
      <c r="G33" s="1174"/>
      <c r="H33" s="1172" t="s">
        <v>4051</v>
      </c>
      <c r="I33" s="1173">
        <v>1045.46</v>
      </c>
      <c r="K33" s="1164" t="s">
        <v>499</v>
      </c>
    </row>
    <row r="34" spans="1:11">
      <c r="A34" s="419" t="s">
        <v>2461</v>
      </c>
      <c r="B34" s="425" t="s">
        <v>2477</v>
      </c>
      <c r="C34" s="426">
        <v>3047.1499999999996</v>
      </c>
      <c r="D34" s="917"/>
      <c r="E34" s="425" t="s">
        <v>2478</v>
      </c>
      <c r="F34" s="426">
        <v>3546.65</v>
      </c>
      <c r="G34" s="917"/>
      <c r="H34" s="425" t="s">
        <v>2479</v>
      </c>
      <c r="I34" s="426">
        <v>4046.15</v>
      </c>
      <c r="K34" s="218" t="s">
        <v>499</v>
      </c>
    </row>
    <row r="35" spans="1:11">
      <c r="A35" s="419" t="s">
        <v>2568</v>
      </c>
      <c r="B35" s="425" t="s">
        <v>2587</v>
      </c>
      <c r="C35" s="426">
        <v>1337.1499999999999</v>
      </c>
      <c r="D35" s="917"/>
      <c r="E35" s="425" t="s">
        <v>2588</v>
      </c>
      <c r="F35" s="426">
        <v>1536.65</v>
      </c>
      <c r="G35" s="917"/>
      <c r="H35" s="425" t="s">
        <v>2589</v>
      </c>
      <c r="I35" s="426">
        <v>1736.15</v>
      </c>
      <c r="K35" s="218" t="s">
        <v>499</v>
      </c>
    </row>
    <row r="36" spans="1:11">
      <c r="A36" s="419" t="s">
        <v>405</v>
      </c>
      <c r="B36" s="425" t="s">
        <v>1225</v>
      </c>
      <c r="C36" s="426">
        <v>1337.1499999999999</v>
      </c>
      <c r="D36" s="917"/>
      <c r="E36" s="425" t="s">
        <v>1226</v>
      </c>
      <c r="F36" s="426">
        <v>1536.65</v>
      </c>
      <c r="G36" s="917"/>
      <c r="H36" s="425" t="s">
        <v>1227</v>
      </c>
      <c r="I36" s="426">
        <v>1736.15</v>
      </c>
      <c r="K36" s="218" t="s">
        <v>499</v>
      </c>
    </row>
    <row r="37" spans="1:11">
      <c r="A37" s="419" t="s">
        <v>437</v>
      </c>
      <c r="B37" s="425" t="s">
        <v>1228</v>
      </c>
      <c r="C37" s="426">
        <v>1907.1499999999999</v>
      </c>
      <c r="D37" s="917"/>
      <c r="E37" s="425" t="s">
        <v>1229</v>
      </c>
      <c r="F37" s="426">
        <v>2206.65</v>
      </c>
      <c r="G37" s="917"/>
      <c r="H37" s="425" t="s">
        <v>1230</v>
      </c>
      <c r="I37" s="426">
        <v>2506.15</v>
      </c>
      <c r="K37" s="218" t="s">
        <v>499</v>
      </c>
    </row>
    <row r="38" spans="1:11" s="1171" customFormat="1">
      <c r="A38" s="1160" t="s">
        <v>4020</v>
      </c>
      <c r="B38" s="1172" t="s">
        <v>4052</v>
      </c>
      <c r="C38" s="1173">
        <v>1623.86</v>
      </c>
      <c r="D38" s="1174"/>
      <c r="E38" s="1172" t="s">
        <v>4053</v>
      </c>
      <c r="F38" s="1173">
        <v>1873.66</v>
      </c>
      <c r="G38" s="1174"/>
      <c r="H38" s="1172" t="s">
        <v>4054</v>
      </c>
      <c r="I38" s="1173">
        <v>2123.46</v>
      </c>
      <c r="K38" s="1164" t="s">
        <v>499</v>
      </c>
    </row>
    <row r="39" spans="1:11" s="1171" customFormat="1">
      <c r="A39" s="1160" t="s">
        <v>4029</v>
      </c>
      <c r="B39" s="1172" t="s">
        <v>4055</v>
      </c>
      <c r="C39" s="1173">
        <v>1908.86</v>
      </c>
      <c r="D39" s="1174"/>
      <c r="E39" s="1172" t="s">
        <v>4056</v>
      </c>
      <c r="F39" s="1173">
        <v>2208.66</v>
      </c>
      <c r="G39" s="1174"/>
      <c r="H39" s="1172" t="s">
        <v>4057</v>
      </c>
      <c r="I39" s="1173">
        <v>2508.46</v>
      </c>
      <c r="K39" s="1164" t="s">
        <v>499</v>
      </c>
    </row>
    <row r="40" spans="1:11">
      <c r="A40" s="419" t="s">
        <v>406</v>
      </c>
      <c r="B40" s="425" t="s">
        <v>1231</v>
      </c>
      <c r="C40" s="426">
        <v>1337.1499999999999</v>
      </c>
      <c r="D40" s="917"/>
      <c r="E40" s="425" t="s">
        <v>1232</v>
      </c>
      <c r="F40" s="426">
        <v>1536.65</v>
      </c>
      <c r="G40" s="917"/>
      <c r="H40" s="425" t="s">
        <v>1233</v>
      </c>
      <c r="I40" s="426">
        <v>1736.15</v>
      </c>
      <c r="K40" s="218" t="s">
        <v>499</v>
      </c>
    </row>
    <row r="41" spans="1:11">
      <c r="A41" s="419" t="s">
        <v>439</v>
      </c>
      <c r="B41" s="425" t="s">
        <v>1234</v>
      </c>
      <c r="C41" s="426">
        <v>2762.1499999999996</v>
      </c>
      <c r="D41" s="917"/>
      <c r="E41" s="425" t="s">
        <v>1235</v>
      </c>
      <c r="F41" s="426">
        <v>3211.65</v>
      </c>
      <c r="G41" s="917"/>
      <c r="H41" s="425" t="s">
        <v>1236</v>
      </c>
      <c r="I41" s="426">
        <v>3661.15</v>
      </c>
      <c r="K41" s="218" t="s">
        <v>499</v>
      </c>
    </row>
    <row r="42" spans="1:11">
      <c r="A42" s="419" t="s">
        <v>928</v>
      </c>
      <c r="B42" s="425" t="s">
        <v>1237</v>
      </c>
      <c r="C42" s="426">
        <v>1907.1499999999999</v>
      </c>
      <c r="D42" s="917"/>
      <c r="E42" s="425" t="s">
        <v>1238</v>
      </c>
      <c r="F42" s="426">
        <v>2206.65</v>
      </c>
      <c r="G42" s="917"/>
      <c r="H42" s="425" t="s">
        <v>1239</v>
      </c>
      <c r="I42" s="426">
        <v>2506.15</v>
      </c>
      <c r="K42" s="218" t="s">
        <v>499</v>
      </c>
    </row>
    <row r="43" spans="1:11">
      <c r="A43" s="419" t="s">
        <v>1027</v>
      </c>
      <c r="B43" s="427" t="s">
        <v>1240</v>
      </c>
      <c r="C43" s="426">
        <v>2192.1499999999996</v>
      </c>
      <c r="D43" s="917"/>
      <c r="E43" s="427" t="s">
        <v>1241</v>
      </c>
      <c r="F43" s="426">
        <v>2541.65</v>
      </c>
      <c r="G43" s="917"/>
      <c r="H43" s="427" t="s">
        <v>1242</v>
      </c>
      <c r="I43" s="426">
        <v>2891.15</v>
      </c>
      <c r="K43" s="218" t="s">
        <v>499</v>
      </c>
    </row>
    <row r="44" spans="1:11">
      <c r="A44" s="419" t="s">
        <v>4059</v>
      </c>
      <c r="B44" s="427" t="s">
        <v>4086</v>
      </c>
      <c r="C44" s="426">
        <v>1908.86</v>
      </c>
      <c r="D44" s="917"/>
      <c r="E44" s="427" t="s">
        <v>4087</v>
      </c>
      <c r="F44" s="426">
        <v>2208.66</v>
      </c>
      <c r="G44" s="917"/>
      <c r="H44" s="427" t="s">
        <v>4088</v>
      </c>
      <c r="I44" s="426">
        <v>2508.46</v>
      </c>
      <c r="K44" s="218" t="s">
        <v>499</v>
      </c>
    </row>
    <row r="45" spans="1:11">
      <c r="A45" s="419" t="s">
        <v>407</v>
      </c>
      <c r="B45" s="425" t="s">
        <v>1243</v>
      </c>
      <c r="C45" s="426">
        <v>1337.1499999999999</v>
      </c>
      <c r="D45" s="917"/>
      <c r="E45" s="425" t="s">
        <v>1244</v>
      </c>
      <c r="F45" s="426">
        <v>1536.65</v>
      </c>
      <c r="G45" s="917"/>
      <c r="H45" s="425" t="s">
        <v>1245</v>
      </c>
      <c r="I45" s="426">
        <v>1736.15</v>
      </c>
      <c r="K45" s="218" t="s">
        <v>499</v>
      </c>
    </row>
    <row r="46" spans="1:11">
      <c r="A46" s="419" t="s">
        <v>3293</v>
      </c>
      <c r="B46" s="941" t="s">
        <v>3307</v>
      </c>
      <c r="C46" s="939">
        <v>2193.8599999999997</v>
      </c>
      <c r="D46" s="940"/>
      <c r="E46" s="941" t="s">
        <v>3308</v>
      </c>
      <c r="F46" s="939">
        <v>2543.6600000000003</v>
      </c>
      <c r="G46" s="940"/>
      <c r="H46" s="941" t="s">
        <v>3309</v>
      </c>
      <c r="I46" s="939">
        <v>2893.46</v>
      </c>
      <c r="K46" s="218" t="s">
        <v>499</v>
      </c>
    </row>
    <row r="47" spans="1:11">
      <c r="A47" s="419" t="s">
        <v>4128</v>
      </c>
      <c r="B47" s="941" t="s">
        <v>4146</v>
      </c>
      <c r="C47" s="939">
        <v>3333.8599999999997</v>
      </c>
      <c r="D47" s="940"/>
      <c r="E47" s="941" t="s">
        <v>4147</v>
      </c>
      <c r="F47" s="939">
        <v>3883.6600000000003</v>
      </c>
      <c r="G47" s="940"/>
      <c r="H47" s="941" t="s">
        <v>4148</v>
      </c>
      <c r="I47" s="939">
        <v>4433.46</v>
      </c>
      <c r="K47" s="218" t="s">
        <v>499</v>
      </c>
    </row>
    <row r="48" spans="1:11">
      <c r="A48" s="419" t="s">
        <v>408</v>
      </c>
      <c r="B48" s="941" t="s">
        <v>1246</v>
      </c>
      <c r="C48" s="939">
        <v>3902.1499999999996</v>
      </c>
      <c r="D48" s="940"/>
      <c r="E48" s="941" t="s">
        <v>1247</v>
      </c>
      <c r="F48" s="939">
        <v>4551.6500000000005</v>
      </c>
      <c r="G48" s="940"/>
      <c r="H48" s="941" t="s">
        <v>1248</v>
      </c>
      <c r="I48" s="939">
        <v>5201.1500000000005</v>
      </c>
      <c r="K48" s="218" t="s">
        <v>499</v>
      </c>
    </row>
    <row r="49" spans="1:11">
      <c r="A49" s="419" t="s">
        <v>440</v>
      </c>
      <c r="B49" s="425" t="s">
        <v>1249</v>
      </c>
      <c r="C49" s="426">
        <v>4757.1499999999996</v>
      </c>
      <c r="D49" s="917"/>
      <c r="E49" s="425" t="s">
        <v>1250</v>
      </c>
      <c r="F49" s="426">
        <v>5556.6500000000005</v>
      </c>
      <c r="G49" s="917"/>
      <c r="H49" s="425" t="s">
        <v>1251</v>
      </c>
      <c r="I49" s="426">
        <v>6356.1500000000005</v>
      </c>
      <c r="K49" s="218" t="s">
        <v>499</v>
      </c>
    </row>
    <row r="50" spans="1:11">
      <c r="A50" s="419" t="s">
        <v>2200</v>
      </c>
      <c r="B50" s="425" t="s">
        <v>2484</v>
      </c>
      <c r="C50" s="426">
        <v>3047.1499999999996</v>
      </c>
      <c r="D50" s="917"/>
      <c r="E50" s="425" t="s">
        <v>2485</v>
      </c>
      <c r="F50" s="426">
        <v>3546.65</v>
      </c>
      <c r="G50" s="917"/>
      <c r="H50" s="425" t="s">
        <v>2486</v>
      </c>
      <c r="I50" s="426">
        <v>4046.15</v>
      </c>
      <c r="K50" s="218" t="s">
        <v>499</v>
      </c>
    </row>
    <row r="51" spans="1:11">
      <c r="A51" s="419" t="s">
        <v>86</v>
      </c>
      <c r="B51" s="425" t="s">
        <v>1252</v>
      </c>
      <c r="C51" s="426">
        <v>3617.1499999999996</v>
      </c>
      <c r="D51" s="917"/>
      <c r="E51" s="425" t="s">
        <v>1253</v>
      </c>
      <c r="F51" s="426">
        <v>4216.6499999999996</v>
      </c>
      <c r="G51" s="917"/>
      <c r="H51" s="425" t="s">
        <v>1254</v>
      </c>
      <c r="I51" s="426">
        <v>4816.1500000000005</v>
      </c>
      <c r="K51" s="218" t="s">
        <v>499</v>
      </c>
    </row>
    <row r="52" spans="1:11">
      <c r="A52" s="419" t="s">
        <v>842</v>
      </c>
      <c r="B52" s="425" t="s">
        <v>1255</v>
      </c>
      <c r="C52" s="426">
        <v>4757.1499999999996</v>
      </c>
      <c r="D52" s="917"/>
      <c r="E52" s="425" t="s">
        <v>1256</v>
      </c>
      <c r="F52" s="426">
        <v>5556.6500000000005</v>
      </c>
      <c r="G52" s="917"/>
      <c r="H52" s="425" t="s">
        <v>1257</v>
      </c>
      <c r="I52" s="426">
        <v>6356.1500000000005</v>
      </c>
      <c r="K52" s="218" t="s">
        <v>499</v>
      </c>
    </row>
    <row r="53" spans="1:11">
      <c r="A53" s="419" t="s">
        <v>203</v>
      </c>
      <c r="B53" s="425" t="s">
        <v>1258</v>
      </c>
      <c r="C53" s="426">
        <v>4187.1499999999996</v>
      </c>
      <c r="D53" s="917"/>
      <c r="E53" s="425" t="s">
        <v>1259</v>
      </c>
      <c r="F53" s="426">
        <v>4886.6500000000005</v>
      </c>
      <c r="G53" s="917"/>
      <c r="H53" s="425" t="s">
        <v>1260</v>
      </c>
      <c r="I53" s="426">
        <v>5586.1500000000005</v>
      </c>
      <c r="K53" s="218" t="s">
        <v>499</v>
      </c>
    </row>
    <row r="54" spans="1:11">
      <c r="A54" s="419" t="s">
        <v>441</v>
      </c>
      <c r="B54" s="425" t="s">
        <v>1261</v>
      </c>
      <c r="C54" s="426">
        <v>5042.1499999999996</v>
      </c>
      <c r="D54" s="917"/>
      <c r="E54" s="425" t="s">
        <v>1262</v>
      </c>
      <c r="F54" s="426">
        <v>5891.6500000000005</v>
      </c>
      <c r="G54" s="917"/>
      <c r="H54" s="425" t="s">
        <v>1263</v>
      </c>
      <c r="I54" s="426">
        <v>6741.1500000000005</v>
      </c>
      <c r="K54" s="218" t="s">
        <v>499</v>
      </c>
    </row>
    <row r="55" spans="1:11">
      <c r="A55" s="419" t="s">
        <v>442</v>
      </c>
      <c r="B55" s="425" t="s">
        <v>1264</v>
      </c>
      <c r="C55" s="426">
        <v>5897.15</v>
      </c>
      <c r="D55" s="917"/>
      <c r="E55" s="425" t="s">
        <v>1265</v>
      </c>
      <c r="F55" s="426">
        <v>6896.6500000000005</v>
      </c>
      <c r="G55" s="917"/>
      <c r="H55" s="425" t="s">
        <v>1266</v>
      </c>
      <c r="I55" s="426">
        <v>7896.1500000000005</v>
      </c>
      <c r="K55" s="218" t="s">
        <v>499</v>
      </c>
    </row>
    <row r="56" spans="1:11">
      <c r="A56" s="419" t="s">
        <v>443</v>
      </c>
      <c r="B56" s="425" t="s">
        <v>1267</v>
      </c>
      <c r="C56" s="426">
        <v>5897.15</v>
      </c>
      <c r="D56" s="917"/>
      <c r="E56" s="425" t="s">
        <v>1268</v>
      </c>
      <c r="F56" s="426">
        <v>6896.6500000000005</v>
      </c>
      <c r="G56" s="917"/>
      <c r="H56" s="425" t="s">
        <v>1269</v>
      </c>
      <c r="I56" s="426">
        <v>7896.1500000000005</v>
      </c>
      <c r="K56" s="218" t="s">
        <v>499</v>
      </c>
    </row>
    <row r="57" spans="1:11">
      <c r="A57" s="419" t="s">
        <v>444</v>
      </c>
      <c r="B57" s="425" t="s">
        <v>1270</v>
      </c>
      <c r="C57" s="426">
        <v>6752.15</v>
      </c>
      <c r="D57" s="917"/>
      <c r="E57" s="425" t="s">
        <v>1271</v>
      </c>
      <c r="F57" s="426">
        <v>7901.6500000000005</v>
      </c>
      <c r="G57" s="917"/>
      <c r="H57" s="425" t="s">
        <v>1272</v>
      </c>
      <c r="I57" s="426">
        <v>9051.15</v>
      </c>
      <c r="K57" s="218" t="s">
        <v>499</v>
      </c>
    </row>
    <row r="58" spans="1:11">
      <c r="A58" s="419" t="s">
        <v>2317</v>
      </c>
      <c r="B58" s="425" t="s">
        <v>2350</v>
      </c>
      <c r="C58" s="426">
        <v>4758.8599999999997</v>
      </c>
      <c r="D58" s="917"/>
      <c r="E58" s="425" t="s">
        <v>2351</v>
      </c>
      <c r="F58" s="426">
        <v>5558.6600000000008</v>
      </c>
      <c r="G58" s="917"/>
      <c r="H58" s="425" t="s">
        <v>2352</v>
      </c>
      <c r="I58" s="426">
        <v>6358.46</v>
      </c>
      <c r="K58" s="218" t="s">
        <v>499</v>
      </c>
    </row>
    <row r="59" spans="1:11">
      <c r="A59" s="419" t="s">
        <v>409</v>
      </c>
      <c r="B59" s="425" t="s">
        <v>1273</v>
      </c>
      <c r="C59" s="426">
        <v>7607.15</v>
      </c>
      <c r="D59" s="917"/>
      <c r="E59" s="425" t="s">
        <v>1274</v>
      </c>
      <c r="F59" s="426">
        <v>8906.65</v>
      </c>
      <c r="G59" s="917"/>
      <c r="H59" s="425" t="s">
        <v>1275</v>
      </c>
      <c r="I59" s="426">
        <v>10206.15</v>
      </c>
      <c r="K59" s="218" t="s">
        <v>499</v>
      </c>
    </row>
    <row r="60" spans="1:11">
      <c r="A60" s="419" t="s">
        <v>858</v>
      </c>
      <c r="B60" s="425" t="s">
        <v>1276</v>
      </c>
      <c r="C60" s="426">
        <v>8177.15</v>
      </c>
      <c r="D60" s="917"/>
      <c r="E60" s="425" t="s">
        <v>1277</v>
      </c>
      <c r="F60" s="426">
        <v>9576.6500000000015</v>
      </c>
      <c r="G60" s="917"/>
      <c r="H60" s="425" t="s">
        <v>1278</v>
      </c>
      <c r="I60" s="426">
        <v>10976.15</v>
      </c>
      <c r="K60" s="218" t="s">
        <v>499</v>
      </c>
    </row>
    <row r="61" spans="1:11">
      <c r="A61" s="419" t="s">
        <v>1565</v>
      </c>
      <c r="B61" s="425" t="s">
        <v>1580</v>
      </c>
      <c r="C61" s="426">
        <v>7607.15</v>
      </c>
      <c r="D61" s="917"/>
      <c r="E61" s="425" t="s">
        <v>1581</v>
      </c>
      <c r="F61" s="426">
        <v>8906.65</v>
      </c>
      <c r="G61" s="917"/>
      <c r="H61" s="425" t="s">
        <v>1582</v>
      </c>
      <c r="I61" s="426">
        <v>10206.15</v>
      </c>
      <c r="K61" s="218" t="s">
        <v>499</v>
      </c>
    </row>
    <row r="62" spans="1:11">
      <c r="A62" s="419" t="s">
        <v>1748</v>
      </c>
      <c r="B62" s="425" t="s">
        <v>1763</v>
      </c>
      <c r="C62" s="426">
        <v>8462.15</v>
      </c>
      <c r="D62" s="917"/>
      <c r="E62" s="425" t="s">
        <v>1764</v>
      </c>
      <c r="F62" s="426">
        <v>9911.6500000000015</v>
      </c>
      <c r="G62" s="917"/>
      <c r="H62" s="425" t="s">
        <v>1765</v>
      </c>
      <c r="I62" s="426">
        <v>11361.15</v>
      </c>
      <c r="K62" s="218" t="s">
        <v>499</v>
      </c>
    </row>
    <row r="63" spans="1:11">
      <c r="A63" s="419" t="s">
        <v>410</v>
      </c>
      <c r="B63" s="425" t="s">
        <v>1279</v>
      </c>
      <c r="C63" s="426">
        <v>4187.1499999999996</v>
      </c>
      <c r="D63" s="917"/>
      <c r="E63" s="425" t="s">
        <v>1280</v>
      </c>
      <c r="F63" s="426">
        <v>4886.6500000000005</v>
      </c>
      <c r="G63" s="917"/>
      <c r="H63" s="425" t="s">
        <v>1281</v>
      </c>
      <c r="I63" s="426">
        <v>5586.1500000000005</v>
      </c>
      <c r="K63" s="218" t="s">
        <v>499</v>
      </c>
    </row>
    <row r="64" spans="1:11">
      <c r="A64" s="419" t="s">
        <v>445</v>
      </c>
      <c r="B64" s="425" t="s">
        <v>1282</v>
      </c>
      <c r="C64" s="426">
        <v>4757.1499999999996</v>
      </c>
      <c r="D64" s="917"/>
      <c r="E64" s="425" t="s">
        <v>1283</v>
      </c>
      <c r="F64" s="426">
        <v>5556.6500000000005</v>
      </c>
      <c r="G64" s="917"/>
      <c r="H64" s="425" t="s">
        <v>1284</v>
      </c>
      <c r="I64" s="426">
        <v>6356.1500000000005</v>
      </c>
      <c r="K64" s="218" t="s">
        <v>499</v>
      </c>
    </row>
    <row r="65" spans="1:11">
      <c r="A65" s="419" t="s">
        <v>2847</v>
      </c>
      <c r="B65" s="425" t="s">
        <v>2863</v>
      </c>
      <c r="C65" s="426">
        <v>5898.86</v>
      </c>
      <c r="D65" s="917"/>
      <c r="E65" s="425" t="s">
        <v>2864</v>
      </c>
      <c r="F65" s="426">
        <v>6898.6600000000008</v>
      </c>
      <c r="G65" s="917"/>
      <c r="H65" s="425" t="s">
        <v>2865</v>
      </c>
      <c r="I65" s="426">
        <v>7898.46</v>
      </c>
      <c r="K65" s="218" t="s">
        <v>499</v>
      </c>
    </row>
    <row r="66" spans="1:11">
      <c r="A66" s="419" t="s">
        <v>2332</v>
      </c>
      <c r="B66" s="425" t="s">
        <v>2353</v>
      </c>
      <c r="C66" s="426">
        <v>8747.15</v>
      </c>
      <c r="D66" s="917"/>
      <c r="E66" s="425" t="s">
        <v>2354</v>
      </c>
      <c r="F66" s="426">
        <v>10246.650000000001</v>
      </c>
      <c r="G66" s="917"/>
      <c r="H66" s="425" t="s">
        <v>2355</v>
      </c>
      <c r="I66" s="426">
        <v>11746.15</v>
      </c>
      <c r="K66" s="218" t="s">
        <v>499</v>
      </c>
    </row>
    <row r="67" spans="1:11">
      <c r="A67" s="419" t="s">
        <v>872</v>
      </c>
      <c r="B67" s="425" t="s">
        <v>1285</v>
      </c>
      <c r="C67" s="426">
        <v>11597.15</v>
      </c>
      <c r="D67" s="917"/>
      <c r="E67" s="425" t="s">
        <v>1286</v>
      </c>
      <c r="F67" s="426">
        <v>13596.650000000001</v>
      </c>
      <c r="G67" s="917"/>
      <c r="H67" s="425" t="s">
        <v>1287</v>
      </c>
      <c r="I67" s="426">
        <v>15596.15</v>
      </c>
      <c r="K67" s="218" t="s">
        <v>499</v>
      </c>
    </row>
    <row r="68" spans="1:11">
      <c r="A68" s="419" t="s">
        <v>886</v>
      </c>
      <c r="B68" s="425" t="s">
        <v>1288</v>
      </c>
      <c r="C68" s="426">
        <v>13877.15</v>
      </c>
      <c r="D68" s="917"/>
      <c r="E68" s="425" t="s">
        <v>1289</v>
      </c>
      <c r="F68" s="426">
        <v>16276.650000000001</v>
      </c>
      <c r="G68" s="917"/>
      <c r="H68" s="425" t="s">
        <v>1290</v>
      </c>
      <c r="I68" s="426">
        <v>18676.150000000001</v>
      </c>
      <c r="K68" s="218" t="s">
        <v>499</v>
      </c>
    </row>
    <row r="69" spans="1:11">
      <c r="A69" s="419" t="s">
        <v>411</v>
      </c>
      <c r="B69" s="425" t="s">
        <v>1291</v>
      </c>
      <c r="C69" s="426">
        <v>19007.149999999998</v>
      </c>
      <c r="D69" s="917"/>
      <c r="E69" s="425" t="s">
        <v>1292</v>
      </c>
      <c r="F69" s="426">
        <v>22306.65</v>
      </c>
      <c r="G69" s="917"/>
      <c r="H69" s="425" t="s">
        <v>1293</v>
      </c>
      <c r="I69" s="426">
        <v>25606.15</v>
      </c>
      <c r="K69" s="218" t="s">
        <v>499</v>
      </c>
    </row>
    <row r="70" spans="1:11">
      <c r="A70" s="419" t="s">
        <v>1118</v>
      </c>
      <c r="B70" s="425" t="s">
        <v>1294</v>
      </c>
      <c r="C70" s="426">
        <v>22997.149999999998</v>
      </c>
      <c r="D70" s="917"/>
      <c r="E70" s="425" t="s">
        <v>1295</v>
      </c>
      <c r="F70" s="426">
        <v>26996.65</v>
      </c>
      <c r="G70" s="917"/>
      <c r="H70" s="425" t="s">
        <v>1296</v>
      </c>
      <c r="I70" s="426">
        <v>30996.15</v>
      </c>
      <c r="K70" s="218" t="s">
        <v>499</v>
      </c>
    </row>
    <row r="71" spans="1:11">
      <c r="A71" s="419" t="s">
        <v>1598</v>
      </c>
      <c r="B71" s="425" t="s">
        <v>1601</v>
      </c>
      <c r="C71" s="426">
        <v>28697.149999999998</v>
      </c>
      <c r="D71" s="917"/>
      <c r="E71" s="425" t="s">
        <v>1602</v>
      </c>
      <c r="F71" s="426">
        <v>33696.65</v>
      </c>
      <c r="G71" s="917"/>
      <c r="H71" s="425" t="s">
        <v>1603</v>
      </c>
      <c r="I71" s="426">
        <v>38696.15</v>
      </c>
      <c r="K71" s="218" t="s">
        <v>499</v>
      </c>
    </row>
    <row r="72" spans="1:11">
      <c r="A72" s="419" t="s">
        <v>2762</v>
      </c>
      <c r="B72" s="425" t="s">
        <v>2780</v>
      </c>
      <c r="C72" s="426">
        <v>25847.149999999998</v>
      </c>
      <c r="D72" s="917"/>
      <c r="E72" s="425" t="s">
        <v>2781</v>
      </c>
      <c r="F72" s="426">
        <v>30346.65</v>
      </c>
      <c r="G72" s="917"/>
      <c r="H72" s="425" t="s">
        <v>2782</v>
      </c>
      <c r="I72" s="426">
        <v>34846.15</v>
      </c>
      <c r="K72" s="218" t="s">
        <v>499</v>
      </c>
    </row>
    <row r="73" spans="1:11" ht="17.25" customHeight="1">
      <c r="A73" s="419" t="s">
        <v>447</v>
      </c>
      <c r="B73" s="425" t="s">
        <v>1297</v>
      </c>
      <c r="C73" s="426">
        <v>17297.149999999998</v>
      </c>
      <c r="D73" s="917"/>
      <c r="E73" s="425" t="s">
        <v>1298</v>
      </c>
      <c r="F73" s="426">
        <v>20296.650000000001</v>
      </c>
      <c r="G73" s="917"/>
      <c r="H73" s="425" t="s">
        <v>1299</v>
      </c>
      <c r="I73" s="426">
        <v>23296.15</v>
      </c>
      <c r="K73" s="218" t="s">
        <v>499</v>
      </c>
    </row>
    <row r="74" spans="1:11">
      <c r="A74" s="419" t="s">
        <v>412</v>
      </c>
      <c r="B74" s="425" t="s">
        <v>1300</v>
      </c>
      <c r="C74" s="426">
        <v>26417.149999999998</v>
      </c>
      <c r="D74" s="917"/>
      <c r="E74" s="425" t="s">
        <v>1301</v>
      </c>
      <c r="F74" s="426">
        <v>31016.65</v>
      </c>
      <c r="G74" s="917"/>
      <c r="H74" s="425" t="s">
        <v>1302</v>
      </c>
      <c r="I74" s="426">
        <v>35616.15</v>
      </c>
      <c r="K74" s="218" t="s">
        <v>499</v>
      </c>
    </row>
    <row r="75" spans="1:11">
      <c r="A75" s="419" t="s">
        <v>3173</v>
      </c>
      <c r="B75" s="425" t="s">
        <v>3191</v>
      </c>
      <c r="C75" s="426">
        <v>34398.86</v>
      </c>
      <c r="D75" s="917"/>
      <c r="E75" s="425" t="s">
        <v>3192</v>
      </c>
      <c r="F75" s="426">
        <v>40398.660000000003</v>
      </c>
      <c r="G75" s="917"/>
      <c r="H75" s="425" t="s">
        <v>3193</v>
      </c>
      <c r="I75" s="426">
        <v>46398.46</v>
      </c>
      <c r="K75" s="218" t="s">
        <v>499</v>
      </c>
    </row>
    <row r="76" spans="1:11">
      <c r="A76" s="419" t="s">
        <v>413</v>
      </c>
      <c r="B76" s="425" t="s">
        <v>1303</v>
      </c>
      <c r="C76" s="426">
        <v>28697.149999999998</v>
      </c>
      <c r="D76" s="917"/>
      <c r="E76" s="425" t="s">
        <v>1304</v>
      </c>
      <c r="F76" s="426">
        <v>33696.65</v>
      </c>
      <c r="G76" s="917"/>
      <c r="H76" s="425" t="s">
        <v>1305</v>
      </c>
      <c r="I76" s="426">
        <v>38696.15</v>
      </c>
      <c r="K76" s="218" t="s">
        <v>499</v>
      </c>
    </row>
    <row r="77" spans="1:11">
      <c r="A77" s="419" t="s">
        <v>450</v>
      </c>
      <c r="B77" s="425" t="s">
        <v>1306</v>
      </c>
      <c r="C77" s="426">
        <v>30977.149999999998</v>
      </c>
      <c r="D77" s="917"/>
      <c r="E77" s="425" t="s">
        <v>1307</v>
      </c>
      <c r="F77" s="426">
        <v>36376.65</v>
      </c>
      <c r="G77" s="917"/>
      <c r="H77" s="425" t="s">
        <v>1308</v>
      </c>
      <c r="I77" s="426">
        <v>41776.15</v>
      </c>
      <c r="K77" s="218" t="s">
        <v>499</v>
      </c>
    </row>
    <row r="78" spans="1:11">
      <c r="A78" s="419" t="s">
        <v>460</v>
      </c>
      <c r="B78" s="425" t="s">
        <v>1309</v>
      </c>
      <c r="C78" s="426">
        <v>34397.149999999994</v>
      </c>
      <c r="D78" s="917"/>
      <c r="E78" s="425" t="s">
        <v>1310</v>
      </c>
      <c r="F78" s="426">
        <v>40396.65</v>
      </c>
      <c r="G78" s="917"/>
      <c r="H78" s="425" t="s">
        <v>1311</v>
      </c>
      <c r="I78" s="426">
        <v>46396.15</v>
      </c>
      <c r="K78" s="218" t="s">
        <v>499</v>
      </c>
    </row>
    <row r="79" spans="1:11">
      <c r="A79" s="419" t="s">
        <v>1013</v>
      </c>
      <c r="B79" s="427" t="s">
        <v>1312</v>
      </c>
      <c r="C79" s="426">
        <v>36677.149999999994</v>
      </c>
      <c r="D79" s="917"/>
      <c r="E79" s="427" t="s">
        <v>1313</v>
      </c>
      <c r="F79" s="426">
        <v>43076.65</v>
      </c>
      <c r="G79" s="917"/>
      <c r="H79" s="427" t="s">
        <v>1314</v>
      </c>
      <c r="I79" s="426">
        <v>49476.15</v>
      </c>
      <c r="K79" s="218" t="s">
        <v>499</v>
      </c>
    </row>
    <row r="80" spans="1:11">
      <c r="A80" s="419" t="s">
        <v>1179</v>
      </c>
      <c r="B80" s="427" t="s">
        <v>1315</v>
      </c>
      <c r="C80" s="426">
        <v>51497.149999999994</v>
      </c>
      <c r="D80" s="917"/>
      <c r="E80" s="427" t="s">
        <v>1316</v>
      </c>
      <c r="F80" s="426">
        <v>60496.65</v>
      </c>
      <c r="G80" s="917"/>
      <c r="H80" s="427" t="s">
        <v>1317</v>
      </c>
      <c r="I80" s="426">
        <v>69496.150000000009</v>
      </c>
      <c r="K80" s="218" t="s">
        <v>499</v>
      </c>
    </row>
    <row r="81" spans="1:11">
      <c r="A81" s="419" t="s">
        <v>1180</v>
      </c>
      <c r="B81" s="427" t="s">
        <v>1318</v>
      </c>
      <c r="C81" s="426">
        <v>53777.149999999994</v>
      </c>
      <c r="D81" s="917"/>
      <c r="E81" s="427" t="s">
        <v>1319</v>
      </c>
      <c r="F81" s="426">
        <v>63176.65</v>
      </c>
      <c r="G81" s="917"/>
      <c r="H81" s="427" t="s">
        <v>1320</v>
      </c>
      <c r="I81" s="426">
        <v>72576.150000000009</v>
      </c>
      <c r="K81" s="218" t="s">
        <v>499</v>
      </c>
    </row>
    <row r="82" spans="1:11">
      <c r="A82" s="419" t="s">
        <v>1075</v>
      </c>
      <c r="B82" s="427" t="s">
        <v>1321</v>
      </c>
      <c r="C82" s="426">
        <v>45797.149999999994</v>
      </c>
      <c r="D82" s="917"/>
      <c r="E82" s="427" t="s">
        <v>1322</v>
      </c>
      <c r="F82" s="426">
        <v>53796.65</v>
      </c>
      <c r="G82" s="917"/>
      <c r="H82" s="427" t="s">
        <v>1323</v>
      </c>
      <c r="I82" s="426">
        <v>61796.15</v>
      </c>
      <c r="K82" s="218" t="s">
        <v>499</v>
      </c>
    </row>
    <row r="83" spans="1:11">
      <c r="A83" s="419" t="s">
        <v>1089</v>
      </c>
      <c r="B83" s="427" t="s">
        <v>1324</v>
      </c>
      <c r="C83" s="426">
        <v>48077.149999999994</v>
      </c>
      <c r="D83" s="917"/>
      <c r="E83" s="427" t="s">
        <v>1325</v>
      </c>
      <c r="F83" s="426">
        <v>56476.65</v>
      </c>
      <c r="G83" s="917"/>
      <c r="H83" s="427" t="s">
        <v>1326</v>
      </c>
      <c r="I83" s="426">
        <v>64876.15</v>
      </c>
      <c r="K83" s="218" t="s">
        <v>499</v>
      </c>
    </row>
    <row r="84" spans="1:11">
      <c r="A84" s="419" t="s">
        <v>259</v>
      </c>
      <c r="B84" s="425" t="s">
        <v>1327</v>
      </c>
      <c r="C84" s="426">
        <v>26417.149999999998</v>
      </c>
      <c r="D84" s="917"/>
      <c r="E84" s="425" t="s">
        <v>1328</v>
      </c>
      <c r="F84" s="426">
        <v>31016.65</v>
      </c>
      <c r="G84" s="917"/>
      <c r="H84" s="425" t="s">
        <v>1329</v>
      </c>
      <c r="I84" s="426">
        <v>35616.15</v>
      </c>
      <c r="K84" s="218" t="s">
        <v>499</v>
      </c>
    </row>
    <row r="85" spans="1:11">
      <c r="A85" s="419" t="s">
        <v>261</v>
      </c>
      <c r="B85" s="425" t="s">
        <v>1330</v>
      </c>
      <c r="C85" s="426">
        <v>29267.149999999998</v>
      </c>
      <c r="D85" s="917"/>
      <c r="E85" s="425" t="s">
        <v>1331</v>
      </c>
      <c r="F85" s="426">
        <v>34366.65</v>
      </c>
      <c r="G85" s="917"/>
      <c r="H85" s="425" t="s">
        <v>1332</v>
      </c>
      <c r="I85" s="426">
        <v>39466.15</v>
      </c>
      <c r="K85" s="218" t="s">
        <v>499</v>
      </c>
    </row>
    <row r="86" spans="1:11">
      <c r="A86" s="419" t="s">
        <v>53</v>
      </c>
      <c r="B86" s="425" t="s">
        <v>1333</v>
      </c>
      <c r="C86" s="426">
        <v>31547.149999999998</v>
      </c>
      <c r="D86" s="917"/>
      <c r="E86" s="425" t="s">
        <v>1334</v>
      </c>
      <c r="F86" s="426">
        <v>37046.65</v>
      </c>
      <c r="G86" s="917"/>
      <c r="H86" s="425" t="s">
        <v>1335</v>
      </c>
      <c r="I86" s="426">
        <v>42546.15</v>
      </c>
      <c r="K86" s="218" t="s">
        <v>499</v>
      </c>
    </row>
    <row r="87" spans="1:11">
      <c r="A87" s="419" t="s">
        <v>51</v>
      </c>
      <c r="B87" s="425" t="s">
        <v>1336</v>
      </c>
      <c r="C87" s="426">
        <v>31547.149999999998</v>
      </c>
      <c r="D87" s="917"/>
      <c r="E87" s="425" t="s">
        <v>1337</v>
      </c>
      <c r="F87" s="426">
        <v>37046.65</v>
      </c>
      <c r="G87" s="917"/>
      <c r="H87" s="425" t="s">
        <v>1338</v>
      </c>
      <c r="I87" s="426">
        <v>42546.15</v>
      </c>
      <c r="K87" s="218" t="s">
        <v>499</v>
      </c>
    </row>
    <row r="88" spans="1:11">
      <c r="A88" s="419" t="s">
        <v>1727</v>
      </c>
      <c r="B88" s="425" t="s">
        <v>1742</v>
      </c>
      <c r="C88" s="426">
        <v>34397.149999999994</v>
      </c>
      <c r="D88" s="917"/>
      <c r="E88" s="425" t="s">
        <v>1743</v>
      </c>
      <c r="F88" s="426">
        <v>40396.65</v>
      </c>
      <c r="G88" s="917"/>
      <c r="H88" s="425" t="s">
        <v>1744</v>
      </c>
      <c r="I88" s="426">
        <v>46396.15</v>
      </c>
      <c r="K88" s="218" t="s">
        <v>499</v>
      </c>
    </row>
    <row r="89" spans="1:11">
      <c r="A89" s="419" t="s">
        <v>2899</v>
      </c>
      <c r="B89" s="425" t="s">
        <v>2917</v>
      </c>
      <c r="C89" s="426">
        <v>40097.149999999994</v>
      </c>
      <c r="D89" s="917"/>
      <c r="E89" s="425" t="s">
        <v>2918</v>
      </c>
      <c r="F89" s="426">
        <v>47096.65</v>
      </c>
      <c r="G89" s="917"/>
      <c r="H89" s="425" t="s">
        <v>2919</v>
      </c>
      <c r="I89" s="426">
        <v>54096.15</v>
      </c>
      <c r="K89" s="218" t="s">
        <v>499</v>
      </c>
    </row>
    <row r="90" spans="1:11">
      <c r="A90" s="419" t="s">
        <v>696</v>
      </c>
      <c r="B90" s="425" t="s">
        <v>1339</v>
      </c>
      <c r="C90" s="426">
        <v>37247.149999999994</v>
      </c>
      <c r="D90" s="917"/>
      <c r="E90" s="425" t="s">
        <v>1340</v>
      </c>
      <c r="F90" s="426">
        <v>43746.65</v>
      </c>
      <c r="G90" s="917"/>
      <c r="H90" s="425" t="s">
        <v>1341</v>
      </c>
      <c r="I90" s="426">
        <v>50246.15</v>
      </c>
      <c r="K90" s="218" t="s">
        <v>499</v>
      </c>
    </row>
    <row r="91" spans="1:11">
      <c r="A91" s="739" t="s">
        <v>2092</v>
      </c>
      <c r="B91" s="741" t="s">
        <v>2536</v>
      </c>
      <c r="C91" s="426">
        <v>40097.149999999994</v>
      </c>
      <c r="D91" s="918"/>
      <c r="E91" s="741" t="s">
        <v>2537</v>
      </c>
      <c r="F91" s="426">
        <v>47096.65</v>
      </c>
      <c r="G91" s="918"/>
      <c r="H91" s="741" t="s">
        <v>2538</v>
      </c>
      <c r="I91" s="426">
        <v>54096.15</v>
      </c>
      <c r="K91" s="218" t="s">
        <v>499</v>
      </c>
    </row>
    <row r="92" spans="1:11">
      <c r="A92" s="419" t="s">
        <v>2160</v>
      </c>
      <c r="B92" s="741" t="s">
        <v>2829</v>
      </c>
      <c r="C92" s="426">
        <f>200+(69995*0.57)</f>
        <v>40097.149999999994</v>
      </c>
      <c r="D92" s="918"/>
      <c r="E92" s="741" t="s">
        <v>2831</v>
      </c>
      <c r="F92" s="426">
        <f>200+(69995*0.67)</f>
        <v>47096.65</v>
      </c>
      <c r="G92" s="918"/>
      <c r="H92" s="741" t="s">
        <v>2830</v>
      </c>
      <c r="I92" s="426">
        <f>200+(69995*0.77)</f>
        <v>54096.15</v>
      </c>
      <c r="K92" s="218" t="s">
        <v>499</v>
      </c>
    </row>
    <row r="93" spans="1:11">
      <c r="A93" s="419" t="s">
        <v>55</v>
      </c>
      <c r="B93" s="425" t="s">
        <v>1342</v>
      </c>
      <c r="C93" s="426">
        <v>34967.149999999994</v>
      </c>
      <c r="D93" s="917"/>
      <c r="E93" s="425" t="s">
        <v>1343</v>
      </c>
      <c r="F93" s="426">
        <v>41066.65</v>
      </c>
      <c r="G93" s="917"/>
      <c r="H93" s="425" t="s">
        <v>1344</v>
      </c>
      <c r="I93" s="426">
        <v>47166.15</v>
      </c>
      <c r="K93" s="218" t="s">
        <v>499</v>
      </c>
    </row>
    <row r="94" spans="1:11" ht="15.75" thickBot="1">
      <c r="A94" s="420" t="s">
        <v>2551</v>
      </c>
      <c r="B94" s="428" t="s">
        <v>2565</v>
      </c>
      <c r="C94" s="429">
        <v>45797.149999999994</v>
      </c>
      <c r="D94" s="919"/>
      <c r="E94" s="428" t="s">
        <v>2566</v>
      </c>
      <c r="F94" s="429">
        <v>53796.65</v>
      </c>
      <c r="G94" s="919"/>
      <c r="H94" s="428" t="s">
        <v>2567</v>
      </c>
      <c r="I94" s="429">
        <v>61796.15</v>
      </c>
      <c r="K94" s="597" t="s">
        <v>499</v>
      </c>
    </row>
    <row r="96" spans="1:11">
      <c r="A96" s="747"/>
      <c r="B96" s="245"/>
      <c r="C96" s="245"/>
      <c r="D96" s="245"/>
      <c r="E96" s="245"/>
      <c r="F96" s="245"/>
    </row>
    <row r="97" spans="1:6" ht="35.25" customHeight="1">
      <c r="A97" s="1262"/>
      <c r="B97" s="1262"/>
      <c r="C97" s="1262"/>
      <c r="D97" s="1262"/>
      <c r="E97" s="1262"/>
      <c r="F97" s="1262"/>
    </row>
    <row r="98" spans="1:6" ht="15.75">
      <c r="A98" s="445"/>
      <c r="B98" s="445"/>
      <c r="C98" s="445"/>
      <c r="D98" s="445"/>
      <c r="E98" s="445"/>
      <c r="F98" s="445"/>
    </row>
    <row r="99" spans="1:6" ht="26.25" customHeight="1">
      <c r="A99" s="1262"/>
      <c r="B99" s="1262"/>
      <c r="C99" s="1262"/>
      <c r="D99" s="1262"/>
      <c r="E99" s="1262"/>
      <c r="F99" s="1262"/>
    </row>
    <row r="100" spans="1:6">
      <c r="A100" s="245"/>
      <c r="B100" s="245"/>
      <c r="C100" s="245"/>
      <c r="D100" s="245"/>
      <c r="E100" s="245"/>
      <c r="F100" s="245"/>
    </row>
    <row r="101" spans="1:6" ht="32.25" customHeight="1">
      <c r="A101" s="1263"/>
      <c r="B101" s="1263"/>
      <c r="C101" s="1263"/>
      <c r="D101" s="1263"/>
      <c r="E101" s="1263"/>
      <c r="F101" s="1263"/>
    </row>
  </sheetData>
  <mergeCells count="7">
    <mergeCell ref="A97:F97"/>
    <mergeCell ref="A99:F99"/>
    <mergeCell ref="A101:F101"/>
    <mergeCell ref="B1:I1"/>
    <mergeCell ref="B2:C2"/>
    <mergeCell ref="E2:F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FortiGate</vt:lpstr>
      <vt:lpstr>FortiGate Chassis</vt:lpstr>
      <vt:lpstr>FortiManager</vt:lpstr>
      <vt:lpstr>FortiAnalyzer</vt:lpstr>
      <vt:lpstr>FortiAP</vt:lpstr>
      <vt:lpstr>FortiSwitch</vt:lpstr>
      <vt:lpstr>FortiClient</vt:lpstr>
      <vt:lpstr>FortiToken</vt:lpstr>
      <vt:lpstr>FortiCarrier</vt:lpstr>
      <vt:lpstr>VDOM</vt:lpstr>
      <vt:lpstr>Modules</vt:lpstr>
      <vt:lpstr>FortiCloud</vt:lpstr>
      <vt:lpstr>FortiMail</vt:lpstr>
      <vt:lpstr>FortiWeb</vt:lpstr>
      <vt:lpstr>FortiDB</vt:lpstr>
      <vt:lpstr>FortiDDoS</vt:lpstr>
      <vt:lpstr>FortiVoice</vt:lpstr>
      <vt:lpstr>FortiBalancer</vt:lpstr>
      <vt:lpstr>FortiADC</vt:lpstr>
      <vt:lpstr>Other Products</vt:lpstr>
      <vt:lpstr>FortiDNS</vt:lpstr>
      <vt:lpstr>FortiCache</vt:lpstr>
      <vt:lpstr>FortiAuthenticator</vt:lpstr>
      <vt:lpstr>FortiBridge</vt:lpstr>
      <vt:lpstr>FortiScan</vt:lpstr>
      <vt:lpstr>Training</vt:lpstr>
      <vt:lpstr>ProService</vt:lpstr>
      <vt:lpstr>Accessories</vt:lpstr>
      <vt:lpstr>P-RMA</vt:lpstr>
      <vt:lpstr>PRMA Bundle Contracts</vt:lpstr>
    </vt:vector>
  </TitlesOfParts>
  <Company>Fortinet,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Keller</dc:creator>
  <cp:lastModifiedBy>Mark Ayotte</cp:lastModifiedBy>
  <cp:lastPrinted>2010-07-01T15:23:56Z</cp:lastPrinted>
  <dcterms:created xsi:type="dcterms:W3CDTF">2008-11-21T16:35:38Z</dcterms:created>
  <dcterms:modified xsi:type="dcterms:W3CDTF">2013-06-13T16:32:24Z</dcterms:modified>
</cp:coreProperties>
</file>